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7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8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drawings/drawing9.xml" ContentType="application/vnd.openxmlformats-officedocument.drawing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drawings/drawing10.xml" ContentType="application/vnd.openxmlformats-officedocument.drawing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11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PC\Desktop\Морозова_Аттестация _2020\"/>
    </mc:Choice>
  </mc:AlternateContent>
  <xr:revisionPtr revIDLastSave="0" documentId="13_ncr:1_{91D92012-3EB9-4784-985C-3B622DF5185E}" xr6:coauthVersionLast="45" xr6:coauthVersionMax="45" xr10:uidLastSave="{00000000-0000-0000-0000-000000000000}"/>
  <bookViews>
    <workbookView xWindow="-120" yWindow="-120" windowWidth="24240" windowHeight="13140" firstSheet="14" activeTab="17" xr2:uid="{00000000-000D-0000-FFFF-FFFF00000000}"/>
  </bookViews>
  <sheets>
    <sheet name="инд. оценки 1 кл." sheetId="2" r:id="rId1"/>
    <sheet name="группы 1 кл." sheetId="3" r:id="rId2"/>
    <sheet name="рейтинг УУД. 1 кл." sheetId="16" r:id="rId3"/>
    <sheet name="инд.карты 1-ков" sheetId="14" r:id="rId4"/>
    <sheet name="Первичные данные 2 кл." sheetId="15" r:id="rId5"/>
    <sheet name="инд. оценки 2 кл." sheetId="1" r:id="rId6"/>
    <sheet name="группы 2 кл." sheetId="7" state="hidden" r:id="rId7"/>
    <sheet name="инд. оценка уровня 2кл." sheetId="5" r:id="rId8"/>
    <sheet name="рейтинг УУД 2 кл." sheetId="9" r:id="rId9"/>
    <sheet name="инд. прогресс 2 кл." sheetId="6" r:id="rId10"/>
    <sheet name="прогресс во 2 классе" sheetId="10" r:id="rId11"/>
    <sheet name="инд. карты 2-ков" sheetId="8" r:id="rId12"/>
    <sheet name="Первичные данные 3 кл." sheetId="17" r:id="rId13"/>
    <sheet name="инд. оценка уровня 3кл." sheetId="20" r:id="rId14"/>
    <sheet name="рейтинг УУД 3 кл." sheetId="21" r:id="rId15"/>
    <sheet name="инд. прогресс 3 кл." sheetId="22" r:id="rId16"/>
    <sheet name="прогресс в 3 классе" sheetId="23" r:id="rId17"/>
    <sheet name="инд. карты 3-ков" sheetId="24" r:id="rId18"/>
    <sheet name="Первичные данные 4 кл." sheetId="26" r:id="rId19"/>
    <sheet name="инд. оценка уровня 4 кл." sheetId="27" r:id="rId20"/>
    <sheet name="рейтинг УУД 4 кл." sheetId="28" r:id="rId21"/>
    <sheet name="инд. прогресс 4 кл." sheetId="29" r:id="rId22"/>
    <sheet name="прогресс в 4 классе" sheetId="30" r:id="rId23"/>
    <sheet name="инд. карты 4-ков" sheetId="31" r:id="rId24"/>
  </sheets>
  <definedNames>
    <definedName name="_xlnm._FilterDatabase" localSheetId="11" hidden="1">'инд. карты 2-ков'!$A$4:$N$5</definedName>
    <definedName name="_xlnm.Extract" localSheetId="11">'инд. карты 2-ков'!#REF!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" i="30" l="1"/>
  <c r="B1" i="23"/>
  <c r="BU35" i="26"/>
  <c r="T760" i="31" s="1"/>
  <c r="Q630" i="31"/>
  <c r="G630" i="31"/>
  <c r="U28" i="31"/>
  <c r="U54" i="31" s="1"/>
  <c r="U80" i="31" s="1"/>
  <c r="U106" i="31" s="1"/>
  <c r="U132" i="31" s="1"/>
  <c r="U158" i="31" s="1"/>
  <c r="U184" i="31" s="1"/>
  <c r="U210" i="31" s="1"/>
  <c r="U236" i="31" s="1"/>
  <c r="U262" i="31" s="1"/>
  <c r="U288" i="31" s="1"/>
  <c r="U314" i="31" s="1"/>
  <c r="U340" i="31" s="1"/>
  <c r="U366" i="31" s="1"/>
  <c r="U392" i="31" s="1"/>
  <c r="U418" i="31" s="1"/>
  <c r="U444" i="31" s="1"/>
  <c r="U470" i="31" s="1"/>
  <c r="U496" i="31" s="1"/>
  <c r="U522" i="31" s="1"/>
  <c r="U548" i="31" s="1"/>
  <c r="U574" i="31" s="1"/>
  <c r="U600" i="31" s="1"/>
  <c r="U626" i="31" s="1"/>
  <c r="U652" i="31" s="1"/>
  <c r="U678" i="31" s="1"/>
  <c r="U704" i="31" s="1"/>
  <c r="U730" i="31" s="1"/>
  <c r="U757" i="31" s="1"/>
  <c r="U783" i="31" s="1"/>
  <c r="U809" i="31" s="1"/>
  <c r="U835" i="31" s="1"/>
  <c r="U861" i="31" s="1"/>
  <c r="U887" i="31" s="1"/>
  <c r="BU40" i="26"/>
  <c r="T890" i="31" s="1"/>
  <c r="BQ40" i="26"/>
  <c r="S890" i="31" s="1"/>
  <c r="BM40" i="26"/>
  <c r="R890" i="31" s="1"/>
  <c r="BI40" i="26"/>
  <c r="Q890" i="31" s="1"/>
  <c r="BE40" i="26"/>
  <c r="P890" i="31" s="1"/>
  <c r="BA40" i="26"/>
  <c r="O890" i="31" s="1"/>
  <c r="AW40" i="26"/>
  <c r="N890" i="31" s="1"/>
  <c r="AS40" i="26"/>
  <c r="M890" i="31" s="1"/>
  <c r="AO40" i="26"/>
  <c r="L890" i="31" s="1"/>
  <c r="AK40" i="26"/>
  <c r="K890" i="31" s="1"/>
  <c r="AG40" i="26"/>
  <c r="J890" i="31" s="1"/>
  <c r="AC40" i="26"/>
  <c r="I890" i="31" s="1"/>
  <c r="Y40" i="26"/>
  <c r="H890" i="31" s="1"/>
  <c r="U40" i="26"/>
  <c r="G890" i="31" s="1"/>
  <c r="Q40" i="26"/>
  <c r="F890" i="31" s="1"/>
  <c r="N40" i="26"/>
  <c r="E890" i="31" s="1"/>
  <c r="K40" i="26"/>
  <c r="D890" i="31" s="1"/>
  <c r="H40" i="26"/>
  <c r="C890" i="31" s="1"/>
  <c r="E40" i="26"/>
  <c r="B890" i="31" s="1"/>
  <c r="BU39" i="26"/>
  <c r="T864" i="31" s="1"/>
  <c r="BQ39" i="26"/>
  <c r="S864" i="31" s="1"/>
  <c r="BM39" i="26"/>
  <c r="R864" i="31" s="1"/>
  <c r="BI39" i="26"/>
  <c r="Q864" i="31" s="1"/>
  <c r="BE39" i="26"/>
  <c r="P864" i="31" s="1"/>
  <c r="BA39" i="26"/>
  <c r="O864" i="31" s="1"/>
  <c r="AW39" i="26"/>
  <c r="N864" i="31" s="1"/>
  <c r="AS39" i="26"/>
  <c r="M864" i="31" s="1"/>
  <c r="AO39" i="26"/>
  <c r="L864" i="31" s="1"/>
  <c r="AK39" i="26"/>
  <c r="K864" i="31" s="1"/>
  <c r="AG39" i="26"/>
  <c r="J864" i="31" s="1"/>
  <c r="AC39" i="26"/>
  <c r="I864" i="31" s="1"/>
  <c r="Y39" i="26"/>
  <c r="H864" i="31" s="1"/>
  <c r="U39" i="26"/>
  <c r="G864" i="31" s="1"/>
  <c r="Q39" i="26"/>
  <c r="F864" i="31" s="1"/>
  <c r="N39" i="26"/>
  <c r="E864" i="31" s="1"/>
  <c r="K39" i="26"/>
  <c r="D864" i="31" s="1"/>
  <c r="H39" i="26"/>
  <c r="C864" i="31" s="1"/>
  <c r="E39" i="26"/>
  <c r="B864" i="31" s="1"/>
  <c r="BU38" i="26"/>
  <c r="T838" i="31" s="1"/>
  <c r="BQ38" i="26"/>
  <c r="S838" i="31" s="1"/>
  <c r="BM38" i="26"/>
  <c r="R838" i="31" s="1"/>
  <c r="BI38" i="26"/>
  <c r="Q838" i="31" s="1"/>
  <c r="BE38" i="26"/>
  <c r="P838" i="31" s="1"/>
  <c r="BA38" i="26"/>
  <c r="O838" i="31" s="1"/>
  <c r="AW38" i="26"/>
  <c r="N838" i="31" s="1"/>
  <c r="AS38" i="26"/>
  <c r="M838" i="31" s="1"/>
  <c r="AO38" i="26"/>
  <c r="L838" i="31" s="1"/>
  <c r="AK38" i="26"/>
  <c r="K838" i="31" s="1"/>
  <c r="AG38" i="26"/>
  <c r="J838" i="31" s="1"/>
  <c r="AC38" i="26"/>
  <c r="I838" i="31" s="1"/>
  <c r="Y38" i="26"/>
  <c r="H838" i="31" s="1"/>
  <c r="U38" i="26"/>
  <c r="G838" i="31" s="1"/>
  <c r="Q38" i="26"/>
  <c r="F838" i="31" s="1"/>
  <c r="N38" i="26"/>
  <c r="E838" i="31" s="1"/>
  <c r="K38" i="26"/>
  <c r="D838" i="31" s="1"/>
  <c r="H38" i="26"/>
  <c r="C838" i="31" s="1"/>
  <c r="E38" i="26"/>
  <c r="B838" i="31" s="1"/>
  <c r="BU37" i="26"/>
  <c r="T812" i="31" s="1"/>
  <c r="BQ37" i="26"/>
  <c r="S812" i="31" s="1"/>
  <c r="BM37" i="26"/>
  <c r="R812" i="31" s="1"/>
  <c r="BI37" i="26"/>
  <c r="Q812" i="31" s="1"/>
  <c r="BE37" i="26"/>
  <c r="P812" i="31" s="1"/>
  <c r="BA37" i="26"/>
  <c r="O812" i="31" s="1"/>
  <c r="AW37" i="26"/>
  <c r="N812" i="31" s="1"/>
  <c r="AS37" i="26"/>
  <c r="M812" i="31" s="1"/>
  <c r="AO37" i="26"/>
  <c r="L812" i="31" s="1"/>
  <c r="AK37" i="26"/>
  <c r="K812" i="31" s="1"/>
  <c r="AG37" i="26"/>
  <c r="J812" i="31" s="1"/>
  <c r="AC37" i="26"/>
  <c r="I812" i="31" s="1"/>
  <c r="Y37" i="26"/>
  <c r="H812" i="31" s="1"/>
  <c r="U37" i="26"/>
  <c r="G812" i="31" s="1"/>
  <c r="Q37" i="26"/>
  <c r="F812" i="31" s="1"/>
  <c r="N37" i="26"/>
  <c r="E812" i="31" s="1"/>
  <c r="K37" i="26"/>
  <c r="D812" i="31" s="1"/>
  <c r="H37" i="26"/>
  <c r="C812" i="31" s="1"/>
  <c r="E37" i="26"/>
  <c r="B812" i="31" s="1"/>
  <c r="BU36" i="26"/>
  <c r="T786" i="31" s="1"/>
  <c r="BQ36" i="26"/>
  <c r="S786" i="31" s="1"/>
  <c r="BM36" i="26"/>
  <c r="R786" i="31" s="1"/>
  <c r="BI36" i="26"/>
  <c r="Q786" i="31" s="1"/>
  <c r="BE36" i="26"/>
  <c r="P786" i="31" s="1"/>
  <c r="BA36" i="26"/>
  <c r="O786" i="31" s="1"/>
  <c r="AW36" i="26"/>
  <c r="N786" i="31" s="1"/>
  <c r="AS36" i="26"/>
  <c r="M786" i="31" s="1"/>
  <c r="AO36" i="26"/>
  <c r="L786" i="31" s="1"/>
  <c r="AK36" i="26"/>
  <c r="K786" i="31" s="1"/>
  <c r="AG36" i="26"/>
  <c r="J786" i="31" s="1"/>
  <c r="AC36" i="26"/>
  <c r="I786" i="31" s="1"/>
  <c r="Y36" i="26"/>
  <c r="H786" i="31" s="1"/>
  <c r="U36" i="26"/>
  <c r="G786" i="31" s="1"/>
  <c r="Q36" i="26"/>
  <c r="F786" i="31" s="1"/>
  <c r="N36" i="26"/>
  <c r="E786" i="31" s="1"/>
  <c r="K36" i="26"/>
  <c r="D786" i="31" s="1"/>
  <c r="H36" i="26"/>
  <c r="C786" i="31" s="1"/>
  <c r="E36" i="26"/>
  <c r="B786" i="31" s="1"/>
  <c r="BQ35" i="26"/>
  <c r="S760" i="31" s="1"/>
  <c r="BM35" i="26"/>
  <c r="R760" i="31" s="1"/>
  <c r="BI35" i="26"/>
  <c r="Q760" i="31" s="1"/>
  <c r="BE35" i="26"/>
  <c r="P760" i="31" s="1"/>
  <c r="BA35" i="26"/>
  <c r="O760" i="31" s="1"/>
  <c r="AW35" i="26"/>
  <c r="N760" i="31" s="1"/>
  <c r="AS35" i="26"/>
  <c r="M760" i="31" s="1"/>
  <c r="AO35" i="26"/>
  <c r="L760" i="31" s="1"/>
  <c r="AK35" i="26"/>
  <c r="K760" i="31" s="1"/>
  <c r="AG35" i="26"/>
  <c r="J760" i="31" s="1"/>
  <c r="AC35" i="26"/>
  <c r="I760" i="31" s="1"/>
  <c r="Y35" i="26"/>
  <c r="H760" i="31" s="1"/>
  <c r="U35" i="26"/>
  <c r="G760" i="31" s="1"/>
  <c r="Q35" i="26"/>
  <c r="F760" i="31" s="1"/>
  <c r="N35" i="26"/>
  <c r="E760" i="31" s="1"/>
  <c r="K35" i="26"/>
  <c r="D760" i="31" s="1"/>
  <c r="H35" i="26"/>
  <c r="C760" i="31" s="1"/>
  <c r="E35" i="26"/>
  <c r="B760" i="31" s="1"/>
  <c r="BU34" i="26"/>
  <c r="T733" i="31" s="1"/>
  <c r="BQ34" i="26"/>
  <c r="S733" i="31" s="1"/>
  <c r="BM34" i="26"/>
  <c r="R733" i="31" s="1"/>
  <c r="BI34" i="26"/>
  <c r="Q733" i="31" s="1"/>
  <c r="BE34" i="26"/>
  <c r="P733" i="31" s="1"/>
  <c r="BA34" i="26"/>
  <c r="O733" i="31" s="1"/>
  <c r="AW34" i="26"/>
  <c r="N733" i="31" s="1"/>
  <c r="AS34" i="26"/>
  <c r="M733" i="31" s="1"/>
  <c r="AO34" i="26"/>
  <c r="L733" i="31" s="1"/>
  <c r="AK34" i="26"/>
  <c r="K733" i="31" s="1"/>
  <c r="AG34" i="26"/>
  <c r="J733" i="31" s="1"/>
  <c r="AC34" i="26"/>
  <c r="I733" i="31" s="1"/>
  <c r="Y34" i="26"/>
  <c r="H733" i="31" s="1"/>
  <c r="U34" i="26"/>
  <c r="G733" i="31" s="1"/>
  <c r="Q34" i="26"/>
  <c r="F733" i="31" s="1"/>
  <c r="N34" i="26"/>
  <c r="E733" i="31" s="1"/>
  <c r="K34" i="26"/>
  <c r="D733" i="31" s="1"/>
  <c r="H34" i="26"/>
  <c r="C733" i="31" s="1"/>
  <c r="E34" i="26"/>
  <c r="B733" i="31" s="1"/>
  <c r="BU33" i="26"/>
  <c r="T707" i="31" s="1"/>
  <c r="BQ33" i="26"/>
  <c r="S707" i="31" s="1"/>
  <c r="BM33" i="26"/>
  <c r="R707" i="31" s="1"/>
  <c r="BI33" i="26"/>
  <c r="Q707" i="31" s="1"/>
  <c r="BE33" i="26"/>
  <c r="P707" i="31" s="1"/>
  <c r="BA33" i="26"/>
  <c r="O707" i="31" s="1"/>
  <c r="AW33" i="26"/>
  <c r="N707" i="31" s="1"/>
  <c r="AS33" i="26"/>
  <c r="M707" i="31" s="1"/>
  <c r="AO33" i="26"/>
  <c r="L707" i="31" s="1"/>
  <c r="AK33" i="26"/>
  <c r="K707" i="31" s="1"/>
  <c r="AG33" i="26"/>
  <c r="J707" i="31" s="1"/>
  <c r="AC33" i="26"/>
  <c r="I707" i="31" s="1"/>
  <c r="Y33" i="26"/>
  <c r="H707" i="31" s="1"/>
  <c r="U33" i="26"/>
  <c r="G707" i="31" s="1"/>
  <c r="Q33" i="26"/>
  <c r="F707" i="31" s="1"/>
  <c r="N33" i="26"/>
  <c r="E707" i="31" s="1"/>
  <c r="K33" i="26"/>
  <c r="D707" i="31" s="1"/>
  <c r="H33" i="26"/>
  <c r="C707" i="31" s="1"/>
  <c r="E33" i="26"/>
  <c r="B707" i="31" s="1"/>
  <c r="BU32" i="26"/>
  <c r="T681" i="31" s="1"/>
  <c r="BQ32" i="26"/>
  <c r="S681" i="31" s="1"/>
  <c r="BM32" i="26"/>
  <c r="R681" i="31" s="1"/>
  <c r="BI32" i="26"/>
  <c r="Q681" i="31" s="1"/>
  <c r="BE32" i="26"/>
  <c r="P681" i="31" s="1"/>
  <c r="BA32" i="26"/>
  <c r="O681" i="31" s="1"/>
  <c r="AW32" i="26"/>
  <c r="N681" i="31" s="1"/>
  <c r="AS32" i="26"/>
  <c r="M681" i="31" s="1"/>
  <c r="AO32" i="26"/>
  <c r="L681" i="31" s="1"/>
  <c r="AK32" i="26"/>
  <c r="K681" i="31" s="1"/>
  <c r="AG32" i="26"/>
  <c r="J681" i="31" s="1"/>
  <c r="AC32" i="26"/>
  <c r="I681" i="31" s="1"/>
  <c r="Y32" i="26"/>
  <c r="H681" i="31" s="1"/>
  <c r="U32" i="26"/>
  <c r="G681" i="31" s="1"/>
  <c r="Q32" i="26"/>
  <c r="F681" i="31" s="1"/>
  <c r="N32" i="26"/>
  <c r="E681" i="31" s="1"/>
  <c r="K32" i="26"/>
  <c r="D681" i="31" s="1"/>
  <c r="H32" i="26"/>
  <c r="C681" i="31" s="1"/>
  <c r="E32" i="26"/>
  <c r="B681" i="31" s="1"/>
  <c r="BU31" i="26"/>
  <c r="T655" i="31" s="1"/>
  <c r="BQ31" i="26"/>
  <c r="S655" i="31" s="1"/>
  <c r="BM31" i="26"/>
  <c r="R655" i="31" s="1"/>
  <c r="BI31" i="26"/>
  <c r="Q655" i="31" s="1"/>
  <c r="BE31" i="26"/>
  <c r="P655" i="31" s="1"/>
  <c r="BA31" i="26"/>
  <c r="O655" i="31" s="1"/>
  <c r="AW31" i="26"/>
  <c r="N655" i="31" s="1"/>
  <c r="AS31" i="26"/>
  <c r="M655" i="31" s="1"/>
  <c r="AO31" i="26"/>
  <c r="L655" i="31" s="1"/>
  <c r="AK31" i="26"/>
  <c r="K655" i="31" s="1"/>
  <c r="AG31" i="26"/>
  <c r="J655" i="31" s="1"/>
  <c r="AC31" i="26"/>
  <c r="I655" i="31" s="1"/>
  <c r="Y31" i="26"/>
  <c r="H655" i="31" s="1"/>
  <c r="U31" i="26"/>
  <c r="G655" i="31" s="1"/>
  <c r="Q31" i="26"/>
  <c r="F655" i="31" s="1"/>
  <c r="N31" i="26"/>
  <c r="E655" i="31" s="1"/>
  <c r="K31" i="26"/>
  <c r="D655" i="31" s="1"/>
  <c r="H31" i="26"/>
  <c r="C655" i="31" s="1"/>
  <c r="E31" i="26"/>
  <c r="B655" i="31" s="1"/>
  <c r="BU30" i="26"/>
  <c r="T629" i="31" s="1"/>
  <c r="BQ30" i="26"/>
  <c r="S629" i="31" s="1"/>
  <c r="BM30" i="26"/>
  <c r="R629" i="31" s="1"/>
  <c r="BI30" i="26"/>
  <c r="Q629" i="31" s="1"/>
  <c r="BE30" i="26"/>
  <c r="P629" i="31" s="1"/>
  <c r="BA30" i="26"/>
  <c r="O629" i="31" s="1"/>
  <c r="AW30" i="26"/>
  <c r="N629" i="31" s="1"/>
  <c r="AS30" i="26"/>
  <c r="M629" i="31" s="1"/>
  <c r="AO30" i="26"/>
  <c r="L629" i="31" s="1"/>
  <c r="AK30" i="26"/>
  <c r="K629" i="31" s="1"/>
  <c r="AG30" i="26"/>
  <c r="J629" i="31" s="1"/>
  <c r="AC30" i="26"/>
  <c r="I629" i="31" s="1"/>
  <c r="Y30" i="26"/>
  <c r="H629" i="31" s="1"/>
  <c r="U30" i="26"/>
  <c r="G629" i="31" s="1"/>
  <c r="Q30" i="26"/>
  <c r="F629" i="31" s="1"/>
  <c r="N30" i="26"/>
  <c r="E629" i="31" s="1"/>
  <c r="K30" i="26"/>
  <c r="D629" i="31" s="1"/>
  <c r="H30" i="26"/>
  <c r="C629" i="31" s="1"/>
  <c r="E30" i="26"/>
  <c r="B629" i="31" s="1"/>
  <c r="BU29" i="26"/>
  <c r="T603" i="31" s="1"/>
  <c r="BQ29" i="26"/>
  <c r="S603" i="31" s="1"/>
  <c r="BM29" i="26"/>
  <c r="R603" i="31" s="1"/>
  <c r="BI29" i="26"/>
  <c r="Q603" i="31" s="1"/>
  <c r="BE29" i="26"/>
  <c r="P603" i="31" s="1"/>
  <c r="BA29" i="26"/>
  <c r="O603" i="31" s="1"/>
  <c r="AW29" i="26"/>
  <c r="N603" i="31" s="1"/>
  <c r="AS29" i="26"/>
  <c r="M603" i="31" s="1"/>
  <c r="AO29" i="26"/>
  <c r="L603" i="31" s="1"/>
  <c r="AK29" i="26"/>
  <c r="K603" i="31" s="1"/>
  <c r="AG29" i="26"/>
  <c r="J603" i="31" s="1"/>
  <c r="AC29" i="26"/>
  <c r="I603" i="31" s="1"/>
  <c r="Y29" i="26"/>
  <c r="H603" i="31" s="1"/>
  <c r="U29" i="26"/>
  <c r="G603" i="31" s="1"/>
  <c r="Q29" i="26"/>
  <c r="F603" i="31" s="1"/>
  <c r="N29" i="26"/>
  <c r="E603" i="31" s="1"/>
  <c r="K29" i="26"/>
  <c r="D603" i="31" s="1"/>
  <c r="H29" i="26"/>
  <c r="C603" i="31" s="1"/>
  <c r="E29" i="26"/>
  <c r="B603" i="31" s="1"/>
  <c r="BU28" i="26"/>
  <c r="T577" i="31" s="1"/>
  <c r="BQ28" i="26"/>
  <c r="S577" i="31" s="1"/>
  <c r="BM28" i="26"/>
  <c r="R577" i="31" s="1"/>
  <c r="BI28" i="26"/>
  <c r="Q577" i="31" s="1"/>
  <c r="BE28" i="26"/>
  <c r="P577" i="31" s="1"/>
  <c r="BA28" i="26"/>
  <c r="O577" i="31" s="1"/>
  <c r="AW28" i="26"/>
  <c r="N577" i="31" s="1"/>
  <c r="AS28" i="26"/>
  <c r="M577" i="31" s="1"/>
  <c r="AO28" i="26"/>
  <c r="L577" i="31" s="1"/>
  <c r="AK28" i="26"/>
  <c r="K577" i="31" s="1"/>
  <c r="AG28" i="26"/>
  <c r="J577" i="31" s="1"/>
  <c r="AC28" i="26"/>
  <c r="I577" i="31" s="1"/>
  <c r="Y28" i="26"/>
  <c r="H577" i="31" s="1"/>
  <c r="U28" i="26"/>
  <c r="G577" i="31" s="1"/>
  <c r="Q28" i="26"/>
  <c r="F577" i="31" s="1"/>
  <c r="N28" i="26"/>
  <c r="E577" i="31" s="1"/>
  <c r="K28" i="26"/>
  <c r="D577" i="31" s="1"/>
  <c r="H28" i="26"/>
  <c r="C577" i="31" s="1"/>
  <c r="E28" i="26"/>
  <c r="B577" i="31" s="1"/>
  <c r="BU27" i="26"/>
  <c r="T551" i="31" s="1"/>
  <c r="BQ27" i="26"/>
  <c r="S551" i="31" s="1"/>
  <c r="BM27" i="26"/>
  <c r="R551" i="31" s="1"/>
  <c r="BI27" i="26"/>
  <c r="Q551" i="31" s="1"/>
  <c r="BE27" i="26"/>
  <c r="P551" i="31" s="1"/>
  <c r="BA27" i="26"/>
  <c r="O551" i="31" s="1"/>
  <c r="AW27" i="26"/>
  <c r="N551" i="31" s="1"/>
  <c r="AS27" i="26"/>
  <c r="M551" i="31" s="1"/>
  <c r="AO27" i="26"/>
  <c r="L551" i="31" s="1"/>
  <c r="AK27" i="26"/>
  <c r="K551" i="31" s="1"/>
  <c r="AG27" i="26"/>
  <c r="J551" i="31" s="1"/>
  <c r="AC27" i="26"/>
  <c r="I551" i="31" s="1"/>
  <c r="Y27" i="26"/>
  <c r="H551" i="31" s="1"/>
  <c r="U27" i="26"/>
  <c r="G551" i="31" s="1"/>
  <c r="Q27" i="26"/>
  <c r="F551" i="31" s="1"/>
  <c r="N27" i="26"/>
  <c r="E551" i="31" s="1"/>
  <c r="K27" i="26"/>
  <c r="D551" i="31" s="1"/>
  <c r="H27" i="26"/>
  <c r="C551" i="31" s="1"/>
  <c r="E27" i="26"/>
  <c r="B551" i="31" s="1"/>
  <c r="BU26" i="26"/>
  <c r="T525" i="31" s="1"/>
  <c r="BQ26" i="26"/>
  <c r="S525" i="31" s="1"/>
  <c r="BM26" i="26"/>
  <c r="R525" i="31" s="1"/>
  <c r="BI26" i="26"/>
  <c r="Q525" i="31" s="1"/>
  <c r="BE26" i="26"/>
  <c r="P525" i="31" s="1"/>
  <c r="BA26" i="26"/>
  <c r="O525" i="31" s="1"/>
  <c r="AW26" i="26"/>
  <c r="N525" i="31" s="1"/>
  <c r="AS26" i="26"/>
  <c r="M525" i="31" s="1"/>
  <c r="AO26" i="26"/>
  <c r="L525" i="31" s="1"/>
  <c r="AK26" i="26"/>
  <c r="K525" i="31" s="1"/>
  <c r="AG26" i="26"/>
  <c r="J525" i="31" s="1"/>
  <c r="AC26" i="26"/>
  <c r="I525" i="31" s="1"/>
  <c r="Y26" i="26"/>
  <c r="H525" i="31" s="1"/>
  <c r="U26" i="26"/>
  <c r="G525" i="31" s="1"/>
  <c r="Q26" i="26"/>
  <c r="F525" i="31" s="1"/>
  <c r="N26" i="26"/>
  <c r="E525" i="31" s="1"/>
  <c r="K26" i="26"/>
  <c r="D525" i="31" s="1"/>
  <c r="H26" i="26"/>
  <c r="C525" i="31" s="1"/>
  <c r="E26" i="26"/>
  <c r="B525" i="31" s="1"/>
  <c r="BU25" i="26"/>
  <c r="T499" i="31" s="1"/>
  <c r="BQ25" i="26"/>
  <c r="S499" i="31" s="1"/>
  <c r="BM25" i="26"/>
  <c r="R499" i="31" s="1"/>
  <c r="BI25" i="26"/>
  <c r="Q499" i="31" s="1"/>
  <c r="BE25" i="26"/>
  <c r="P499" i="31" s="1"/>
  <c r="BA25" i="26"/>
  <c r="O499" i="31" s="1"/>
  <c r="AW25" i="26"/>
  <c r="N499" i="31" s="1"/>
  <c r="AS25" i="26"/>
  <c r="M499" i="31" s="1"/>
  <c r="AO25" i="26"/>
  <c r="L499" i="31" s="1"/>
  <c r="AK25" i="26"/>
  <c r="K499" i="31" s="1"/>
  <c r="AG25" i="26"/>
  <c r="J499" i="31" s="1"/>
  <c r="AC25" i="26"/>
  <c r="I499" i="31" s="1"/>
  <c r="Y25" i="26"/>
  <c r="H499" i="31" s="1"/>
  <c r="U25" i="26"/>
  <c r="G499" i="31" s="1"/>
  <c r="Q25" i="26"/>
  <c r="F499" i="31" s="1"/>
  <c r="N25" i="26"/>
  <c r="E499" i="31" s="1"/>
  <c r="K25" i="26"/>
  <c r="D499" i="31" s="1"/>
  <c r="H25" i="26"/>
  <c r="C499" i="31" s="1"/>
  <c r="E25" i="26"/>
  <c r="B499" i="31" s="1"/>
  <c r="BU24" i="26"/>
  <c r="T473" i="31" s="1"/>
  <c r="BQ24" i="26"/>
  <c r="S473" i="31" s="1"/>
  <c r="BM24" i="26"/>
  <c r="R473" i="31" s="1"/>
  <c r="BI24" i="26"/>
  <c r="Q473" i="31" s="1"/>
  <c r="BE24" i="26"/>
  <c r="P473" i="31" s="1"/>
  <c r="BA24" i="26"/>
  <c r="O473" i="31" s="1"/>
  <c r="AW24" i="26"/>
  <c r="N473" i="31" s="1"/>
  <c r="AS24" i="26"/>
  <c r="M473" i="31" s="1"/>
  <c r="AO24" i="26"/>
  <c r="L473" i="31" s="1"/>
  <c r="AK24" i="26"/>
  <c r="K473" i="31" s="1"/>
  <c r="AG24" i="26"/>
  <c r="J473" i="31" s="1"/>
  <c r="AC24" i="26"/>
  <c r="I473" i="31" s="1"/>
  <c r="Y24" i="26"/>
  <c r="H473" i="31" s="1"/>
  <c r="U24" i="26"/>
  <c r="G473" i="31" s="1"/>
  <c r="Q24" i="26"/>
  <c r="F473" i="31" s="1"/>
  <c r="N24" i="26"/>
  <c r="E473" i="31" s="1"/>
  <c r="K24" i="26"/>
  <c r="D473" i="31" s="1"/>
  <c r="H24" i="26"/>
  <c r="C473" i="31" s="1"/>
  <c r="E24" i="26"/>
  <c r="B473" i="31" s="1"/>
  <c r="BU23" i="26"/>
  <c r="T447" i="31" s="1"/>
  <c r="BQ23" i="26"/>
  <c r="S447" i="31" s="1"/>
  <c r="BM23" i="26"/>
  <c r="R447" i="31" s="1"/>
  <c r="BI23" i="26"/>
  <c r="Q447" i="31" s="1"/>
  <c r="BE23" i="26"/>
  <c r="P447" i="31" s="1"/>
  <c r="BA23" i="26"/>
  <c r="O447" i="31" s="1"/>
  <c r="AW23" i="26"/>
  <c r="N447" i="31" s="1"/>
  <c r="AS23" i="26"/>
  <c r="M447" i="31" s="1"/>
  <c r="AO23" i="26"/>
  <c r="L447" i="31" s="1"/>
  <c r="AK23" i="26"/>
  <c r="K447" i="31" s="1"/>
  <c r="AG23" i="26"/>
  <c r="J447" i="31" s="1"/>
  <c r="AC23" i="26"/>
  <c r="I447" i="31" s="1"/>
  <c r="Y23" i="26"/>
  <c r="H447" i="31" s="1"/>
  <c r="U23" i="26"/>
  <c r="G447" i="31" s="1"/>
  <c r="Q23" i="26"/>
  <c r="F447" i="31" s="1"/>
  <c r="N23" i="26"/>
  <c r="E447" i="31" s="1"/>
  <c r="K23" i="26"/>
  <c r="D447" i="31" s="1"/>
  <c r="H23" i="26"/>
  <c r="C447" i="31" s="1"/>
  <c r="E23" i="26"/>
  <c r="B447" i="31" s="1"/>
  <c r="BU22" i="26"/>
  <c r="T421" i="31" s="1"/>
  <c r="BQ22" i="26"/>
  <c r="S421" i="31" s="1"/>
  <c r="BM22" i="26"/>
  <c r="R421" i="31" s="1"/>
  <c r="BI22" i="26"/>
  <c r="Q421" i="31" s="1"/>
  <c r="BE22" i="26"/>
  <c r="P421" i="31" s="1"/>
  <c r="BA22" i="26"/>
  <c r="O421" i="31" s="1"/>
  <c r="AW22" i="26"/>
  <c r="N421" i="31" s="1"/>
  <c r="AS22" i="26"/>
  <c r="M421" i="31" s="1"/>
  <c r="AO22" i="26"/>
  <c r="L421" i="31" s="1"/>
  <c r="AK22" i="26"/>
  <c r="K421" i="31" s="1"/>
  <c r="AG22" i="26"/>
  <c r="J421" i="31" s="1"/>
  <c r="AC22" i="26"/>
  <c r="I421" i="31" s="1"/>
  <c r="Y22" i="26"/>
  <c r="H421" i="31" s="1"/>
  <c r="U22" i="26"/>
  <c r="G421" i="31" s="1"/>
  <c r="Q22" i="26"/>
  <c r="F421" i="31" s="1"/>
  <c r="N22" i="26"/>
  <c r="E421" i="31" s="1"/>
  <c r="K22" i="26"/>
  <c r="D421" i="31" s="1"/>
  <c r="H22" i="26"/>
  <c r="C421" i="31" s="1"/>
  <c r="E22" i="26"/>
  <c r="B421" i="31" s="1"/>
  <c r="BU21" i="26"/>
  <c r="T395" i="31" s="1"/>
  <c r="BQ21" i="26"/>
  <c r="S395" i="31" s="1"/>
  <c r="BM21" i="26"/>
  <c r="R395" i="31" s="1"/>
  <c r="BI21" i="26"/>
  <c r="Q395" i="31" s="1"/>
  <c r="BE21" i="26"/>
  <c r="P395" i="31" s="1"/>
  <c r="BA21" i="26"/>
  <c r="O395" i="31" s="1"/>
  <c r="AW21" i="26"/>
  <c r="N395" i="31" s="1"/>
  <c r="AS21" i="26"/>
  <c r="M395" i="31" s="1"/>
  <c r="AO21" i="26"/>
  <c r="L395" i="31" s="1"/>
  <c r="AK21" i="26"/>
  <c r="K395" i="31" s="1"/>
  <c r="AG21" i="26"/>
  <c r="J395" i="31" s="1"/>
  <c r="AC21" i="26"/>
  <c r="I395" i="31" s="1"/>
  <c r="Y21" i="26"/>
  <c r="H395" i="31" s="1"/>
  <c r="U21" i="26"/>
  <c r="G395" i="31" s="1"/>
  <c r="Q21" i="26"/>
  <c r="F395" i="31" s="1"/>
  <c r="N21" i="26"/>
  <c r="E395" i="31" s="1"/>
  <c r="K21" i="26"/>
  <c r="D395" i="31" s="1"/>
  <c r="H21" i="26"/>
  <c r="C395" i="31" s="1"/>
  <c r="E21" i="26"/>
  <c r="B395" i="31" s="1"/>
  <c r="BU20" i="26"/>
  <c r="T369" i="31" s="1"/>
  <c r="BQ20" i="26"/>
  <c r="S369" i="31" s="1"/>
  <c r="BM20" i="26"/>
  <c r="R369" i="31" s="1"/>
  <c r="BI20" i="26"/>
  <c r="Q369" i="31" s="1"/>
  <c r="BE20" i="26"/>
  <c r="P369" i="31" s="1"/>
  <c r="BA20" i="26"/>
  <c r="O369" i="31" s="1"/>
  <c r="AW20" i="26"/>
  <c r="N369" i="31" s="1"/>
  <c r="AS20" i="26"/>
  <c r="M369" i="31" s="1"/>
  <c r="AO20" i="26"/>
  <c r="L369" i="31" s="1"/>
  <c r="AK20" i="26"/>
  <c r="K369" i="31" s="1"/>
  <c r="AG20" i="26"/>
  <c r="J369" i="31" s="1"/>
  <c r="AC20" i="26"/>
  <c r="I369" i="31" s="1"/>
  <c r="Y20" i="26"/>
  <c r="H369" i="31" s="1"/>
  <c r="U20" i="26"/>
  <c r="G369" i="31" s="1"/>
  <c r="Q20" i="26"/>
  <c r="F369" i="31" s="1"/>
  <c r="N20" i="26"/>
  <c r="E369" i="31" s="1"/>
  <c r="K20" i="26"/>
  <c r="D369" i="31" s="1"/>
  <c r="H20" i="26"/>
  <c r="C369" i="31" s="1"/>
  <c r="E20" i="26"/>
  <c r="B369" i="31" s="1"/>
  <c r="BU19" i="26"/>
  <c r="T343" i="31" s="1"/>
  <c r="BQ19" i="26"/>
  <c r="S343" i="31" s="1"/>
  <c r="BM19" i="26"/>
  <c r="R343" i="31" s="1"/>
  <c r="BI19" i="26"/>
  <c r="Q343" i="31" s="1"/>
  <c r="BE19" i="26"/>
  <c r="P343" i="31" s="1"/>
  <c r="BA19" i="26"/>
  <c r="O343" i="31" s="1"/>
  <c r="AW19" i="26"/>
  <c r="N343" i="31" s="1"/>
  <c r="AS19" i="26"/>
  <c r="M343" i="31" s="1"/>
  <c r="AO19" i="26"/>
  <c r="L343" i="31" s="1"/>
  <c r="AK19" i="26"/>
  <c r="K343" i="31" s="1"/>
  <c r="AG19" i="26"/>
  <c r="J343" i="31" s="1"/>
  <c r="AC19" i="26"/>
  <c r="I343" i="31" s="1"/>
  <c r="Y19" i="26"/>
  <c r="H343" i="31" s="1"/>
  <c r="U19" i="26"/>
  <c r="G343" i="31" s="1"/>
  <c r="Q19" i="26"/>
  <c r="F343" i="31" s="1"/>
  <c r="N19" i="26"/>
  <c r="E343" i="31" s="1"/>
  <c r="K19" i="26"/>
  <c r="D343" i="31" s="1"/>
  <c r="H19" i="26"/>
  <c r="C343" i="31" s="1"/>
  <c r="E19" i="26"/>
  <c r="B343" i="31" s="1"/>
  <c r="BU18" i="26"/>
  <c r="T317" i="31" s="1"/>
  <c r="BQ18" i="26"/>
  <c r="S317" i="31" s="1"/>
  <c r="BM18" i="26"/>
  <c r="R317" i="31" s="1"/>
  <c r="BI18" i="26"/>
  <c r="Q317" i="31" s="1"/>
  <c r="BE18" i="26"/>
  <c r="P317" i="31" s="1"/>
  <c r="BA18" i="26"/>
  <c r="O317" i="31" s="1"/>
  <c r="AW18" i="26"/>
  <c r="N317" i="31" s="1"/>
  <c r="AS18" i="26"/>
  <c r="M317" i="31" s="1"/>
  <c r="AO18" i="26"/>
  <c r="L317" i="31" s="1"/>
  <c r="AK18" i="26"/>
  <c r="K317" i="31" s="1"/>
  <c r="AG18" i="26"/>
  <c r="J317" i="31" s="1"/>
  <c r="AC18" i="26"/>
  <c r="I317" i="31" s="1"/>
  <c r="Y18" i="26"/>
  <c r="H317" i="31" s="1"/>
  <c r="U18" i="26"/>
  <c r="G317" i="31" s="1"/>
  <c r="Q18" i="26"/>
  <c r="F317" i="31" s="1"/>
  <c r="N18" i="26"/>
  <c r="E317" i="31" s="1"/>
  <c r="K18" i="26"/>
  <c r="D317" i="31" s="1"/>
  <c r="H18" i="26"/>
  <c r="C317" i="31" s="1"/>
  <c r="E18" i="26"/>
  <c r="B317" i="31" s="1"/>
  <c r="BU17" i="26"/>
  <c r="T291" i="31" s="1"/>
  <c r="BQ17" i="26"/>
  <c r="S291" i="31" s="1"/>
  <c r="BM17" i="26"/>
  <c r="R291" i="31" s="1"/>
  <c r="BI17" i="26"/>
  <c r="Q291" i="31" s="1"/>
  <c r="BE17" i="26"/>
  <c r="P291" i="31" s="1"/>
  <c r="BA17" i="26"/>
  <c r="O291" i="31" s="1"/>
  <c r="AW17" i="26"/>
  <c r="N291" i="31" s="1"/>
  <c r="AS17" i="26"/>
  <c r="M291" i="31" s="1"/>
  <c r="AO17" i="26"/>
  <c r="L291" i="31" s="1"/>
  <c r="AK17" i="26"/>
  <c r="K291" i="31" s="1"/>
  <c r="AG17" i="26"/>
  <c r="J291" i="31" s="1"/>
  <c r="AC17" i="26"/>
  <c r="I291" i="31" s="1"/>
  <c r="Y17" i="26"/>
  <c r="H291" i="31" s="1"/>
  <c r="U17" i="26"/>
  <c r="G291" i="31" s="1"/>
  <c r="Q17" i="26"/>
  <c r="F291" i="31" s="1"/>
  <c r="N17" i="26"/>
  <c r="E291" i="31" s="1"/>
  <c r="K17" i="26"/>
  <c r="D291" i="31" s="1"/>
  <c r="H17" i="26"/>
  <c r="C291" i="31" s="1"/>
  <c r="E17" i="26"/>
  <c r="B291" i="31" s="1"/>
  <c r="BU16" i="26"/>
  <c r="T265" i="31" s="1"/>
  <c r="BQ16" i="26"/>
  <c r="S265" i="31" s="1"/>
  <c r="BM16" i="26"/>
  <c r="R265" i="31" s="1"/>
  <c r="BI16" i="26"/>
  <c r="Q265" i="31" s="1"/>
  <c r="BE16" i="26"/>
  <c r="P265" i="31" s="1"/>
  <c r="BA16" i="26"/>
  <c r="O265" i="31" s="1"/>
  <c r="AW16" i="26"/>
  <c r="N265" i="31" s="1"/>
  <c r="AS16" i="26"/>
  <c r="M265" i="31" s="1"/>
  <c r="AO16" i="26"/>
  <c r="L265" i="31" s="1"/>
  <c r="AK16" i="26"/>
  <c r="K265" i="31" s="1"/>
  <c r="AG16" i="26"/>
  <c r="J265" i="31" s="1"/>
  <c r="AC16" i="26"/>
  <c r="I265" i="31" s="1"/>
  <c r="Y16" i="26"/>
  <c r="H265" i="31" s="1"/>
  <c r="U16" i="26"/>
  <c r="G265" i="31" s="1"/>
  <c r="Q16" i="26"/>
  <c r="F265" i="31" s="1"/>
  <c r="N16" i="26"/>
  <c r="E265" i="31" s="1"/>
  <c r="K16" i="26"/>
  <c r="D265" i="31" s="1"/>
  <c r="H16" i="26"/>
  <c r="C265" i="31" s="1"/>
  <c r="E16" i="26"/>
  <c r="B265" i="31" s="1"/>
  <c r="BU15" i="26"/>
  <c r="T239" i="31" s="1"/>
  <c r="BQ15" i="26"/>
  <c r="S239" i="31" s="1"/>
  <c r="BM15" i="26"/>
  <c r="R239" i="31" s="1"/>
  <c r="BI15" i="26"/>
  <c r="Q239" i="31" s="1"/>
  <c r="BE15" i="26"/>
  <c r="P239" i="31" s="1"/>
  <c r="BA15" i="26"/>
  <c r="O239" i="31" s="1"/>
  <c r="AW15" i="26"/>
  <c r="N239" i="31" s="1"/>
  <c r="AS15" i="26"/>
  <c r="M239" i="31" s="1"/>
  <c r="AO15" i="26"/>
  <c r="L239" i="31" s="1"/>
  <c r="AK15" i="26"/>
  <c r="K239" i="31" s="1"/>
  <c r="AG15" i="26"/>
  <c r="J239" i="31" s="1"/>
  <c r="AC15" i="26"/>
  <c r="I239" i="31" s="1"/>
  <c r="Y15" i="26"/>
  <c r="H239" i="31" s="1"/>
  <c r="U15" i="26"/>
  <c r="G239" i="31" s="1"/>
  <c r="Q15" i="26"/>
  <c r="F239" i="31" s="1"/>
  <c r="N15" i="26"/>
  <c r="E239" i="31" s="1"/>
  <c r="K15" i="26"/>
  <c r="D239" i="31" s="1"/>
  <c r="H15" i="26"/>
  <c r="C239" i="31" s="1"/>
  <c r="E15" i="26"/>
  <c r="B239" i="31" s="1"/>
  <c r="BU14" i="26"/>
  <c r="T213" i="31" s="1"/>
  <c r="BQ14" i="26"/>
  <c r="S213" i="31" s="1"/>
  <c r="BM14" i="26"/>
  <c r="R213" i="31" s="1"/>
  <c r="BI14" i="26"/>
  <c r="Q213" i="31" s="1"/>
  <c r="BE14" i="26"/>
  <c r="P213" i="31" s="1"/>
  <c r="BA14" i="26"/>
  <c r="O213" i="31" s="1"/>
  <c r="AW14" i="26"/>
  <c r="N213" i="31" s="1"/>
  <c r="AS14" i="26"/>
  <c r="M213" i="31" s="1"/>
  <c r="AO14" i="26"/>
  <c r="L213" i="31" s="1"/>
  <c r="AK14" i="26"/>
  <c r="K213" i="31" s="1"/>
  <c r="AG14" i="26"/>
  <c r="J213" i="31" s="1"/>
  <c r="AC14" i="26"/>
  <c r="I213" i="31" s="1"/>
  <c r="Y14" i="26"/>
  <c r="H213" i="31" s="1"/>
  <c r="U14" i="26"/>
  <c r="G213" i="31" s="1"/>
  <c r="Q14" i="26"/>
  <c r="F213" i="31" s="1"/>
  <c r="N14" i="26"/>
  <c r="E213" i="31" s="1"/>
  <c r="K14" i="26"/>
  <c r="D213" i="31" s="1"/>
  <c r="H14" i="26"/>
  <c r="C213" i="31" s="1"/>
  <c r="E14" i="26"/>
  <c r="B213" i="31" s="1"/>
  <c r="BU13" i="26"/>
  <c r="T187" i="31" s="1"/>
  <c r="BQ13" i="26"/>
  <c r="S187" i="31" s="1"/>
  <c r="BM13" i="26"/>
  <c r="R187" i="31" s="1"/>
  <c r="BI13" i="26"/>
  <c r="Q187" i="31" s="1"/>
  <c r="BE13" i="26"/>
  <c r="P187" i="31" s="1"/>
  <c r="BA13" i="26"/>
  <c r="O187" i="31" s="1"/>
  <c r="AW13" i="26"/>
  <c r="N187" i="31" s="1"/>
  <c r="AS13" i="26"/>
  <c r="M187" i="31" s="1"/>
  <c r="AO13" i="26"/>
  <c r="L187" i="31" s="1"/>
  <c r="AK13" i="26"/>
  <c r="K187" i="31" s="1"/>
  <c r="AG13" i="26"/>
  <c r="J187" i="31" s="1"/>
  <c r="AC13" i="26"/>
  <c r="I187" i="31" s="1"/>
  <c r="Y13" i="26"/>
  <c r="H187" i="31" s="1"/>
  <c r="U13" i="26"/>
  <c r="G187" i="31" s="1"/>
  <c r="Q13" i="26"/>
  <c r="F187" i="31" s="1"/>
  <c r="N13" i="26"/>
  <c r="E187" i="31" s="1"/>
  <c r="K13" i="26"/>
  <c r="D187" i="31" s="1"/>
  <c r="H13" i="26"/>
  <c r="C187" i="31" s="1"/>
  <c r="E13" i="26"/>
  <c r="B187" i="31" s="1"/>
  <c r="BU12" i="26"/>
  <c r="T161" i="31" s="1"/>
  <c r="BQ12" i="26"/>
  <c r="S161" i="31" s="1"/>
  <c r="BM12" i="26"/>
  <c r="R161" i="31" s="1"/>
  <c r="BI12" i="26"/>
  <c r="Q161" i="31" s="1"/>
  <c r="BE12" i="26"/>
  <c r="P161" i="31" s="1"/>
  <c r="BA12" i="26"/>
  <c r="O161" i="31" s="1"/>
  <c r="AW12" i="26"/>
  <c r="N161" i="31" s="1"/>
  <c r="AS12" i="26"/>
  <c r="M161" i="31" s="1"/>
  <c r="AO12" i="26"/>
  <c r="L161" i="31" s="1"/>
  <c r="AK12" i="26"/>
  <c r="K161" i="31" s="1"/>
  <c r="AG12" i="26"/>
  <c r="J161" i="31" s="1"/>
  <c r="AC12" i="26"/>
  <c r="I161" i="31" s="1"/>
  <c r="Y12" i="26"/>
  <c r="H161" i="31" s="1"/>
  <c r="U12" i="26"/>
  <c r="G161" i="31" s="1"/>
  <c r="Q12" i="26"/>
  <c r="F161" i="31" s="1"/>
  <c r="N12" i="26"/>
  <c r="E161" i="31" s="1"/>
  <c r="K12" i="26"/>
  <c r="D161" i="31" s="1"/>
  <c r="H12" i="26"/>
  <c r="C161" i="31" s="1"/>
  <c r="E12" i="26"/>
  <c r="B161" i="31" s="1"/>
  <c r="BU11" i="26"/>
  <c r="T135" i="31" s="1"/>
  <c r="BQ11" i="26"/>
  <c r="S135" i="31" s="1"/>
  <c r="BM11" i="26"/>
  <c r="R135" i="31" s="1"/>
  <c r="BI11" i="26"/>
  <c r="Q135" i="31" s="1"/>
  <c r="BE11" i="26"/>
  <c r="P135" i="31" s="1"/>
  <c r="BA11" i="26"/>
  <c r="O135" i="31" s="1"/>
  <c r="AW11" i="26"/>
  <c r="N135" i="31" s="1"/>
  <c r="AS11" i="26"/>
  <c r="M135" i="31" s="1"/>
  <c r="AO11" i="26"/>
  <c r="L135" i="31" s="1"/>
  <c r="AK11" i="26"/>
  <c r="K135" i="31" s="1"/>
  <c r="AG11" i="26"/>
  <c r="J135" i="31" s="1"/>
  <c r="AC11" i="26"/>
  <c r="I135" i="31" s="1"/>
  <c r="Y11" i="26"/>
  <c r="H135" i="31" s="1"/>
  <c r="U11" i="26"/>
  <c r="G135" i="31" s="1"/>
  <c r="Q11" i="26"/>
  <c r="F135" i="31" s="1"/>
  <c r="N11" i="26"/>
  <c r="E135" i="31" s="1"/>
  <c r="K11" i="26"/>
  <c r="D135" i="31" s="1"/>
  <c r="H11" i="26"/>
  <c r="C135" i="31" s="1"/>
  <c r="E11" i="26"/>
  <c r="B135" i="31" s="1"/>
  <c r="BU10" i="26"/>
  <c r="T109" i="31" s="1"/>
  <c r="BQ10" i="26"/>
  <c r="S109" i="31" s="1"/>
  <c r="BM10" i="26"/>
  <c r="R109" i="31" s="1"/>
  <c r="BI10" i="26"/>
  <c r="Q109" i="31" s="1"/>
  <c r="BE10" i="26"/>
  <c r="P109" i="31" s="1"/>
  <c r="BA10" i="26"/>
  <c r="O109" i="31" s="1"/>
  <c r="AW10" i="26"/>
  <c r="N109" i="31" s="1"/>
  <c r="AS10" i="26"/>
  <c r="M109" i="31" s="1"/>
  <c r="AO10" i="26"/>
  <c r="L109" i="31" s="1"/>
  <c r="AK10" i="26"/>
  <c r="K109" i="31" s="1"/>
  <c r="AG10" i="26"/>
  <c r="J109" i="31" s="1"/>
  <c r="AC10" i="26"/>
  <c r="I109" i="31" s="1"/>
  <c r="Y10" i="26"/>
  <c r="H109" i="31" s="1"/>
  <c r="U10" i="26"/>
  <c r="G109" i="31" s="1"/>
  <c r="Q10" i="26"/>
  <c r="F109" i="31" s="1"/>
  <c r="N10" i="26"/>
  <c r="E109" i="31" s="1"/>
  <c r="K10" i="26"/>
  <c r="D109" i="31" s="1"/>
  <c r="H10" i="26"/>
  <c r="C109" i="31" s="1"/>
  <c r="E10" i="26"/>
  <c r="B109" i="31" s="1"/>
  <c r="BU9" i="26"/>
  <c r="T83" i="31" s="1"/>
  <c r="BQ9" i="26"/>
  <c r="S83" i="31" s="1"/>
  <c r="BM9" i="26"/>
  <c r="R83" i="31" s="1"/>
  <c r="BI9" i="26"/>
  <c r="Q83" i="31" s="1"/>
  <c r="BE9" i="26"/>
  <c r="P83" i="31" s="1"/>
  <c r="BA9" i="26"/>
  <c r="O83" i="31" s="1"/>
  <c r="AW9" i="26"/>
  <c r="N83" i="31" s="1"/>
  <c r="AS9" i="26"/>
  <c r="M83" i="31" s="1"/>
  <c r="AO9" i="26"/>
  <c r="L83" i="31" s="1"/>
  <c r="AK9" i="26"/>
  <c r="K83" i="31" s="1"/>
  <c r="AG9" i="26"/>
  <c r="J83" i="31" s="1"/>
  <c r="AC9" i="26"/>
  <c r="I83" i="31" s="1"/>
  <c r="Y9" i="26"/>
  <c r="H83" i="31" s="1"/>
  <c r="U9" i="26"/>
  <c r="G83" i="31" s="1"/>
  <c r="Q9" i="26"/>
  <c r="F83" i="31" s="1"/>
  <c r="N9" i="26"/>
  <c r="E83" i="31" s="1"/>
  <c r="K9" i="26"/>
  <c r="D83" i="31" s="1"/>
  <c r="H9" i="26"/>
  <c r="C83" i="31" s="1"/>
  <c r="E9" i="26"/>
  <c r="B83" i="31" s="1"/>
  <c r="BU8" i="26"/>
  <c r="T57" i="31" s="1"/>
  <c r="BQ8" i="26"/>
  <c r="S57" i="31" s="1"/>
  <c r="BM8" i="26"/>
  <c r="R57" i="31" s="1"/>
  <c r="BI8" i="26"/>
  <c r="Q57" i="31" s="1"/>
  <c r="BE8" i="26"/>
  <c r="P57" i="31" s="1"/>
  <c r="BA8" i="26"/>
  <c r="O57" i="31" s="1"/>
  <c r="AW8" i="26"/>
  <c r="N57" i="31" s="1"/>
  <c r="AS8" i="26"/>
  <c r="M57" i="31" s="1"/>
  <c r="AO8" i="26"/>
  <c r="L57" i="31" s="1"/>
  <c r="AK8" i="26"/>
  <c r="K57" i="31" s="1"/>
  <c r="AG8" i="26"/>
  <c r="J57" i="31" s="1"/>
  <c r="AC8" i="26"/>
  <c r="I57" i="31" s="1"/>
  <c r="Y8" i="26"/>
  <c r="H57" i="31" s="1"/>
  <c r="U8" i="26"/>
  <c r="G57" i="31" s="1"/>
  <c r="Q8" i="26"/>
  <c r="F57" i="31" s="1"/>
  <c r="N8" i="26"/>
  <c r="E57" i="31" s="1"/>
  <c r="K8" i="26"/>
  <c r="D57" i="31" s="1"/>
  <c r="H8" i="26"/>
  <c r="C57" i="31" s="1"/>
  <c r="E8" i="26"/>
  <c r="B57" i="31" s="1"/>
  <c r="BU7" i="26"/>
  <c r="T31" i="31" s="1"/>
  <c r="BQ7" i="26"/>
  <c r="S31" i="31" s="1"/>
  <c r="BM7" i="26"/>
  <c r="R31" i="31" s="1"/>
  <c r="BI7" i="26"/>
  <c r="Q31" i="31" s="1"/>
  <c r="BE7" i="26"/>
  <c r="P31" i="31" s="1"/>
  <c r="BA7" i="26"/>
  <c r="O31" i="31" s="1"/>
  <c r="AW7" i="26"/>
  <c r="N31" i="31" s="1"/>
  <c r="AS7" i="26"/>
  <c r="M31" i="31" s="1"/>
  <c r="AO7" i="26"/>
  <c r="L31" i="31" s="1"/>
  <c r="AK7" i="26"/>
  <c r="K31" i="31" s="1"/>
  <c r="AG7" i="26"/>
  <c r="J31" i="31" s="1"/>
  <c r="AC7" i="26"/>
  <c r="I31" i="31" s="1"/>
  <c r="Y7" i="26"/>
  <c r="H31" i="31" s="1"/>
  <c r="U7" i="26"/>
  <c r="G31" i="31" s="1"/>
  <c r="Q7" i="26"/>
  <c r="F31" i="31" s="1"/>
  <c r="N7" i="26"/>
  <c r="E31" i="31" s="1"/>
  <c r="K7" i="26"/>
  <c r="D31" i="31" s="1"/>
  <c r="H7" i="26"/>
  <c r="C31" i="31" s="1"/>
  <c r="E7" i="26"/>
  <c r="B31" i="31" s="1"/>
  <c r="BU6" i="26"/>
  <c r="T5" i="31" s="1"/>
  <c r="BQ6" i="26"/>
  <c r="S5" i="31" s="1"/>
  <c r="BM6" i="26"/>
  <c r="R5" i="31" s="1"/>
  <c r="BI6" i="26"/>
  <c r="Q5" i="31" s="1"/>
  <c r="BE6" i="26"/>
  <c r="P5" i="31" s="1"/>
  <c r="BA6" i="26"/>
  <c r="O5" i="31" s="1"/>
  <c r="AW6" i="26"/>
  <c r="N5" i="31" s="1"/>
  <c r="AS6" i="26"/>
  <c r="M5" i="31" s="1"/>
  <c r="AO6" i="26"/>
  <c r="L5" i="31" s="1"/>
  <c r="AK6" i="26"/>
  <c r="K5" i="31" s="1"/>
  <c r="AG6" i="26"/>
  <c r="J5" i="31" s="1"/>
  <c r="AC6" i="26"/>
  <c r="I5" i="31" s="1"/>
  <c r="Y6" i="26"/>
  <c r="H5" i="31" s="1"/>
  <c r="U6" i="26"/>
  <c r="G5" i="31" s="1"/>
  <c r="Q6" i="26"/>
  <c r="F5" i="31" s="1"/>
  <c r="N6" i="26"/>
  <c r="E5" i="31" s="1"/>
  <c r="K6" i="26"/>
  <c r="D5" i="31" s="1"/>
  <c r="H6" i="26"/>
  <c r="C5" i="31" s="1"/>
  <c r="E6" i="26"/>
  <c r="B5" i="31" s="1"/>
  <c r="B11" i="31" l="1"/>
  <c r="B115" i="31"/>
  <c r="B219" i="31"/>
  <c r="B323" i="31"/>
  <c r="B427" i="31"/>
  <c r="B531" i="31"/>
  <c r="B635" i="31"/>
  <c r="B739" i="31"/>
  <c r="B844" i="31"/>
  <c r="B89" i="31"/>
  <c r="B193" i="31"/>
  <c r="B37" i="31"/>
  <c r="B349" i="31"/>
  <c r="B557" i="31"/>
  <c r="B661" i="31"/>
  <c r="B870" i="31"/>
  <c r="B63" i="31"/>
  <c r="B167" i="31"/>
  <c r="B271" i="31"/>
  <c r="B375" i="31"/>
  <c r="B479" i="31"/>
  <c r="B583" i="31"/>
  <c r="B687" i="31"/>
  <c r="B792" i="31"/>
  <c r="B896" i="31"/>
  <c r="B141" i="31"/>
  <c r="B245" i="31"/>
  <c r="B453" i="31"/>
  <c r="B766" i="31"/>
  <c r="B297" i="31"/>
  <c r="B401" i="31"/>
  <c r="B505" i="31"/>
  <c r="B609" i="31"/>
  <c r="B713" i="31"/>
  <c r="B818" i="31"/>
  <c r="C5" i="27"/>
  <c r="D5" i="27"/>
  <c r="E5" i="27"/>
  <c r="F5" i="27"/>
  <c r="G5" i="27"/>
  <c r="H5" i="27"/>
  <c r="I5" i="27"/>
  <c r="J5" i="27"/>
  <c r="K5" i="27"/>
  <c r="L5" i="27"/>
  <c r="M5" i="27"/>
  <c r="N5" i="27"/>
  <c r="O5" i="27"/>
  <c r="P5" i="27"/>
  <c r="Q5" i="27"/>
  <c r="R5" i="27"/>
  <c r="S5" i="27"/>
  <c r="T5" i="27"/>
  <c r="U5" i="27"/>
  <c r="C6" i="27"/>
  <c r="D6" i="27"/>
  <c r="E6" i="27"/>
  <c r="F6" i="27"/>
  <c r="G6" i="27"/>
  <c r="H6" i="27"/>
  <c r="I6" i="27"/>
  <c r="J6" i="27"/>
  <c r="K6" i="27"/>
  <c r="L6" i="27"/>
  <c r="M6" i="27"/>
  <c r="N6" i="27"/>
  <c r="O6" i="27"/>
  <c r="P6" i="27"/>
  <c r="Q6" i="27"/>
  <c r="R6" i="27"/>
  <c r="S6" i="27"/>
  <c r="T6" i="27"/>
  <c r="U6" i="27"/>
  <c r="C7" i="27"/>
  <c r="D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T7" i="27"/>
  <c r="U7" i="27"/>
  <c r="C8" i="27"/>
  <c r="D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T8" i="27"/>
  <c r="U8" i="27"/>
  <c r="C9" i="27"/>
  <c r="D9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U9" i="27"/>
  <c r="C10" i="27"/>
  <c r="D10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C11" i="27"/>
  <c r="D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U11" i="27"/>
  <c r="C12" i="27"/>
  <c r="D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U12" i="27"/>
  <c r="C13" i="27"/>
  <c r="D13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T13" i="27"/>
  <c r="U13" i="27"/>
  <c r="C14" i="27"/>
  <c r="D14" i="27"/>
  <c r="E14" i="27"/>
  <c r="F14" i="27"/>
  <c r="G14" i="27"/>
  <c r="H14" i="27"/>
  <c r="I14" i="27"/>
  <c r="J14" i="27"/>
  <c r="K14" i="27"/>
  <c r="L14" i="27"/>
  <c r="M14" i="27"/>
  <c r="N14" i="27"/>
  <c r="O14" i="27"/>
  <c r="P14" i="27"/>
  <c r="Q14" i="27"/>
  <c r="R14" i="27"/>
  <c r="S14" i="27"/>
  <c r="T14" i="27"/>
  <c r="U14" i="27"/>
  <c r="C15" i="27"/>
  <c r="D15" i="27"/>
  <c r="E15" i="27"/>
  <c r="F15" i="27"/>
  <c r="G15" i="27"/>
  <c r="H15" i="27"/>
  <c r="I15" i="27"/>
  <c r="J15" i="27"/>
  <c r="K15" i="27"/>
  <c r="L15" i="27"/>
  <c r="M15" i="27"/>
  <c r="N15" i="27"/>
  <c r="O15" i="27"/>
  <c r="P15" i="27"/>
  <c r="Q15" i="27"/>
  <c r="R15" i="27"/>
  <c r="S15" i="27"/>
  <c r="T15" i="27"/>
  <c r="U15" i="27"/>
  <c r="C16" i="27"/>
  <c r="D16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C17" i="27"/>
  <c r="D17" i="27"/>
  <c r="E17" i="27"/>
  <c r="F17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T17" i="27"/>
  <c r="U17" i="27"/>
  <c r="C18" i="27"/>
  <c r="D18" i="27"/>
  <c r="E18" i="27"/>
  <c r="F18" i="27"/>
  <c r="G18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T18" i="27"/>
  <c r="U18" i="27"/>
  <c r="C19" i="27"/>
  <c r="D19" i="27"/>
  <c r="E19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T19" i="27"/>
  <c r="U19" i="27"/>
  <c r="C20" i="27"/>
  <c r="D20" i="27"/>
  <c r="E20" i="27"/>
  <c r="F20" i="27"/>
  <c r="G20" i="27"/>
  <c r="H20" i="27"/>
  <c r="I20" i="27"/>
  <c r="J20" i="27"/>
  <c r="K20" i="27"/>
  <c r="L20" i="27"/>
  <c r="M20" i="27"/>
  <c r="N20" i="27"/>
  <c r="O20" i="27"/>
  <c r="P20" i="27"/>
  <c r="Q20" i="27"/>
  <c r="R20" i="27"/>
  <c r="S20" i="27"/>
  <c r="T20" i="27"/>
  <c r="U20" i="27"/>
  <c r="C21" i="27"/>
  <c r="D21" i="27"/>
  <c r="E21" i="27"/>
  <c r="F21" i="27"/>
  <c r="G21" i="27"/>
  <c r="H21" i="27"/>
  <c r="I21" i="27"/>
  <c r="J21" i="27"/>
  <c r="K21" i="27"/>
  <c r="L21" i="27"/>
  <c r="M21" i="27"/>
  <c r="N21" i="27"/>
  <c r="O21" i="27"/>
  <c r="P21" i="27"/>
  <c r="Q21" i="27"/>
  <c r="R21" i="27"/>
  <c r="S21" i="27"/>
  <c r="T21" i="27"/>
  <c r="U21" i="27"/>
  <c r="C22" i="27"/>
  <c r="D22" i="27"/>
  <c r="E22" i="27"/>
  <c r="F22" i="27"/>
  <c r="G22" i="27"/>
  <c r="H22" i="27"/>
  <c r="I22" i="27"/>
  <c r="J22" i="27"/>
  <c r="K22" i="27"/>
  <c r="L22" i="27"/>
  <c r="M22" i="27"/>
  <c r="N22" i="27"/>
  <c r="O22" i="27"/>
  <c r="P22" i="27"/>
  <c r="Q22" i="27"/>
  <c r="R22" i="27"/>
  <c r="S22" i="27"/>
  <c r="T22" i="27"/>
  <c r="U22" i="27"/>
  <c r="C23" i="27"/>
  <c r="D23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T23" i="27"/>
  <c r="U23" i="27"/>
  <c r="C24" i="27"/>
  <c r="D24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T24" i="27"/>
  <c r="U24" i="27"/>
  <c r="C25" i="27"/>
  <c r="D25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T25" i="27"/>
  <c r="U25" i="27"/>
  <c r="C26" i="27"/>
  <c r="D26" i="27"/>
  <c r="E26" i="27"/>
  <c r="F26" i="27"/>
  <c r="G26" i="27"/>
  <c r="H26" i="27"/>
  <c r="I26" i="27"/>
  <c r="J26" i="27"/>
  <c r="K26" i="27"/>
  <c r="L26" i="27"/>
  <c r="M26" i="27"/>
  <c r="N26" i="27"/>
  <c r="O26" i="27"/>
  <c r="P26" i="27"/>
  <c r="Q26" i="27"/>
  <c r="R26" i="27"/>
  <c r="S26" i="27"/>
  <c r="T26" i="27"/>
  <c r="U26" i="27"/>
  <c r="C27" i="27"/>
  <c r="D27" i="27"/>
  <c r="E27" i="27"/>
  <c r="F27" i="27"/>
  <c r="G27" i="27"/>
  <c r="H27" i="27"/>
  <c r="I27" i="27"/>
  <c r="J27" i="27"/>
  <c r="K27" i="27"/>
  <c r="L27" i="27"/>
  <c r="M27" i="27"/>
  <c r="N27" i="27"/>
  <c r="O27" i="27"/>
  <c r="P27" i="27"/>
  <c r="Q27" i="27"/>
  <c r="R27" i="27"/>
  <c r="S27" i="27"/>
  <c r="T27" i="27"/>
  <c r="U27" i="27"/>
  <c r="C28" i="27"/>
  <c r="D28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U28" i="27"/>
  <c r="C29" i="27"/>
  <c r="D29" i="27"/>
  <c r="E29" i="27"/>
  <c r="F29" i="27"/>
  <c r="G29" i="27"/>
  <c r="H29" i="27"/>
  <c r="I29" i="27"/>
  <c r="J29" i="27"/>
  <c r="K29" i="27"/>
  <c r="L29" i="27"/>
  <c r="M29" i="27"/>
  <c r="N29" i="27"/>
  <c r="O29" i="27"/>
  <c r="P29" i="27"/>
  <c r="Q29" i="27"/>
  <c r="R29" i="27"/>
  <c r="S29" i="27"/>
  <c r="T29" i="27"/>
  <c r="U29" i="27"/>
  <c r="C30" i="27"/>
  <c r="D30" i="27"/>
  <c r="E30" i="27"/>
  <c r="F30" i="27"/>
  <c r="G30" i="27"/>
  <c r="H30" i="27"/>
  <c r="I30" i="27"/>
  <c r="J30" i="27"/>
  <c r="K30" i="27"/>
  <c r="L30" i="27"/>
  <c r="M30" i="27"/>
  <c r="N30" i="27"/>
  <c r="O30" i="27"/>
  <c r="P30" i="27"/>
  <c r="Q30" i="27"/>
  <c r="R30" i="27"/>
  <c r="S30" i="27"/>
  <c r="T30" i="27"/>
  <c r="U30" i="27"/>
  <c r="C31" i="27"/>
  <c r="D31" i="27"/>
  <c r="E31" i="27"/>
  <c r="F31" i="27"/>
  <c r="G31" i="27"/>
  <c r="H31" i="27"/>
  <c r="I31" i="27"/>
  <c r="J31" i="27"/>
  <c r="K31" i="27"/>
  <c r="L31" i="27"/>
  <c r="M31" i="27"/>
  <c r="N31" i="27"/>
  <c r="O31" i="27"/>
  <c r="P31" i="27"/>
  <c r="Q31" i="27"/>
  <c r="R31" i="27"/>
  <c r="S31" i="27"/>
  <c r="T31" i="27"/>
  <c r="U31" i="27"/>
  <c r="C32" i="27"/>
  <c r="D32" i="27"/>
  <c r="E32" i="27"/>
  <c r="F32" i="27"/>
  <c r="G32" i="27"/>
  <c r="H32" i="27"/>
  <c r="I32" i="27"/>
  <c r="J32" i="27"/>
  <c r="K32" i="27"/>
  <c r="L32" i="27"/>
  <c r="M32" i="27"/>
  <c r="N32" i="27"/>
  <c r="O32" i="27"/>
  <c r="P32" i="27"/>
  <c r="Q32" i="27"/>
  <c r="R32" i="27"/>
  <c r="S32" i="27"/>
  <c r="T32" i="27"/>
  <c r="U32" i="27"/>
  <c r="C33" i="27"/>
  <c r="D33" i="27"/>
  <c r="E33" i="27"/>
  <c r="F33" i="27"/>
  <c r="G33" i="27"/>
  <c r="H33" i="27"/>
  <c r="I33" i="27"/>
  <c r="J33" i="27"/>
  <c r="K33" i="27"/>
  <c r="L33" i="27"/>
  <c r="M33" i="27"/>
  <c r="N33" i="27"/>
  <c r="O33" i="27"/>
  <c r="P33" i="27"/>
  <c r="Q33" i="27"/>
  <c r="R33" i="27"/>
  <c r="S33" i="27"/>
  <c r="T33" i="27"/>
  <c r="U33" i="27"/>
  <c r="C34" i="27"/>
  <c r="D34" i="27"/>
  <c r="E34" i="27"/>
  <c r="F34" i="27"/>
  <c r="G34" i="27"/>
  <c r="H34" i="27"/>
  <c r="I34" i="27"/>
  <c r="J34" i="27"/>
  <c r="K34" i="27"/>
  <c r="L34" i="27"/>
  <c r="M34" i="27"/>
  <c r="N34" i="27"/>
  <c r="O34" i="27"/>
  <c r="P34" i="27"/>
  <c r="Q34" i="27"/>
  <c r="R34" i="27"/>
  <c r="S34" i="27"/>
  <c r="T34" i="27"/>
  <c r="U34" i="27"/>
  <c r="C35" i="27"/>
  <c r="D35" i="27"/>
  <c r="E35" i="27"/>
  <c r="F35" i="27"/>
  <c r="G35" i="27"/>
  <c r="H35" i="27"/>
  <c r="I35" i="27"/>
  <c r="J35" i="27"/>
  <c r="K35" i="27"/>
  <c r="L35" i="27"/>
  <c r="M35" i="27"/>
  <c r="N35" i="27"/>
  <c r="O35" i="27"/>
  <c r="P35" i="27"/>
  <c r="Q35" i="27"/>
  <c r="R35" i="27"/>
  <c r="S35" i="27"/>
  <c r="T35" i="27"/>
  <c r="U35" i="27"/>
  <c r="C36" i="27"/>
  <c r="D36" i="27"/>
  <c r="E36" i="27"/>
  <c r="F36" i="27"/>
  <c r="G36" i="27"/>
  <c r="H36" i="27"/>
  <c r="I36" i="27"/>
  <c r="J36" i="27"/>
  <c r="K36" i="27"/>
  <c r="L36" i="27"/>
  <c r="M36" i="27"/>
  <c r="N36" i="27"/>
  <c r="O36" i="27"/>
  <c r="P36" i="27"/>
  <c r="Q36" i="27"/>
  <c r="R36" i="27"/>
  <c r="S36" i="27"/>
  <c r="T36" i="27"/>
  <c r="U36" i="27"/>
  <c r="C37" i="27"/>
  <c r="D37" i="27"/>
  <c r="E37" i="27"/>
  <c r="F37" i="27"/>
  <c r="G37" i="27"/>
  <c r="H37" i="27"/>
  <c r="I37" i="27"/>
  <c r="J37" i="27"/>
  <c r="K37" i="27"/>
  <c r="L37" i="27"/>
  <c r="M37" i="27"/>
  <c r="N37" i="27"/>
  <c r="O37" i="27"/>
  <c r="P37" i="27"/>
  <c r="Q37" i="27"/>
  <c r="R37" i="27"/>
  <c r="S37" i="27"/>
  <c r="T37" i="27"/>
  <c r="U37" i="27"/>
  <c r="C38" i="27"/>
  <c r="D38" i="27"/>
  <c r="E38" i="27"/>
  <c r="F38" i="27"/>
  <c r="G38" i="27"/>
  <c r="H38" i="27"/>
  <c r="I38" i="27"/>
  <c r="J38" i="27"/>
  <c r="K38" i="27"/>
  <c r="L38" i="27"/>
  <c r="M38" i="27"/>
  <c r="N38" i="27"/>
  <c r="O38" i="27"/>
  <c r="P38" i="27"/>
  <c r="Q38" i="27"/>
  <c r="R38" i="27"/>
  <c r="S38" i="27"/>
  <c r="T38" i="27"/>
  <c r="U38" i="27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B27" i="28"/>
  <c r="C27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BU7" i="17"/>
  <c r="BU8" i="17"/>
  <c r="BU9" i="17"/>
  <c r="BU10" i="17"/>
  <c r="BU11" i="17"/>
  <c r="BU12" i="17"/>
  <c r="BU13" i="17"/>
  <c r="BU14" i="17"/>
  <c r="BU15" i="17"/>
  <c r="BU16" i="17"/>
  <c r="BU17" i="17"/>
  <c r="BU18" i="17"/>
  <c r="BU19" i="17"/>
  <c r="BU20" i="17"/>
  <c r="BU21" i="17"/>
  <c r="BU22" i="17"/>
  <c r="BU23" i="17"/>
  <c r="BU24" i="17"/>
  <c r="BU25" i="17"/>
  <c r="BU26" i="17"/>
  <c r="BU27" i="17"/>
  <c r="BU28" i="17"/>
  <c r="BU29" i="17"/>
  <c r="BU30" i="17"/>
  <c r="BU31" i="17"/>
  <c r="BU32" i="17"/>
  <c r="BU33" i="17"/>
  <c r="BU34" i="17"/>
  <c r="BU35" i="17"/>
  <c r="BU36" i="17"/>
  <c r="BU37" i="17"/>
  <c r="BU38" i="17"/>
  <c r="BU39" i="17"/>
  <c r="BU40" i="17"/>
  <c r="BU6" i="17"/>
  <c r="BQ7" i="17"/>
  <c r="BQ8" i="17"/>
  <c r="BQ9" i="17"/>
  <c r="BQ10" i="17"/>
  <c r="BQ11" i="17"/>
  <c r="BQ12" i="17"/>
  <c r="BQ13" i="17"/>
  <c r="BQ14" i="17"/>
  <c r="BQ15" i="17"/>
  <c r="BQ16" i="17"/>
  <c r="BQ17" i="17"/>
  <c r="BQ18" i="17"/>
  <c r="BQ19" i="17"/>
  <c r="BQ20" i="17"/>
  <c r="BQ21" i="17"/>
  <c r="BQ22" i="17"/>
  <c r="BQ23" i="17"/>
  <c r="BQ24" i="17"/>
  <c r="BQ25" i="17"/>
  <c r="BQ26" i="17"/>
  <c r="BQ27" i="17"/>
  <c r="BQ28" i="17"/>
  <c r="BQ29" i="17"/>
  <c r="BQ30" i="17"/>
  <c r="BQ31" i="17"/>
  <c r="BQ32" i="17"/>
  <c r="BQ33" i="17"/>
  <c r="BQ34" i="17"/>
  <c r="BQ35" i="17"/>
  <c r="BQ36" i="17"/>
  <c r="BQ37" i="17"/>
  <c r="BQ38" i="17"/>
  <c r="BQ39" i="17"/>
  <c r="BQ40" i="17"/>
  <c r="BQ6" i="17"/>
  <c r="BM7" i="17"/>
  <c r="BM8" i="17"/>
  <c r="BM9" i="17"/>
  <c r="BM10" i="17"/>
  <c r="BM11" i="17"/>
  <c r="BM12" i="17"/>
  <c r="BM13" i="17"/>
  <c r="BM14" i="17"/>
  <c r="BM15" i="17"/>
  <c r="BM16" i="17"/>
  <c r="BM17" i="17"/>
  <c r="BM18" i="17"/>
  <c r="BM19" i="17"/>
  <c r="BM20" i="17"/>
  <c r="BM21" i="17"/>
  <c r="BM22" i="17"/>
  <c r="BM23" i="17"/>
  <c r="BM24" i="17"/>
  <c r="BM25" i="17"/>
  <c r="BM26" i="17"/>
  <c r="BM27" i="17"/>
  <c r="BM28" i="17"/>
  <c r="BM29" i="17"/>
  <c r="BM30" i="17"/>
  <c r="BM31" i="17"/>
  <c r="BM32" i="17"/>
  <c r="BM33" i="17"/>
  <c r="BM34" i="17"/>
  <c r="BM35" i="17"/>
  <c r="BM36" i="17"/>
  <c r="BM37" i="17"/>
  <c r="BM38" i="17"/>
  <c r="BM39" i="17"/>
  <c r="BM40" i="17"/>
  <c r="BM6" i="17"/>
  <c r="BI7" i="17"/>
  <c r="BI8" i="17"/>
  <c r="BI9" i="17"/>
  <c r="BI10" i="17"/>
  <c r="BI11" i="17"/>
  <c r="BI12" i="17"/>
  <c r="BI13" i="17"/>
  <c r="BI14" i="17"/>
  <c r="BI15" i="17"/>
  <c r="BI16" i="17"/>
  <c r="BI17" i="17"/>
  <c r="BI18" i="17"/>
  <c r="BI19" i="17"/>
  <c r="BI20" i="17"/>
  <c r="BI21" i="17"/>
  <c r="BI22" i="17"/>
  <c r="BI23" i="17"/>
  <c r="BI24" i="17"/>
  <c r="BI25" i="17"/>
  <c r="BI26" i="17"/>
  <c r="BI27" i="17"/>
  <c r="BI28" i="17"/>
  <c r="BI29" i="17"/>
  <c r="BI30" i="17"/>
  <c r="BI31" i="17"/>
  <c r="BI32" i="17"/>
  <c r="BI33" i="17"/>
  <c r="BI34" i="17"/>
  <c r="BI35" i="17"/>
  <c r="BI36" i="17"/>
  <c r="BI37" i="17"/>
  <c r="BI38" i="17"/>
  <c r="BI39" i="17"/>
  <c r="BI40" i="17"/>
  <c r="BI6" i="17"/>
  <c r="BE7" i="17"/>
  <c r="BE8" i="17"/>
  <c r="BE9" i="17"/>
  <c r="BE10" i="17"/>
  <c r="BE11" i="17"/>
  <c r="BE12" i="17"/>
  <c r="BE13" i="17"/>
  <c r="BE14" i="17"/>
  <c r="BE15" i="17"/>
  <c r="BE16" i="17"/>
  <c r="BE17" i="17"/>
  <c r="BE18" i="17"/>
  <c r="BE19" i="17"/>
  <c r="BE20" i="17"/>
  <c r="BE21" i="17"/>
  <c r="BE22" i="17"/>
  <c r="BE23" i="17"/>
  <c r="BE24" i="17"/>
  <c r="BE25" i="17"/>
  <c r="BE26" i="17"/>
  <c r="BE27" i="17"/>
  <c r="BE28" i="17"/>
  <c r="BE29" i="17"/>
  <c r="BE30" i="17"/>
  <c r="BE31" i="17"/>
  <c r="BE32" i="17"/>
  <c r="BE33" i="17"/>
  <c r="BE34" i="17"/>
  <c r="BE35" i="17"/>
  <c r="BE36" i="17"/>
  <c r="BE37" i="17"/>
  <c r="BE38" i="17"/>
  <c r="BE39" i="17"/>
  <c r="BE40" i="17"/>
  <c r="BE6" i="17"/>
  <c r="BA7" i="17"/>
  <c r="BA8" i="17"/>
  <c r="BA9" i="17"/>
  <c r="BA10" i="17"/>
  <c r="BA11" i="17"/>
  <c r="BA12" i="17"/>
  <c r="BA13" i="17"/>
  <c r="BA14" i="17"/>
  <c r="BA15" i="17"/>
  <c r="BA16" i="17"/>
  <c r="BA17" i="17"/>
  <c r="BA18" i="17"/>
  <c r="BA19" i="17"/>
  <c r="BA20" i="17"/>
  <c r="BA21" i="17"/>
  <c r="BA22" i="17"/>
  <c r="BA23" i="17"/>
  <c r="BA24" i="17"/>
  <c r="BA25" i="17"/>
  <c r="BA26" i="17"/>
  <c r="BA27" i="17"/>
  <c r="BA28" i="17"/>
  <c r="BA29" i="17"/>
  <c r="BA30" i="17"/>
  <c r="BA31" i="17"/>
  <c r="BA32" i="17"/>
  <c r="BA33" i="17"/>
  <c r="BA34" i="17"/>
  <c r="BA35" i="17"/>
  <c r="BA36" i="17"/>
  <c r="BA37" i="17"/>
  <c r="BA38" i="17"/>
  <c r="BA39" i="17"/>
  <c r="BA40" i="17"/>
  <c r="BA6" i="17"/>
  <c r="AW7" i="17"/>
  <c r="AW8" i="17"/>
  <c r="AW9" i="17"/>
  <c r="AW10" i="17"/>
  <c r="AW11" i="17"/>
  <c r="AW12" i="17"/>
  <c r="AW13" i="17"/>
  <c r="AW14" i="17"/>
  <c r="AW15" i="17"/>
  <c r="AW16" i="17"/>
  <c r="AW17" i="17"/>
  <c r="AW18" i="17"/>
  <c r="AW19" i="17"/>
  <c r="AW20" i="17"/>
  <c r="AW21" i="17"/>
  <c r="AW22" i="17"/>
  <c r="AW23" i="17"/>
  <c r="AW24" i="17"/>
  <c r="AW25" i="17"/>
  <c r="AW26" i="17"/>
  <c r="AW27" i="17"/>
  <c r="AW28" i="17"/>
  <c r="AW29" i="17"/>
  <c r="AW30" i="17"/>
  <c r="AW31" i="17"/>
  <c r="AW32" i="17"/>
  <c r="AW33" i="17"/>
  <c r="AW34" i="17"/>
  <c r="AW35" i="17"/>
  <c r="AW36" i="17"/>
  <c r="AW37" i="17"/>
  <c r="AW38" i="17"/>
  <c r="AW39" i="17"/>
  <c r="AW40" i="17"/>
  <c r="AW6" i="17"/>
  <c r="AS7" i="17"/>
  <c r="AS8" i="17"/>
  <c r="AS9" i="17"/>
  <c r="AS10" i="17"/>
  <c r="AS11" i="17"/>
  <c r="AS12" i="17"/>
  <c r="AS13" i="17"/>
  <c r="AS14" i="17"/>
  <c r="AS15" i="17"/>
  <c r="AS16" i="17"/>
  <c r="AS17" i="17"/>
  <c r="AS18" i="17"/>
  <c r="AS19" i="17"/>
  <c r="AS20" i="17"/>
  <c r="AS21" i="17"/>
  <c r="AS22" i="17"/>
  <c r="AS23" i="17"/>
  <c r="AS24" i="17"/>
  <c r="AS25" i="17"/>
  <c r="AS26" i="17"/>
  <c r="AS27" i="17"/>
  <c r="AS28" i="17"/>
  <c r="AS29" i="17"/>
  <c r="AS30" i="17"/>
  <c r="AS31" i="17"/>
  <c r="AS32" i="17"/>
  <c r="AS33" i="17"/>
  <c r="AS34" i="17"/>
  <c r="AS35" i="17"/>
  <c r="AS36" i="17"/>
  <c r="AS37" i="17"/>
  <c r="AS38" i="17"/>
  <c r="AS39" i="17"/>
  <c r="AS40" i="17"/>
  <c r="AS6" i="17"/>
  <c r="AO7" i="17"/>
  <c r="AO8" i="17"/>
  <c r="AO9" i="17"/>
  <c r="AO10" i="17"/>
  <c r="AO11" i="17"/>
  <c r="AO12" i="17"/>
  <c r="AO13" i="17"/>
  <c r="AO14" i="17"/>
  <c r="AO15" i="17"/>
  <c r="AO16" i="17"/>
  <c r="AO17" i="17"/>
  <c r="AO18" i="17"/>
  <c r="AO19" i="17"/>
  <c r="AO20" i="17"/>
  <c r="AO21" i="17"/>
  <c r="AO22" i="17"/>
  <c r="AO23" i="17"/>
  <c r="AO24" i="17"/>
  <c r="AO25" i="17"/>
  <c r="AO26" i="17"/>
  <c r="AO27" i="17"/>
  <c r="AO28" i="17"/>
  <c r="AO29" i="17"/>
  <c r="AO30" i="17"/>
  <c r="AO31" i="17"/>
  <c r="AO32" i="17"/>
  <c r="AO33" i="17"/>
  <c r="AO34" i="17"/>
  <c r="AO35" i="17"/>
  <c r="AO36" i="17"/>
  <c r="AO37" i="17"/>
  <c r="AO38" i="17"/>
  <c r="AO39" i="17"/>
  <c r="AO40" i="17"/>
  <c r="AO6" i="17"/>
  <c r="AK7" i="17"/>
  <c r="AK8" i="17"/>
  <c r="AK9" i="17"/>
  <c r="AK10" i="17"/>
  <c r="AK11" i="17"/>
  <c r="AK12" i="17"/>
  <c r="AK13" i="17"/>
  <c r="AK14" i="17"/>
  <c r="AK15" i="17"/>
  <c r="AK16" i="17"/>
  <c r="AK17" i="17"/>
  <c r="AK18" i="17"/>
  <c r="AK19" i="17"/>
  <c r="AK20" i="17"/>
  <c r="AK21" i="17"/>
  <c r="AK22" i="17"/>
  <c r="AK23" i="17"/>
  <c r="AK24" i="17"/>
  <c r="AK25" i="17"/>
  <c r="AK26" i="17"/>
  <c r="AK27" i="17"/>
  <c r="AK28" i="17"/>
  <c r="AK29" i="17"/>
  <c r="AK30" i="17"/>
  <c r="AK31" i="17"/>
  <c r="AK32" i="17"/>
  <c r="AK33" i="17"/>
  <c r="AK34" i="17"/>
  <c r="AK35" i="17"/>
  <c r="AK36" i="17"/>
  <c r="AK37" i="17"/>
  <c r="AK38" i="17"/>
  <c r="AK39" i="17"/>
  <c r="AK40" i="17"/>
  <c r="AK6" i="17"/>
  <c r="AG7" i="17"/>
  <c r="AG8" i="17"/>
  <c r="AG9" i="17"/>
  <c r="AG10" i="17"/>
  <c r="AG11" i="17"/>
  <c r="AG12" i="17"/>
  <c r="AG13" i="17"/>
  <c r="AG14" i="17"/>
  <c r="AG15" i="17"/>
  <c r="AG16" i="17"/>
  <c r="AG17" i="17"/>
  <c r="AG18" i="17"/>
  <c r="AG19" i="17"/>
  <c r="AG20" i="17"/>
  <c r="AG21" i="17"/>
  <c r="AG22" i="17"/>
  <c r="AG23" i="17"/>
  <c r="AG24" i="17"/>
  <c r="AG25" i="17"/>
  <c r="AG26" i="17"/>
  <c r="AG27" i="17"/>
  <c r="AG28" i="17"/>
  <c r="AG29" i="17"/>
  <c r="AG30" i="17"/>
  <c r="AG31" i="17"/>
  <c r="AG32" i="17"/>
  <c r="AG33" i="17"/>
  <c r="AG34" i="17"/>
  <c r="AG35" i="17"/>
  <c r="AG36" i="17"/>
  <c r="AG37" i="17"/>
  <c r="AG38" i="17"/>
  <c r="AG39" i="17"/>
  <c r="AG40" i="17"/>
  <c r="AG6" i="17"/>
  <c r="AC7" i="17"/>
  <c r="AC8" i="17"/>
  <c r="AC9" i="17"/>
  <c r="AC10" i="17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6" i="17"/>
  <c r="Y7" i="1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6" i="17"/>
  <c r="U7" i="17"/>
  <c r="U8" i="17"/>
  <c r="U9" i="17"/>
  <c r="U10" i="17"/>
  <c r="U11" i="17"/>
  <c r="U12" i="17"/>
  <c r="U13" i="17"/>
  <c r="U14" i="17"/>
  <c r="U15" i="17"/>
  <c r="U16" i="17"/>
  <c r="U17" i="17"/>
  <c r="U18" i="17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6" i="17"/>
  <c r="E7" i="17"/>
  <c r="E8" i="17"/>
  <c r="E9" i="17"/>
  <c r="B83" i="24" s="1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6" i="17"/>
  <c r="W5" i="27" l="1"/>
  <c r="G6" i="31" s="1"/>
  <c r="V5" i="27"/>
  <c r="Y5" i="27"/>
  <c r="B12" i="31" s="1"/>
  <c r="X5" i="27"/>
  <c r="Q6" i="31" s="1"/>
  <c r="Y39" i="27"/>
  <c r="B897" i="31" s="1"/>
  <c r="X39" i="27"/>
  <c r="Q891" i="31" s="1"/>
  <c r="W39" i="27"/>
  <c r="G891" i="31" s="1"/>
  <c r="V39" i="27"/>
  <c r="B891" i="31" s="1"/>
  <c r="Y38" i="27"/>
  <c r="B871" i="31" s="1"/>
  <c r="X38" i="27"/>
  <c r="Q865" i="31" s="1"/>
  <c r="W38" i="27"/>
  <c r="G865" i="31" s="1"/>
  <c r="V38" i="27"/>
  <c r="B865" i="31" s="1"/>
  <c r="Y37" i="27"/>
  <c r="B845" i="31" s="1"/>
  <c r="X37" i="27"/>
  <c r="Q839" i="31" s="1"/>
  <c r="W37" i="27"/>
  <c r="G839" i="31" s="1"/>
  <c r="V37" i="27"/>
  <c r="B839" i="31" s="1"/>
  <c r="Y36" i="27"/>
  <c r="B819" i="31" s="1"/>
  <c r="X36" i="27"/>
  <c r="Q813" i="31" s="1"/>
  <c r="W36" i="27"/>
  <c r="G813" i="31" s="1"/>
  <c r="V36" i="27"/>
  <c r="B813" i="31" s="1"/>
  <c r="Y35" i="27"/>
  <c r="B793" i="31" s="1"/>
  <c r="X35" i="27"/>
  <c r="Q787" i="31" s="1"/>
  <c r="W35" i="27"/>
  <c r="G787" i="31" s="1"/>
  <c r="V35" i="27"/>
  <c r="B787" i="31" s="1"/>
  <c r="Y34" i="27"/>
  <c r="B767" i="31" s="1"/>
  <c r="X34" i="27"/>
  <c r="Q761" i="31" s="1"/>
  <c r="W34" i="27"/>
  <c r="G761" i="31" s="1"/>
  <c r="V34" i="27"/>
  <c r="B761" i="31" s="1"/>
  <c r="Y33" i="27"/>
  <c r="B740" i="31" s="1"/>
  <c r="X33" i="27"/>
  <c r="Q734" i="31" s="1"/>
  <c r="W33" i="27"/>
  <c r="G734" i="31" s="1"/>
  <c r="V33" i="27"/>
  <c r="B734" i="31" s="1"/>
  <c r="Y32" i="27"/>
  <c r="B714" i="31" s="1"/>
  <c r="X32" i="27"/>
  <c r="Q708" i="31" s="1"/>
  <c r="W32" i="27"/>
  <c r="G708" i="31" s="1"/>
  <c r="V32" i="27"/>
  <c r="B708" i="31" s="1"/>
  <c r="Y31" i="27"/>
  <c r="B688" i="31" s="1"/>
  <c r="X31" i="27"/>
  <c r="Q682" i="31" s="1"/>
  <c r="W31" i="27"/>
  <c r="G682" i="31" s="1"/>
  <c r="V31" i="27"/>
  <c r="B682" i="31" s="1"/>
  <c r="Y30" i="27"/>
  <c r="B662" i="31" s="1"/>
  <c r="X30" i="27"/>
  <c r="Q656" i="31" s="1"/>
  <c r="W30" i="27"/>
  <c r="G656" i="31" s="1"/>
  <c r="V30" i="27"/>
  <c r="B656" i="31" s="1"/>
  <c r="Y29" i="27"/>
  <c r="B636" i="31" s="1"/>
  <c r="X29" i="27"/>
  <c r="W29" i="27"/>
  <c r="V29" i="27"/>
  <c r="B630" i="31" s="1"/>
  <c r="Y28" i="27"/>
  <c r="B610" i="31" s="1"/>
  <c r="X28" i="27"/>
  <c r="Q604" i="31" s="1"/>
  <c r="W28" i="27"/>
  <c r="G604" i="31" s="1"/>
  <c r="V28" i="27"/>
  <c r="B604" i="31" s="1"/>
  <c r="Y27" i="27"/>
  <c r="B584" i="31" s="1"/>
  <c r="X27" i="27"/>
  <c r="Q578" i="31" s="1"/>
  <c r="W27" i="27"/>
  <c r="G578" i="31" s="1"/>
  <c r="V27" i="27"/>
  <c r="B578" i="31" s="1"/>
  <c r="Y26" i="27"/>
  <c r="B558" i="31" s="1"/>
  <c r="X26" i="27"/>
  <c r="Q552" i="31" s="1"/>
  <c r="W26" i="27"/>
  <c r="G552" i="31" s="1"/>
  <c r="V26" i="27"/>
  <c r="B552" i="31" s="1"/>
  <c r="Y25" i="27"/>
  <c r="B532" i="31" s="1"/>
  <c r="X25" i="27"/>
  <c r="Q526" i="31" s="1"/>
  <c r="W25" i="27"/>
  <c r="G526" i="31" s="1"/>
  <c r="V25" i="27"/>
  <c r="B526" i="31" s="1"/>
  <c r="Y24" i="27"/>
  <c r="X24" i="27"/>
  <c r="W24" i="27"/>
  <c r="V24" i="27"/>
  <c r="Y23" i="27"/>
  <c r="B480" i="31" s="1"/>
  <c r="X23" i="27"/>
  <c r="Q474" i="31" s="1"/>
  <c r="W23" i="27"/>
  <c r="G474" i="31" s="1"/>
  <c r="V23" i="27"/>
  <c r="B474" i="31" s="1"/>
  <c r="Y22" i="27"/>
  <c r="B454" i="31" s="1"/>
  <c r="X22" i="27"/>
  <c r="Q448" i="31" s="1"/>
  <c r="W22" i="27"/>
  <c r="G448" i="31" s="1"/>
  <c r="V22" i="27"/>
  <c r="B448" i="31" s="1"/>
  <c r="Y21" i="27"/>
  <c r="B428" i="31" s="1"/>
  <c r="X21" i="27"/>
  <c r="Q422" i="31" s="1"/>
  <c r="W21" i="27"/>
  <c r="G422" i="31" s="1"/>
  <c r="V21" i="27"/>
  <c r="B422" i="31" s="1"/>
  <c r="Y20" i="27"/>
  <c r="X20" i="27"/>
  <c r="W20" i="27"/>
  <c r="V20" i="27"/>
  <c r="Y19" i="27"/>
  <c r="B376" i="31" s="1"/>
  <c r="X19" i="27"/>
  <c r="Q370" i="31" s="1"/>
  <c r="W19" i="27"/>
  <c r="G370" i="31" s="1"/>
  <c r="V19" i="27"/>
  <c r="B370" i="31" s="1"/>
  <c r="Y18" i="27"/>
  <c r="X18" i="27"/>
  <c r="W18" i="27"/>
  <c r="V18" i="27"/>
  <c r="Y17" i="27"/>
  <c r="B324" i="31" s="1"/>
  <c r="X17" i="27"/>
  <c r="Q318" i="31" s="1"/>
  <c r="W17" i="27"/>
  <c r="G318" i="31" s="1"/>
  <c r="V17" i="27"/>
  <c r="B318" i="31" s="1"/>
  <c r="Y16" i="27"/>
  <c r="B298" i="31" s="1"/>
  <c r="X16" i="27"/>
  <c r="Q292" i="31" s="1"/>
  <c r="W16" i="27"/>
  <c r="G292" i="31" s="1"/>
  <c r="V16" i="27"/>
  <c r="B292" i="31" s="1"/>
  <c r="Y15" i="27"/>
  <c r="B272" i="31" s="1"/>
  <c r="X15" i="27"/>
  <c r="Q266" i="31" s="1"/>
  <c r="W15" i="27"/>
  <c r="G266" i="31" s="1"/>
  <c r="V15" i="27"/>
  <c r="B266" i="31" s="1"/>
  <c r="Y14" i="27"/>
  <c r="B246" i="31" s="1"/>
  <c r="X14" i="27"/>
  <c r="Q240" i="31" s="1"/>
  <c r="W14" i="27"/>
  <c r="G240" i="31" s="1"/>
  <c r="V14" i="27"/>
  <c r="B240" i="31" s="1"/>
  <c r="Y13" i="27"/>
  <c r="B220" i="31" s="1"/>
  <c r="X13" i="27"/>
  <c r="Q214" i="31" s="1"/>
  <c r="W13" i="27"/>
  <c r="G214" i="31" s="1"/>
  <c r="V13" i="27"/>
  <c r="B214" i="31" s="1"/>
  <c r="Y12" i="27"/>
  <c r="B194" i="31" s="1"/>
  <c r="X12" i="27"/>
  <c r="Q188" i="31" s="1"/>
  <c r="W12" i="27"/>
  <c r="G188" i="31" s="1"/>
  <c r="V12" i="27"/>
  <c r="B188" i="31" s="1"/>
  <c r="Y11" i="27"/>
  <c r="B168" i="31" s="1"/>
  <c r="X11" i="27"/>
  <c r="Q162" i="31" s="1"/>
  <c r="W11" i="27"/>
  <c r="G162" i="31" s="1"/>
  <c r="V11" i="27"/>
  <c r="B162" i="31" s="1"/>
  <c r="Y10" i="27"/>
  <c r="B142" i="31" s="1"/>
  <c r="X10" i="27"/>
  <c r="Q136" i="31" s="1"/>
  <c r="W10" i="27"/>
  <c r="G136" i="31" s="1"/>
  <c r="V10" i="27"/>
  <c r="B136" i="31" s="1"/>
  <c r="Y9" i="27"/>
  <c r="B116" i="31" s="1"/>
  <c r="X9" i="27"/>
  <c r="Q110" i="31" s="1"/>
  <c r="W9" i="27"/>
  <c r="G110" i="31" s="1"/>
  <c r="V9" i="27"/>
  <c r="B110" i="31" s="1"/>
  <c r="Y8" i="27"/>
  <c r="B90" i="31" s="1"/>
  <c r="X8" i="27"/>
  <c r="Q84" i="31" s="1"/>
  <c r="W8" i="27"/>
  <c r="G84" i="31" s="1"/>
  <c r="V8" i="27"/>
  <c r="B84" i="31" s="1"/>
  <c r="Y7" i="27"/>
  <c r="B64" i="31" s="1"/>
  <c r="X7" i="27"/>
  <c r="Q58" i="31" s="1"/>
  <c r="W7" i="27"/>
  <c r="G58" i="31" s="1"/>
  <c r="V7" i="27"/>
  <c r="B58" i="31" s="1"/>
  <c r="Y6" i="27"/>
  <c r="B38" i="31" s="1"/>
  <c r="X6" i="27"/>
  <c r="Q32" i="31" s="1"/>
  <c r="W6" i="27"/>
  <c r="G32" i="31" s="1"/>
  <c r="V6" i="27"/>
  <c r="B32" i="31" s="1"/>
  <c r="B6" i="31"/>
  <c r="H4" i="28"/>
  <c r="E4" i="28"/>
  <c r="B4" i="28"/>
  <c r="B7" i="15"/>
  <c r="B8" i="15"/>
  <c r="A8" i="1" s="1"/>
  <c r="N8" i="1" s="1"/>
  <c r="B9" i="15"/>
  <c r="A9" i="1" s="1"/>
  <c r="B10" i="15"/>
  <c r="B11" i="15"/>
  <c r="A11" i="1" s="1"/>
  <c r="B12" i="15"/>
  <c r="A12" i="1" s="1"/>
  <c r="I12" i="1" s="1"/>
  <c r="B13" i="15"/>
  <c r="A13" i="1" s="1"/>
  <c r="C13" i="1" s="1"/>
  <c r="B14" i="15"/>
  <c r="B15" i="15"/>
  <c r="B16" i="15"/>
  <c r="A16" i="1" s="1"/>
  <c r="B17" i="15"/>
  <c r="A17" i="1" s="1"/>
  <c r="B18" i="15"/>
  <c r="B19" i="15"/>
  <c r="B20" i="15"/>
  <c r="A20" i="1" s="1"/>
  <c r="B21" i="15"/>
  <c r="A21" i="1" s="1"/>
  <c r="B22" i="15"/>
  <c r="B23" i="15"/>
  <c r="B24" i="15"/>
  <c r="A24" i="1" s="1"/>
  <c r="B25" i="15"/>
  <c r="A25" i="1" s="1"/>
  <c r="B26" i="15"/>
  <c r="B27" i="15"/>
  <c r="B28" i="15"/>
  <c r="A28" i="1" s="1"/>
  <c r="A577" i="8" s="1"/>
  <c r="A574" i="8" s="1"/>
  <c r="B29" i="15"/>
  <c r="A29" i="1" s="1"/>
  <c r="B30" i="15"/>
  <c r="B31" i="15"/>
  <c r="B32" i="15"/>
  <c r="A32" i="1" s="1"/>
  <c r="F32" i="1" s="1"/>
  <c r="B33" i="15"/>
  <c r="A33" i="1" s="1"/>
  <c r="B34" i="15"/>
  <c r="B35" i="15"/>
  <c r="A35" i="1" s="1"/>
  <c r="B36" i="15"/>
  <c r="A36" i="1" s="1"/>
  <c r="B36" i="1" s="1"/>
  <c r="B37" i="15"/>
  <c r="A37" i="1" s="1"/>
  <c r="B38" i="15"/>
  <c r="A38" i="1" s="1"/>
  <c r="B39" i="15"/>
  <c r="A39" i="1" s="1"/>
  <c r="B40" i="15"/>
  <c r="A40" i="1" s="1"/>
  <c r="X40" i="1" s="1"/>
  <c r="Y40" i="1" s="1"/>
  <c r="B6" i="15"/>
  <c r="A6" i="1" s="1"/>
  <c r="F109" i="24"/>
  <c r="F213" i="24"/>
  <c r="F317" i="24"/>
  <c r="F421" i="24"/>
  <c r="F525" i="24"/>
  <c r="F629" i="24"/>
  <c r="F733" i="24"/>
  <c r="F786" i="24"/>
  <c r="G38" i="20"/>
  <c r="G38" i="29" s="1"/>
  <c r="F840" i="31" s="1"/>
  <c r="F890" i="24"/>
  <c r="G6" i="20"/>
  <c r="G6" i="29" s="1"/>
  <c r="F7" i="31" s="1"/>
  <c r="G8" i="20"/>
  <c r="G8" i="29" s="1"/>
  <c r="F59" i="31" s="1"/>
  <c r="F161" i="24"/>
  <c r="F265" i="24"/>
  <c r="F369" i="24"/>
  <c r="F473" i="24"/>
  <c r="F577" i="24"/>
  <c r="F681" i="24"/>
  <c r="G36" i="20"/>
  <c r="G36" i="29" s="1"/>
  <c r="F788" i="31" s="1"/>
  <c r="G40" i="20"/>
  <c r="G40" i="29" s="1"/>
  <c r="F892" i="31" s="1"/>
  <c r="K34" i="2"/>
  <c r="B37" i="3"/>
  <c r="J37" i="3" s="1"/>
  <c r="I1165" i="14" s="1"/>
  <c r="Z39" i="2"/>
  <c r="I1164" i="14" s="1"/>
  <c r="W39" i="2"/>
  <c r="H1164" i="14" s="1"/>
  <c r="T39" i="2"/>
  <c r="G1164" i="14" s="1"/>
  <c r="Q39" i="2"/>
  <c r="F1164" i="14" s="1"/>
  <c r="N39" i="2"/>
  <c r="E1164" i="14" s="1"/>
  <c r="K39" i="2"/>
  <c r="D1164" i="14" s="1"/>
  <c r="H39" i="2"/>
  <c r="C1164" i="14" s="1"/>
  <c r="E39" i="2"/>
  <c r="B1164" i="14" s="1"/>
  <c r="B36" i="3"/>
  <c r="I36" i="3" s="1"/>
  <c r="H1131" i="14" s="1"/>
  <c r="Z38" i="2"/>
  <c r="I1130" i="14" s="1"/>
  <c r="W38" i="2"/>
  <c r="H1130" i="14" s="1"/>
  <c r="T38" i="2"/>
  <c r="G1130" i="14" s="1"/>
  <c r="Q38" i="2"/>
  <c r="N38" i="2"/>
  <c r="E1130" i="14" s="1"/>
  <c r="K38" i="2"/>
  <c r="D1130" i="14" s="1"/>
  <c r="H38" i="2"/>
  <c r="C1130" i="14" s="1"/>
  <c r="E38" i="2"/>
  <c r="B1130" i="14" s="1"/>
  <c r="B35" i="3"/>
  <c r="H35" i="3" s="1"/>
  <c r="G1097" i="14" s="1"/>
  <c r="Z37" i="2"/>
  <c r="I1096" i="14" s="1"/>
  <c r="W37" i="2"/>
  <c r="H1096" i="14" s="1"/>
  <c r="T37" i="2"/>
  <c r="G1096" i="14" s="1"/>
  <c r="Q37" i="2"/>
  <c r="F1096" i="14" s="1"/>
  <c r="N37" i="2"/>
  <c r="E1096" i="14" s="1"/>
  <c r="K37" i="2"/>
  <c r="D1096" i="14" s="1"/>
  <c r="H37" i="2"/>
  <c r="C1096" i="14" s="1"/>
  <c r="E37" i="2"/>
  <c r="B1096" i="14" s="1"/>
  <c r="A1164" i="14"/>
  <c r="A1161" i="14" s="1"/>
  <c r="A1130" i="14"/>
  <c r="A1127" i="14" s="1"/>
  <c r="A1096" i="14"/>
  <c r="A1093" i="14" s="1"/>
  <c r="Z36" i="2"/>
  <c r="I1062" i="14" s="1"/>
  <c r="W36" i="2"/>
  <c r="H1062" i="14" s="1"/>
  <c r="T36" i="2"/>
  <c r="Q36" i="2"/>
  <c r="F1062" i="14" s="1"/>
  <c r="N36" i="2"/>
  <c r="E1062" i="14" s="1"/>
  <c r="K36" i="2"/>
  <c r="D1062" i="14" s="1"/>
  <c r="H36" i="2"/>
  <c r="C1062" i="14" s="1"/>
  <c r="E36" i="2"/>
  <c r="B1062" i="14" s="1"/>
  <c r="Z35" i="2"/>
  <c r="I1028" i="14" s="1"/>
  <c r="W35" i="2"/>
  <c r="T35" i="2"/>
  <c r="G1028" i="14" s="1"/>
  <c r="Q35" i="2"/>
  <c r="F1028" i="14" s="1"/>
  <c r="N35" i="2"/>
  <c r="E1028" i="14" s="1"/>
  <c r="K35" i="2"/>
  <c r="D1028" i="14" s="1"/>
  <c r="H35" i="2"/>
  <c r="C1028" i="14" s="1"/>
  <c r="E35" i="2"/>
  <c r="B1028" i="14" s="1"/>
  <c r="Z34" i="2"/>
  <c r="I994" i="14" s="1"/>
  <c r="W34" i="2"/>
  <c r="T34" i="2"/>
  <c r="G994" i="14" s="1"/>
  <c r="Q34" i="2"/>
  <c r="F994" i="14" s="1"/>
  <c r="N34" i="2"/>
  <c r="E994" i="14" s="1"/>
  <c r="H34" i="2"/>
  <c r="E34" i="2"/>
  <c r="B994" i="14" s="1"/>
  <c r="Z33" i="2"/>
  <c r="I960" i="14" s="1"/>
  <c r="W33" i="2"/>
  <c r="T33" i="2"/>
  <c r="G960" i="14" s="1"/>
  <c r="Q33" i="2"/>
  <c r="F960" i="14" s="1"/>
  <c r="N33" i="2"/>
  <c r="E960" i="14" s="1"/>
  <c r="K33" i="2"/>
  <c r="D960" i="14" s="1"/>
  <c r="H33" i="2"/>
  <c r="C960" i="14" s="1"/>
  <c r="E33" i="2"/>
  <c r="B960" i="14" s="1"/>
  <c r="Z32" i="2"/>
  <c r="I926" i="14" s="1"/>
  <c r="W32" i="2"/>
  <c r="H926" i="14" s="1"/>
  <c r="T32" i="2"/>
  <c r="G926" i="14" s="1"/>
  <c r="Q32" i="2"/>
  <c r="F926" i="14" s="1"/>
  <c r="N32" i="2"/>
  <c r="E926" i="14" s="1"/>
  <c r="K32" i="2"/>
  <c r="D926" i="14" s="1"/>
  <c r="H32" i="2"/>
  <c r="E32" i="2"/>
  <c r="B926" i="14" s="1"/>
  <c r="Z31" i="2"/>
  <c r="I892" i="14" s="1"/>
  <c r="W31" i="2"/>
  <c r="H892" i="14" s="1"/>
  <c r="T31" i="2"/>
  <c r="G892" i="14" s="1"/>
  <c r="Q31" i="2"/>
  <c r="F892" i="14" s="1"/>
  <c r="N31" i="2"/>
  <c r="E892" i="14" s="1"/>
  <c r="K31" i="2"/>
  <c r="D892" i="14" s="1"/>
  <c r="H31" i="2"/>
  <c r="E31" i="2"/>
  <c r="B892" i="14" s="1"/>
  <c r="Z30" i="2"/>
  <c r="I858" i="14" s="1"/>
  <c r="W30" i="2"/>
  <c r="T30" i="2"/>
  <c r="G858" i="14" s="1"/>
  <c r="Q30" i="2"/>
  <c r="F858" i="14" s="1"/>
  <c r="N30" i="2"/>
  <c r="E858" i="14" s="1"/>
  <c r="K30" i="2"/>
  <c r="D858" i="14" s="1"/>
  <c r="H30" i="2"/>
  <c r="C858" i="14" s="1"/>
  <c r="E30" i="2"/>
  <c r="B858" i="14" s="1"/>
  <c r="Z29" i="2"/>
  <c r="I824" i="14" s="1"/>
  <c r="W29" i="2"/>
  <c r="H824" i="14" s="1"/>
  <c r="T29" i="2"/>
  <c r="G824" i="14" s="1"/>
  <c r="Q29" i="2"/>
  <c r="F824" i="14" s="1"/>
  <c r="N29" i="2"/>
  <c r="E824" i="14" s="1"/>
  <c r="K29" i="2"/>
  <c r="D824" i="14" s="1"/>
  <c r="H29" i="2"/>
  <c r="C824" i="14" s="1"/>
  <c r="E29" i="2"/>
  <c r="B824" i="14" s="1"/>
  <c r="Z28" i="2"/>
  <c r="I790" i="14" s="1"/>
  <c r="W28" i="2"/>
  <c r="H790" i="14" s="1"/>
  <c r="T28" i="2"/>
  <c r="G790" i="14" s="1"/>
  <c r="Q28" i="2"/>
  <c r="F790" i="14" s="1"/>
  <c r="N28" i="2"/>
  <c r="E790" i="14" s="1"/>
  <c r="K28" i="2"/>
  <c r="D790" i="14" s="1"/>
  <c r="H28" i="2"/>
  <c r="C790" i="14" s="1"/>
  <c r="E28" i="2"/>
  <c r="Z27" i="2"/>
  <c r="I756" i="14" s="1"/>
  <c r="W27" i="2"/>
  <c r="H756" i="14" s="1"/>
  <c r="T27" i="2"/>
  <c r="G756" i="14" s="1"/>
  <c r="Q27" i="2"/>
  <c r="F756" i="14" s="1"/>
  <c r="N27" i="2"/>
  <c r="E756" i="14" s="1"/>
  <c r="K27" i="2"/>
  <c r="D756" i="14" s="1"/>
  <c r="H27" i="2"/>
  <c r="E27" i="2"/>
  <c r="B756" i="14" s="1"/>
  <c r="Z26" i="2"/>
  <c r="I722" i="14" s="1"/>
  <c r="W26" i="2"/>
  <c r="H722" i="14" s="1"/>
  <c r="T26" i="2"/>
  <c r="G722" i="14" s="1"/>
  <c r="Q26" i="2"/>
  <c r="F722" i="14" s="1"/>
  <c r="N26" i="2"/>
  <c r="E722" i="14" s="1"/>
  <c r="K26" i="2"/>
  <c r="D722" i="14" s="1"/>
  <c r="H26" i="2"/>
  <c r="C722" i="14" s="1"/>
  <c r="E26" i="2"/>
  <c r="B722" i="14" s="1"/>
  <c r="Z25" i="2"/>
  <c r="I688" i="14" s="1"/>
  <c r="W25" i="2"/>
  <c r="H688" i="14" s="1"/>
  <c r="T25" i="2"/>
  <c r="G688" i="14" s="1"/>
  <c r="Q25" i="2"/>
  <c r="F688" i="14" s="1"/>
  <c r="N25" i="2"/>
  <c r="E688" i="14" s="1"/>
  <c r="K25" i="2"/>
  <c r="D688" i="14" s="1"/>
  <c r="H25" i="2"/>
  <c r="E25" i="2"/>
  <c r="B688" i="14" s="1"/>
  <c r="Z24" i="2"/>
  <c r="I654" i="14" s="1"/>
  <c r="W24" i="2"/>
  <c r="H654" i="14" s="1"/>
  <c r="T24" i="2"/>
  <c r="Q24" i="2"/>
  <c r="F654" i="14" s="1"/>
  <c r="N24" i="2"/>
  <c r="E654" i="14" s="1"/>
  <c r="K24" i="2"/>
  <c r="D654" i="14" s="1"/>
  <c r="H24" i="2"/>
  <c r="C654" i="14" s="1"/>
  <c r="E24" i="2"/>
  <c r="B654" i="14" s="1"/>
  <c r="Z23" i="2"/>
  <c r="I620" i="14" s="1"/>
  <c r="W23" i="2"/>
  <c r="H620" i="14" s="1"/>
  <c r="T23" i="2"/>
  <c r="Q23" i="2"/>
  <c r="F620" i="14" s="1"/>
  <c r="N23" i="2"/>
  <c r="K23" i="2"/>
  <c r="D620" i="14" s="1"/>
  <c r="H23" i="2"/>
  <c r="C620" i="14" s="1"/>
  <c r="E23" i="2"/>
  <c r="B620" i="14" s="1"/>
  <c r="Z22" i="2"/>
  <c r="I586" i="14" s="1"/>
  <c r="W22" i="2"/>
  <c r="T22" i="2"/>
  <c r="Q22" i="2"/>
  <c r="F586" i="14" s="1"/>
  <c r="N22" i="2"/>
  <c r="E586" i="14" s="1"/>
  <c r="K22" i="2"/>
  <c r="D586" i="14" s="1"/>
  <c r="H22" i="2"/>
  <c r="C586" i="14" s="1"/>
  <c r="E22" i="2"/>
  <c r="Z21" i="2"/>
  <c r="I552" i="14" s="1"/>
  <c r="W21" i="2"/>
  <c r="H552" i="14" s="1"/>
  <c r="T21" i="2"/>
  <c r="Q21" i="2"/>
  <c r="F552" i="14" s="1"/>
  <c r="N21" i="2"/>
  <c r="K21" i="2"/>
  <c r="D552" i="14" s="1"/>
  <c r="H21" i="2"/>
  <c r="C552" i="14" s="1"/>
  <c r="E21" i="2"/>
  <c r="B552" i="14" s="1"/>
  <c r="Z20" i="2"/>
  <c r="I518" i="14" s="1"/>
  <c r="W20" i="2"/>
  <c r="T20" i="2"/>
  <c r="Q20" i="2"/>
  <c r="F518" i="14" s="1"/>
  <c r="N20" i="2"/>
  <c r="E518" i="14" s="1"/>
  <c r="K20" i="2"/>
  <c r="D518" i="14" s="1"/>
  <c r="H20" i="2"/>
  <c r="E20" i="2"/>
  <c r="B518" i="14" s="1"/>
  <c r="Z19" i="2"/>
  <c r="I484" i="14" s="1"/>
  <c r="W19" i="2"/>
  <c r="H484" i="14" s="1"/>
  <c r="T19" i="2"/>
  <c r="Q19" i="2"/>
  <c r="F484" i="14" s="1"/>
  <c r="N19" i="2"/>
  <c r="E484" i="14" s="1"/>
  <c r="K19" i="2"/>
  <c r="D484" i="14" s="1"/>
  <c r="H19" i="2"/>
  <c r="C484" i="14" s="1"/>
  <c r="E19" i="2"/>
  <c r="B484" i="14" s="1"/>
  <c r="Z18" i="2"/>
  <c r="I450" i="14" s="1"/>
  <c r="W18" i="2"/>
  <c r="H450" i="14" s="1"/>
  <c r="T18" i="2"/>
  <c r="Q18" i="2"/>
  <c r="F450" i="14" s="1"/>
  <c r="N18" i="2"/>
  <c r="K18" i="2"/>
  <c r="D450" i="14" s="1"/>
  <c r="H18" i="2"/>
  <c r="C450" i="14" s="1"/>
  <c r="E18" i="2"/>
  <c r="B450" i="14" s="1"/>
  <c r="Z17" i="2"/>
  <c r="I416" i="14" s="1"/>
  <c r="W17" i="2"/>
  <c r="H416" i="14" s="1"/>
  <c r="T17" i="2"/>
  <c r="Q17" i="2"/>
  <c r="F416" i="14" s="1"/>
  <c r="N17" i="2"/>
  <c r="E416" i="14" s="1"/>
  <c r="K17" i="2"/>
  <c r="D416" i="14" s="1"/>
  <c r="H17" i="2"/>
  <c r="C416" i="14" s="1"/>
  <c r="E17" i="2"/>
  <c r="B416" i="14" s="1"/>
  <c r="Z16" i="2"/>
  <c r="W16" i="2"/>
  <c r="T16" i="2"/>
  <c r="Q16" i="2"/>
  <c r="N16" i="2"/>
  <c r="K16" i="2"/>
  <c r="H16" i="2"/>
  <c r="E16" i="2"/>
  <c r="Z15" i="2"/>
  <c r="I382" i="14" s="1"/>
  <c r="W15" i="2"/>
  <c r="H348" i="14" s="1"/>
  <c r="T15" i="2"/>
  <c r="Q15" i="2"/>
  <c r="F348" i="14" s="1"/>
  <c r="N15" i="2"/>
  <c r="E348" i="14" s="1"/>
  <c r="K15" i="2"/>
  <c r="D382" i="14" s="1"/>
  <c r="H15" i="2"/>
  <c r="C348" i="14" s="1"/>
  <c r="E15" i="2"/>
  <c r="B382" i="14" s="1"/>
  <c r="Z14" i="2"/>
  <c r="I314" i="14" s="1"/>
  <c r="W14" i="2"/>
  <c r="H314" i="14" s="1"/>
  <c r="T14" i="2"/>
  <c r="Q14" i="2"/>
  <c r="F314" i="14" s="1"/>
  <c r="N14" i="2"/>
  <c r="E314" i="14" s="1"/>
  <c r="K14" i="2"/>
  <c r="D314" i="14" s="1"/>
  <c r="H14" i="2"/>
  <c r="C314" i="14" s="1"/>
  <c r="E14" i="2"/>
  <c r="Z13" i="2"/>
  <c r="I280" i="14" s="1"/>
  <c r="W13" i="2"/>
  <c r="H280" i="14" s="1"/>
  <c r="T13" i="2"/>
  <c r="Q13" i="2"/>
  <c r="F280" i="14" s="1"/>
  <c r="N13" i="2"/>
  <c r="E280" i="14" s="1"/>
  <c r="K13" i="2"/>
  <c r="D280" i="14" s="1"/>
  <c r="H13" i="2"/>
  <c r="C280" i="14" s="1"/>
  <c r="E13" i="2"/>
  <c r="Z12" i="2"/>
  <c r="I246" i="14" s="1"/>
  <c r="W12" i="2"/>
  <c r="H246" i="14" s="1"/>
  <c r="T12" i="2"/>
  <c r="Q12" i="2"/>
  <c r="N12" i="2"/>
  <c r="E246" i="14" s="1"/>
  <c r="K12" i="2"/>
  <c r="D246" i="14" s="1"/>
  <c r="H12" i="2"/>
  <c r="C246" i="14" s="1"/>
  <c r="E12" i="2"/>
  <c r="B246" i="14" s="1"/>
  <c r="Z11" i="2"/>
  <c r="I212" i="14" s="1"/>
  <c r="W11" i="2"/>
  <c r="H212" i="14" s="1"/>
  <c r="T11" i="2"/>
  <c r="Q11" i="2"/>
  <c r="F212" i="14" s="1"/>
  <c r="N11" i="2"/>
  <c r="K11" i="2"/>
  <c r="D212" i="14" s="1"/>
  <c r="H11" i="2"/>
  <c r="C212" i="14" s="1"/>
  <c r="E11" i="2"/>
  <c r="B212" i="14" s="1"/>
  <c r="Z10" i="2"/>
  <c r="I178" i="14" s="1"/>
  <c r="W10" i="2"/>
  <c r="H178" i="14" s="1"/>
  <c r="T10" i="2"/>
  <c r="Q10" i="2"/>
  <c r="F178" i="14" s="1"/>
  <c r="N10" i="2"/>
  <c r="E178" i="14" s="1"/>
  <c r="K10" i="2"/>
  <c r="D178" i="14" s="1"/>
  <c r="H10" i="2"/>
  <c r="C178" i="14" s="1"/>
  <c r="E10" i="2"/>
  <c r="B178" i="14" s="1"/>
  <c r="Z9" i="2"/>
  <c r="I144" i="14" s="1"/>
  <c r="W9" i="2"/>
  <c r="H144" i="14" s="1"/>
  <c r="T9" i="2"/>
  <c r="Q9" i="2"/>
  <c r="F144" i="14" s="1"/>
  <c r="N9" i="2"/>
  <c r="E144" i="14" s="1"/>
  <c r="K9" i="2"/>
  <c r="D144" i="14" s="1"/>
  <c r="H9" i="2"/>
  <c r="C144" i="14" s="1"/>
  <c r="E9" i="2"/>
  <c r="B144" i="14" s="1"/>
  <c r="Z8" i="2"/>
  <c r="I110" i="14" s="1"/>
  <c r="W8" i="2"/>
  <c r="H110" i="14" s="1"/>
  <c r="T8" i="2"/>
  <c r="Q8" i="2"/>
  <c r="F110" i="14" s="1"/>
  <c r="N8" i="2"/>
  <c r="E110" i="14" s="1"/>
  <c r="K8" i="2"/>
  <c r="D110" i="14" s="1"/>
  <c r="H8" i="2"/>
  <c r="C110" i="14" s="1"/>
  <c r="E8" i="2"/>
  <c r="B110" i="14" s="1"/>
  <c r="Z7" i="2"/>
  <c r="I75" i="14" s="1"/>
  <c r="W7" i="2"/>
  <c r="H75" i="14" s="1"/>
  <c r="T7" i="2"/>
  <c r="Q7" i="2"/>
  <c r="F75" i="14" s="1"/>
  <c r="N7" i="2"/>
  <c r="K7" i="2"/>
  <c r="D75" i="14" s="1"/>
  <c r="H7" i="2"/>
  <c r="C75" i="14" s="1"/>
  <c r="E7" i="2"/>
  <c r="E5" i="2"/>
  <c r="B5" i="14" s="1"/>
  <c r="H5" i="2"/>
  <c r="C5" i="14" s="1"/>
  <c r="K5" i="2"/>
  <c r="N5" i="2"/>
  <c r="E5" i="14" s="1"/>
  <c r="Q5" i="2"/>
  <c r="F5" i="14" s="1"/>
  <c r="T5" i="2"/>
  <c r="G5" i="14" s="1"/>
  <c r="W5" i="2"/>
  <c r="Z5" i="2"/>
  <c r="E6" i="2"/>
  <c r="B40" i="14" s="1"/>
  <c r="H6" i="2"/>
  <c r="C40" i="14" s="1"/>
  <c r="K6" i="2"/>
  <c r="D40" i="14" s="1"/>
  <c r="N6" i="2"/>
  <c r="E40" i="14" s="1"/>
  <c r="Q6" i="2"/>
  <c r="F40" i="14" s="1"/>
  <c r="T6" i="2"/>
  <c r="G40" i="14" s="1"/>
  <c r="W6" i="2"/>
  <c r="H40" i="14" s="1"/>
  <c r="Z6" i="2"/>
  <c r="I40" i="14" s="1"/>
  <c r="A1062" i="14"/>
  <c r="A1059" i="14" s="1"/>
  <c r="B34" i="3"/>
  <c r="J34" i="3" s="1"/>
  <c r="I1063" i="14" s="1"/>
  <c r="B33" i="3"/>
  <c r="H33" i="3" s="1"/>
  <c r="G1029" i="14" s="1"/>
  <c r="H1028" i="14"/>
  <c r="A1028" i="14"/>
  <c r="A1025" i="14" s="1"/>
  <c r="B32" i="3"/>
  <c r="J32" i="3" s="1"/>
  <c r="I995" i="14" s="1"/>
  <c r="B3" i="3"/>
  <c r="H3" i="3" s="1"/>
  <c r="B4" i="3"/>
  <c r="J4" i="3" s="1"/>
  <c r="I41" i="14" s="1"/>
  <c r="B5" i="3"/>
  <c r="J5" i="3" s="1"/>
  <c r="I76" i="14" s="1"/>
  <c r="B6" i="3"/>
  <c r="I6" i="3" s="1"/>
  <c r="H111" i="14" s="1"/>
  <c r="B7" i="3"/>
  <c r="E7" i="3" s="1"/>
  <c r="D145" i="14" s="1"/>
  <c r="B8" i="3"/>
  <c r="J8" i="3" s="1"/>
  <c r="I179" i="14" s="1"/>
  <c r="B9" i="3"/>
  <c r="J9" i="3" s="1"/>
  <c r="I213" i="14" s="1"/>
  <c r="B10" i="3"/>
  <c r="I10" i="3" s="1"/>
  <c r="H247" i="14" s="1"/>
  <c r="B11" i="3"/>
  <c r="I11" i="3" s="1"/>
  <c r="H281" i="14" s="1"/>
  <c r="B12" i="3"/>
  <c r="G12" i="3" s="1"/>
  <c r="F315" i="14" s="1"/>
  <c r="B13" i="3"/>
  <c r="J13" i="3" s="1"/>
  <c r="I349" i="14" s="1"/>
  <c r="B14" i="3"/>
  <c r="J14" i="3" s="1"/>
  <c r="I383" i="14" s="1"/>
  <c r="B15" i="3"/>
  <c r="J15" i="3" s="1"/>
  <c r="I417" i="14" s="1"/>
  <c r="B16" i="3"/>
  <c r="J16" i="3" s="1"/>
  <c r="I451" i="14" s="1"/>
  <c r="B17" i="3"/>
  <c r="J17" i="3" s="1"/>
  <c r="I485" i="14" s="1"/>
  <c r="B18" i="3"/>
  <c r="J18" i="3" s="1"/>
  <c r="I519" i="14" s="1"/>
  <c r="B19" i="3"/>
  <c r="J19" i="3" s="1"/>
  <c r="I553" i="14" s="1"/>
  <c r="B20" i="3"/>
  <c r="J20" i="3" s="1"/>
  <c r="I587" i="14" s="1"/>
  <c r="B21" i="3"/>
  <c r="J21" i="3" s="1"/>
  <c r="I621" i="14" s="1"/>
  <c r="B22" i="3"/>
  <c r="J22" i="3" s="1"/>
  <c r="I655" i="14" s="1"/>
  <c r="B23" i="3"/>
  <c r="J23" i="3" s="1"/>
  <c r="I689" i="14" s="1"/>
  <c r="B24" i="3"/>
  <c r="J24" i="3" s="1"/>
  <c r="I723" i="14" s="1"/>
  <c r="B25" i="3"/>
  <c r="J25" i="3" s="1"/>
  <c r="B26" i="3"/>
  <c r="J26" i="3" s="1"/>
  <c r="I791" i="14" s="1"/>
  <c r="B27" i="3"/>
  <c r="J27" i="3" s="1"/>
  <c r="B28" i="3"/>
  <c r="J28" i="3" s="1"/>
  <c r="I859" i="14" s="1"/>
  <c r="B29" i="3"/>
  <c r="J29" i="3" s="1"/>
  <c r="B30" i="3"/>
  <c r="J30" i="3" s="1"/>
  <c r="I927" i="14" s="1"/>
  <c r="B31" i="3"/>
  <c r="J31" i="3" s="1"/>
  <c r="I961" i="14" s="1"/>
  <c r="G16" i="3"/>
  <c r="F451" i="14" s="1"/>
  <c r="G28" i="3"/>
  <c r="F859" i="14" s="1"/>
  <c r="C4" i="3"/>
  <c r="B41" i="14" s="1"/>
  <c r="C40" i="20"/>
  <c r="C40" i="29" s="1"/>
  <c r="B892" i="31" s="1"/>
  <c r="D40" i="20"/>
  <c r="D40" i="29" s="1"/>
  <c r="C892" i="31" s="1"/>
  <c r="E40" i="20"/>
  <c r="E40" i="29" s="1"/>
  <c r="D892" i="31" s="1"/>
  <c r="F40" i="20"/>
  <c r="F40" i="29" s="1"/>
  <c r="E892" i="31" s="1"/>
  <c r="H40" i="20"/>
  <c r="H40" i="29" s="1"/>
  <c r="G892" i="31" s="1"/>
  <c r="I40" i="20"/>
  <c r="I40" i="29" s="1"/>
  <c r="H892" i="31" s="1"/>
  <c r="J40" i="20"/>
  <c r="J40" i="29" s="1"/>
  <c r="I892" i="31" s="1"/>
  <c r="K40" i="20"/>
  <c r="K40" i="29" s="1"/>
  <c r="J892" i="31" s="1"/>
  <c r="L40" i="20"/>
  <c r="L40" i="29" s="1"/>
  <c r="K892" i="31" s="1"/>
  <c r="M40" i="20"/>
  <c r="M40" i="29" s="1"/>
  <c r="L892" i="31" s="1"/>
  <c r="N40" i="20"/>
  <c r="N40" i="29" s="1"/>
  <c r="M892" i="31" s="1"/>
  <c r="O40" i="20"/>
  <c r="O40" i="29" s="1"/>
  <c r="N892" i="31" s="1"/>
  <c r="P40" i="20"/>
  <c r="P40" i="29" s="1"/>
  <c r="O892" i="31" s="1"/>
  <c r="Q40" i="20"/>
  <c r="Q40" i="29" s="1"/>
  <c r="P892" i="31" s="1"/>
  <c r="R40" i="20"/>
  <c r="R40" i="29" s="1"/>
  <c r="Q892" i="31" s="1"/>
  <c r="S40" i="20"/>
  <c r="S40" i="29" s="1"/>
  <c r="R892" i="31" s="1"/>
  <c r="T40" i="20"/>
  <c r="T40" i="29" s="1"/>
  <c r="S892" i="31" s="1"/>
  <c r="U40" i="20"/>
  <c r="U40" i="29" s="1"/>
  <c r="T892" i="31" s="1"/>
  <c r="B40" i="1"/>
  <c r="T890" i="24"/>
  <c r="S890" i="24"/>
  <c r="R890" i="24"/>
  <c r="Q890" i="24"/>
  <c r="P890" i="24"/>
  <c r="O890" i="24"/>
  <c r="N890" i="24"/>
  <c r="M890" i="24"/>
  <c r="L890" i="24"/>
  <c r="K890" i="24"/>
  <c r="J890" i="24"/>
  <c r="I890" i="24"/>
  <c r="H890" i="24"/>
  <c r="G890" i="24"/>
  <c r="E890" i="24"/>
  <c r="D890" i="24"/>
  <c r="C890" i="24"/>
  <c r="B890" i="24"/>
  <c r="C39" i="20"/>
  <c r="C39" i="29" s="1"/>
  <c r="B866" i="31" s="1"/>
  <c r="D39" i="20"/>
  <c r="D39" i="29" s="1"/>
  <c r="C866" i="31" s="1"/>
  <c r="E39" i="20"/>
  <c r="E39" i="29" s="1"/>
  <c r="D866" i="31" s="1"/>
  <c r="F39" i="20"/>
  <c r="F39" i="29" s="1"/>
  <c r="E866" i="31" s="1"/>
  <c r="G39" i="20"/>
  <c r="G39" i="29" s="1"/>
  <c r="F866" i="31" s="1"/>
  <c r="H39" i="20"/>
  <c r="H39" i="29" s="1"/>
  <c r="G866" i="31" s="1"/>
  <c r="I39" i="20"/>
  <c r="I39" i="29" s="1"/>
  <c r="H866" i="31" s="1"/>
  <c r="J39" i="20"/>
  <c r="J39" i="29" s="1"/>
  <c r="I866" i="31" s="1"/>
  <c r="K39" i="20"/>
  <c r="K39" i="29" s="1"/>
  <c r="J866" i="31" s="1"/>
  <c r="L39" i="20"/>
  <c r="L39" i="29" s="1"/>
  <c r="K866" i="31" s="1"/>
  <c r="M39" i="20"/>
  <c r="M39" i="29" s="1"/>
  <c r="L866" i="31" s="1"/>
  <c r="N39" i="20"/>
  <c r="N39" i="29" s="1"/>
  <c r="M866" i="31" s="1"/>
  <c r="O39" i="20"/>
  <c r="O39" i="29" s="1"/>
  <c r="N866" i="31" s="1"/>
  <c r="P39" i="20"/>
  <c r="P39" i="29" s="1"/>
  <c r="O866" i="31" s="1"/>
  <c r="Q39" i="20"/>
  <c r="Q39" i="29" s="1"/>
  <c r="P866" i="31" s="1"/>
  <c r="R39" i="20"/>
  <c r="R39" i="29" s="1"/>
  <c r="Q866" i="31" s="1"/>
  <c r="S39" i="20"/>
  <c r="S39" i="29" s="1"/>
  <c r="R866" i="31" s="1"/>
  <c r="T39" i="20"/>
  <c r="T39" i="29" s="1"/>
  <c r="S866" i="31" s="1"/>
  <c r="U39" i="20"/>
  <c r="U39" i="29" s="1"/>
  <c r="T866" i="31" s="1"/>
  <c r="T864" i="24"/>
  <c r="S864" i="24"/>
  <c r="R864" i="24"/>
  <c r="Q864" i="24"/>
  <c r="P864" i="24"/>
  <c r="O864" i="24"/>
  <c r="N864" i="24"/>
  <c r="M864" i="24"/>
  <c r="L864" i="24"/>
  <c r="K864" i="24"/>
  <c r="J864" i="24"/>
  <c r="I864" i="24"/>
  <c r="H864" i="24"/>
  <c r="G864" i="24"/>
  <c r="F864" i="24"/>
  <c r="E864" i="24"/>
  <c r="D864" i="24"/>
  <c r="C864" i="24"/>
  <c r="B864" i="24"/>
  <c r="C38" i="20"/>
  <c r="C38" i="29" s="1"/>
  <c r="B840" i="31" s="1"/>
  <c r="D38" i="20"/>
  <c r="D38" i="29" s="1"/>
  <c r="C840" i="31" s="1"/>
  <c r="E38" i="20"/>
  <c r="E38" i="29" s="1"/>
  <c r="D840" i="31" s="1"/>
  <c r="F38" i="20"/>
  <c r="F38" i="29" s="1"/>
  <c r="E840" i="31" s="1"/>
  <c r="H38" i="20"/>
  <c r="H38" i="29" s="1"/>
  <c r="G840" i="31" s="1"/>
  <c r="I38" i="20"/>
  <c r="I38" i="29" s="1"/>
  <c r="H840" i="31" s="1"/>
  <c r="J38" i="20"/>
  <c r="J38" i="29" s="1"/>
  <c r="I840" i="31" s="1"/>
  <c r="K38" i="20"/>
  <c r="K38" i="29" s="1"/>
  <c r="J840" i="31" s="1"/>
  <c r="L38" i="20"/>
  <c r="L38" i="29" s="1"/>
  <c r="K840" i="31" s="1"/>
  <c r="M38" i="20"/>
  <c r="M38" i="29" s="1"/>
  <c r="L840" i="31" s="1"/>
  <c r="N38" i="20"/>
  <c r="N38" i="29" s="1"/>
  <c r="M840" i="31" s="1"/>
  <c r="O38" i="20"/>
  <c r="O38" i="29" s="1"/>
  <c r="N840" i="31" s="1"/>
  <c r="P38" i="20"/>
  <c r="P38" i="29" s="1"/>
  <c r="O840" i="31" s="1"/>
  <c r="Q38" i="20"/>
  <c r="Q38" i="29" s="1"/>
  <c r="P840" i="31" s="1"/>
  <c r="R38" i="20"/>
  <c r="R38" i="29" s="1"/>
  <c r="Q840" i="31" s="1"/>
  <c r="S38" i="20"/>
  <c r="S38" i="29" s="1"/>
  <c r="R840" i="31" s="1"/>
  <c r="T38" i="20"/>
  <c r="T38" i="29" s="1"/>
  <c r="S840" i="31" s="1"/>
  <c r="U38" i="20"/>
  <c r="U38" i="29" s="1"/>
  <c r="T840" i="31" s="1"/>
  <c r="T838" i="24"/>
  <c r="S838" i="24"/>
  <c r="R838" i="24"/>
  <c r="Q838" i="24"/>
  <c r="P838" i="24"/>
  <c r="O838" i="24"/>
  <c r="N838" i="24"/>
  <c r="M838" i="24"/>
  <c r="L838" i="24"/>
  <c r="K838" i="24"/>
  <c r="J838" i="24"/>
  <c r="I838" i="24"/>
  <c r="H838" i="24"/>
  <c r="G838" i="24"/>
  <c r="F838" i="24"/>
  <c r="E838" i="24"/>
  <c r="D838" i="24"/>
  <c r="C838" i="24"/>
  <c r="B838" i="24"/>
  <c r="C37" i="20"/>
  <c r="C37" i="29" s="1"/>
  <c r="B814" i="31" s="1"/>
  <c r="D37" i="20"/>
  <c r="D37" i="29" s="1"/>
  <c r="C814" i="31" s="1"/>
  <c r="E37" i="20"/>
  <c r="E37" i="29" s="1"/>
  <c r="D814" i="31" s="1"/>
  <c r="F37" i="20"/>
  <c r="F37" i="29" s="1"/>
  <c r="E814" i="31" s="1"/>
  <c r="G37" i="20"/>
  <c r="G37" i="29" s="1"/>
  <c r="F814" i="31" s="1"/>
  <c r="H37" i="20"/>
  <c r="H37" i="29" s="1"/>
  <c r="G814" i="31" s="1"/>
  <c r="I37" i="20"/>
  <c r="I37" i="29" s="1"/>
  <c r="H814" i="31" s="1"/>
  <c r="J37" i="20"/>
  <c r="J37" i="29" s="1"/>
  <c r="I814" i="31" s="1"/>
  <c r="K37" i="20"/>
  <c r="K37" i="29" s="1"/>
  <c r="J814" i="31" s="1"/>
  <c r="L37" i="20"/>
  <c r="L37" i="29" s="1"/>
  <c r="K814" i="31" s="1"/>
  <c r="M37" i="20"/>
  <c r="M37" i="29" s="1"/>
  <c r="L814" i="31" s="1"/>
  <c r="N37" i="20"/>
  <c r="N37" i="29" s="1"/>
  <c r="M814" i="31" s="1"/>
  <c r="O37" i="20"/>
  <c r="O37" i="29" s="1"/>
  <c r="N814" i="31" s="1"/>
  <c r="P37" i="20"/>
  <c r="P37" i="29" s="1"/>
  <c r="O814" i="31" s="1"/>
  <c r="Q37" i="20"/>
  <c r="Q37" i="29" s="1"/>
  <c r="P814" i="31" s="1"/>
  <c r="R37" i="20"/>
  <c r="R37" i="29" s="1"/>
  <c r="Q814" i="31" s="1"/>
  <c r="S37" i="20"/>
  <c r="S37" i="29" s="1"/>
  <c r="R814" i="31" s="1"/>
  <c r="T37" i="20"/>
  <c r="T37" i="29" s="1"/>
  <c r="S814" i="31" s="1"/>
  <c r="U37" i="20"/>
  <c r="U37" i="29" s="1"/>
  <c r="T814" i="31" s="1"/>
  <c r="T812" i="24"/>
  <c r="S812" i="24"/>
  <c r="R812" i="24"/>
  <c r="Q812" i="24"/>
  <c r="P812" i="24"/>
  <c r="O812" i="24"/>
  <c r="N812" i="24"/>
  <c r="M812" i="24"/>
  <c r="L812" i="24"/>
  <c r="K812" i="24"/>
  <c r="J812" i="24"/>
  <c r="I812" i="24"/>
  <c r="H812" i="24"/>
  <c r="G812" i="24"/>
  <c r="F812" i="24"/>
  <c r="E812" i="24"/>
  <c r="D812" i="24"/>
  <c r="C812" i="24"/>
  <c r="B812" i="24"/>
  <c r="C36" i="20"/>
  <c r="C36" i="29" s="1"/>
  <c r="B788" i="31" s="1"/>
  <c r="D36" i="20"/>
  <c r="D36" i="29" s="1"/>
  <c r="C788" i="31" s="1"/>
  <c r="E36" i="20"/>
  <c r="E36" i="29" s="1"/>
  <c r="D788" i="31" s="1"/>
  <c r="F36" i="20"/>
  <c r="F36" i="29" s="1"/>
  <c r="E788" i="31" s="1"/>
  <c r="H36" i="20"/>
  <c r="H36" i="29" s="1"/>
  <c r="G788" i="31" s="1"/>
  <c r="I36" i="20"/>
  <c r="I36" i="29" s="1"/>
  <c r="H788" i="31" s="1"/>
  <c r="J36" i="20"/>
  <c r="J36" i="29" s="1"/>
  <c r="I788" i="31" s="1"/>
  <c r="K36" i="20"/>
  <c r="K36" i="29" s="1"/>
  <c r="J788" i="31" s="1"/>
  <c r="L36" i="20"/>
  <c r="L36" i="29" s="1"/>
  <c r="K788" i="31" s="1"/>
  <c r="M36" i="20"/>
  <c r="M36" i="29" s="1"/>
  <c r="L788" i="31" s="1"/>
  <c r="N36" i="20"/>
  <c r="N36" i="29" s="1"/>
  <c r="M788" i="31" s="1"/>
  <c r="O36" i="20"/>
  <c r="O36" i="29" s="1"/>
  <c r="N788" i="31" s="1"/>
  <c r="P36" i="20"/>
  <c r="P36" i="29" s="1"/>
  <c r="O788" i="31" s="1"/>
  <c r="Q36" i="20"/>
  <c r="Q36" i="29" s="1"/>
  <c r="P788" i="31" s="1"/>
  <c r="R36" i="20"/>
  <c r="R36" i="29" s="1"/>
  <c r="Q788" i="31" s="1"/>
  <c r="S36" i="20"/>
  <c r="S36" i="29" s="1"/>
  <c r="R788" i="31" s="1"/>
  <c r="T36" i="20"/>
  <c r="T36" i="29" s="1"/>
  <c r="S788" i="31" s="1"/>
  <c r="U36" i="20"/>
  <c r="U36" i="29" s="1"/>
  <c r="T788" i="31" s="1"/>
  <c r="T786" i="24"/>
  <c r="S786" i="24"/>
  <c r="R786" i="24"/>
  <c r="Q786" i="24"/>
  <c r="P786" i="24"/>
  <c r="O786" i="24"/>
  <c r="N786" i="24"/>
  <c r="M786" i="24"/>
  <c r="L786" i="24"/>
  <c r="K786" i="24"/>
  <c r="J786" i="24"/>
  <c r="I786" i="24"/>
  <c r="H786" i="24"/>
  <c r="G786" i="24"/>
  <c r="E786" i="24"/>
  <c r="D786" i="24"/>
  <c r="C786" i="24"/>
  <c r="B786" i="24"/>
  <c r="C35" i="20"/>
  <c r="C35" i="29" s="1"/>
  <c r="B762" i="31" s="1"/>
  <c r="D35" i="20"/>
  <c r="D35" i="29" s="1"/>
  <c r="C762" i="31" s="1"/>
  <c r="E35" i="20"/>
  <c r="E35" i="29" s="1"/>
  <c r="D762" i="31" s="1"/>
  <c r="F35" i="20"/>
  <c r="F35" i="29" s="1"/>
  <c r="E762" i="31" s="1"/>
  <c r="G35" i="20"/>
  <c r="G35" i="29" s="1"/>
  <c r="F762" i="31" s="1"/>
  <c r="H35" i="20"/>
  <c r="H35" i="29" s="1"/>
  <c r="G762" i="31" s="1"/>
  <c r="I35" i="20"/>
  <c r="I35" i="29" s="1"/>
  <c r="H762" i="31" s="1"/>
  <c r="J35" i="20"/>
  <c r="J35" i="29" s="1"/>
  <c r="I762" i="31" s="1"/>
  <c r="K35" i="20"/>
  <c r="K35" i="29" s="1"/>
  <c r="J762" i="31" s="1"/>
  <c r="L35" i="20"/>
  <c r="L35" i="29" s="1"/>
  <c r="K762" i="31" s="1"/>
  <c r="M35" i="20"/>
  <c r="M35" i="29" s="1"/>
  <c r="L762" i="31" s="1"/>
  <c r="N35" i="20"/>
  <c r="N35" i="29" s="1"/>
  <c r="M762" i="31" s="1"/>
  <c r="O35" i="20"/>
  <c r="O35" i="29" s="1"/>
  <c r="N762" i="31" s="1"/>
  <c r="P35" i="20"/>
  <c r="P35" i="29" s="1"/>
  <c r="O762" i="31" s="1"/>
  <c r="Q35" i="20"/>
  <c r="Q35" i="29" s="1"/>
  <c r="P762" i="31" s="1"/>
  <c r="R35" i="20"/>
  <c r="R35" i="29" s="1"/>
  <c r="Q762" i="31" s="1"/>
  <c r="S35" i="20"/>
  <c r="S35" i="29" s="1"/>
  <c r="R762" i="31" s="1"/>
  <c r="T35" i="20"/>
  <c r="T35" i="29" s="1"/>
  <c r="S762" i="31" s="1"/>
  <c r="U35" i="20"/>
  <c r="U35" i="29" s="1"/>
  <c r="T762" i="31" s="1"/>
  <c r="T760" i="24"/>
  <c r="S760" i="24"/>
  <c r="R760" i="24"/>
  <c r="Q760" i="24"/>
  <c r="P760" i="24"/>
  <c r="O760" i="24"/>
  <c r="N760" i="24"/>
  <c r="M760" i="24"/>
  <c r="L760" i="24"/>
  <c r="K760" i="24"/>
  <c r="J760" i="24"/>
  <c r="I760" i="24"/>
  <c r="H760" i="24"/>
  <c r="G760" i="24"/>
  <c r="F760" i="24"/>
  <c r="E760" i="24"/>
  <c r="D760" i="24"/>
  <c r="C760" i="24"/>
  <c r="B760" i="24"/>
  <c r="C34" i="20"/>
  <c r="C34" i="29" s="1"/>
  <c r="B735" i="31" s="1"/>
  <c r="D34" i="20"/>
  <c r="D34" i="29" s="1"/>
  <c r="C735" i="31" s="1"/>
  <c r="E34" i="20"/>
  <c r="E34" i="29" s="1"/>
  <c r="D735" i="31" s="1"/>
  <c r="F34" i="20"/>
  <c r="F34" i="29" s="1"/>
  <c r="E735" i="31" s="1"/>
  <c r="H34" i="20"/>
  <c r="H34" i="29" s="1"/>
  <c r="G735" i="31" s="1"/>
  <c r="I34" i="20"/>
  <c r="I34" i="29" s="1"/>
  <c r="H735" i="31" s="1"/>
  <c r="J34" i="20"/>
  <c r="J34" i="29" s="1"/>
  <c r="I735" i="31" s="1"/>
  <c r="K34" i="20"/>
  <c r="K34" i="29" s="1"/>
  <c r="J735" i="31" s="1"/>
  <c r="L34" i="20"/>
  <c r="L34" i="29" s="1"/>
  <c r="K735" i="31" s="1"/>
  <c r="M34" i="20"/>
  <c r="M34" i="29" s="1"/>
  <c r="L735" i="31" s="1"/>
  <c r="N34" i="20"/>
  <c r="N34" i="29" s="1"/>
  <c r="M735" i="31" s="1"/>
  <c r="O34" i="20"/>
  <c r="O34" i="29" s="1"/>
  <c r="N735" i="31" s="1"/>
  <c r="P34" i="20"/>
  <c r="P34" i="29" s="1"/>
  <c r="O735" i="31" s="1"/>
  <c r="Q34" i="20"/>
  <c r="Q34" i="29" s="1"/>
  <c r="P735" i="31" s="1"/>
  <c r="R34" i="20"/>
  <c r="R34" i="29" s="1"/>
  <c r="Q735" i="31" s="1"/>
  <c r="S34" i="20"/>
  <c r="S34" i="29" s="1"/>
  <c r="R735" i="31" s="1"/>
  <c r="T34" i="20"/>
  <c r="T34" i="29" s="1"/>
  <c r="S735" i="31" s="1"/>
  <c r="U34" i="20"/>
  <c r="U34" i="29" s="1"/>
  <c r="T735" i="31" s="1"/>
  <c r="A34" i="1"/>
  <c r="N34" i="1" s="1"/>
  <c r="T733" i="24"/>
  <c r="S733" i="24"/>
  <c r="R733" i="24"/>
  <c r="Q733" i="24"/>
  <c r="P733" i="24"/>
  <c r="O733" i="24"/>
  <c r="N733" i="24"/>
  <c r="M733" i="24"/>
  <c r="L733" i="24"/>
  <c r="K733" i="24"/>
  <c r="J733" i="24"/>
  <c r="I733" i="24"/>
  <c r="H733" i="24"/>
  <c r="G733" i="24"/>
  <c r="E733" i="24"/>
  <c r="D733" i="24"/>
  <c r="C733" i="24"/>
  <c r="B733" i="24"/>
  <c r="C33" i="20"/>
  <c r="C33" i="29" s="1"/>
  <c r="B709" i="31" s="1"/>
  <c r="D33" i="20"/>
  <c r="D33" i="29" s="1"/>
  <c r="C709" i="31" s="1"/>
  <c r="E33" i="20"/>
  <c r="E33" i="29" s="1"/>
  <c r="D709" i="31" s="1"/>
  <c r="F33" i="20"/>
  <c r="F33" i="29" s="1"/>
  <c r="E709" i="31" s="1"/>
  <c r="G33" i="20"/>
  <c r="G33" i="29" s="1"/>
  <c r="F709" i="31" s="1"/>
  <c r="H33" i="20"/>
  <c r="H33" i="29" s="1"/>
  <c r="G709" i="31" s="1"/>
  <c r="I33" i="20"/>
  <c r="I33" i="29" s="1"/>
  <c r="H709" i="31" s="1"/>
  <c r="J33" i="20"/>
  <c r="J33" i="29" s="1"/>
  <c r="I709" i="31" s="1"/>
  <c r="K33" i="20"/>
  <c r="K33" i="29" s="1"/>
  <c r="J709" i="31" s="1"/>
  <c r="L33" i="20"/>
  <c r="L33" i="29" s="1"/>
  <c r="K709" i="31" s="1"/>
  <c r="M33" i="20"/>
  <c r="M33" i="29" s="1"/>
  <c r="L709" i="31" s="1"/>
  <c r="N33" i="20"/>
  <c r="N33" i="29" s="1"/>
  <c r="M709" i="31" s="1"/>
  <c r="O33" i="20"/>
  <c r="O33" i="29" s="1"/>
  <c r="N709" i="31" s="1"/>
  <c r="P33" i="20"/>
  <c r="P33" i="29" s="1"/>
  <c r="O709" i="31" s="1"/>
  <c r="Q33" i="20"/>
  <c r="Q33" i="29" s="1"/>
  <c r="P709" i="31" s="1"/>
  <c r="R33" i="20"/>
  <c r="R33" i="29" s="1"/>
  <c r="Q709" i="31" s="1"/>
  <c r="S33" i="20"/>
  <c r="S33" i="29" s="1"/>
  <c r="R709" i="31" s="1"/>
  <c r="T33" i="20"/>
  <c r="T33" i="29" s="1"/>
  <c r="S709" i="31" s="1"/>
  <c r="U33" i="20"/>
  <c r="U33" i="29" s="1"/>
  <c r="T709" i="31" s="1"/>
  <c r="T707" i="24"/>
  <c r="S707" i="24"/>
  <c r="R707" i="24"/>
  <c r="Q707" i="24"/>
  <c r="P707" i="24"/>
  <c r="O707" i="24"/>
  <c r="N707" i="24"/>
  <c r="M707" i="24"/>
  <c r="L707" i="24"/>
  <c r="K707" i="24"/>
  <c r="J707" i="24"/>
  <c r="I707" i="24"/>
  <c r="H707" i="24"/>
  <c r="G707" i="24"/>
  <c r="F707" i="24"/>
  <c r="E707" i="24"/>
  <c r="D707" i="24"/>
  <c r="C707" i="24"/>
  <c r="B707" i="24"/>
  <c r="C32" i="20"/>
  <c r="C32" i="29" s="1"/>
  <c r="B683" i="31" s="1"/>
  <c r="D32" i="20"/>
  <c r="D32" i="29" s="1"/>
  <c r="C683" i="31" s="1"/>
  <c r="E32" i="20"/>
  <c r="E32" i="29" s="1"/>
  <c r="D683" i="31" s="1"/>
  <c r="F32" i="20"/>
  <c r="F32" i="29" s="1"/>
  <c r="E683" i="31" s="1"/>
  <c r="H32" i="20"/>
  <c r="H32" i="29" s="1"/>
  <c r="G683" i="31" s="1"/>
  <c r="I32" i="20"/>
  <c r="I32" i="29" s="1"/>
  <c r="H683" i="31" s="1"/>
  <c r="J32" i="20"/>
  <c r="J32" i="29" s="1"/>
  <c r="I683" i="31" s="1"/>
  <c r="K32" i="20"/>
  <c r="K32" i="29" s="1"/>
  <c r="J683" i="31" s="1"/>
  <c r="L32" i="20"/>
  <c r="L32" i="29" s="1"/>
  <c r="K683" i="31" s="1"/>
  <c r="M32" i="20"/>
  <c r="M32" i="29" s="1"/>
  <c r="L683" i="31" s="1"/>
  <c r="N32" i="20"/>
  <c r="N32" i="29" s="1"/>
  <c r="M683" i="31" s="1"/>
  <c r="O32" i="20"/>
  <c r="O32" i="29" s="1"/>
  <c r="N683" i="31" s="1"/>
  <c r="P32" i="20"/>
  <c r="P32" i="29" s="1"/>
  <c r="O683" i="31" s="1"/>
  <c r="Q32" i="20"/>
  <c r="Q32" i="29" s="1"/>
  <c r="P683" i="31" s="1"/>
  <c r="R32" i="20"/>
  <c r="R32" i="29" s="1"/>
  <c r="Q683" i="31" s="1"/>
  <c r="S32" i="20"/>
  <c r="S32" i="29" s="1"/>
  <c r="R683" i="31" s="1"/>
  <c r="T32" i="20"/>
  <c r="T32" i="29" s="1"/>
  <c r="S683" i="31" s="1"/>
  <c r="U32" i="20"/>
  <c r="U32" i="29" s="1"/>
  <c r="T683" i="31" s="1"/>
  <c r="T681" i="24"/>
  <c r="S681" i="24"/>
  <c r="R681" i="24"/>
  <c r="Q681" i="24"/>
  <c r="P681" i="24"/>
  <c r="O681" i="24"/>
  <c r="N681" i="24"/>
  <c r="M681" i="24"/>
  <c r="L681" i="24"/>
  <c r="K681" i="24"/>
  <c r="J681" i="24"/>
  <c r="I681" i="24"/>
  <c r="H681" i="24"/>
  <c r="G681" i="24"/>
  <c r="E681" i="24"/>
  <c r="D681" i="24"/>
  <c r="C681" i="24"/>
  <c r="B681" i="24"/>
  <c r="C31" i="20"/>
  <c r="C31" i="29" s="1"/>
  <c r="B657" i="31" s="1"/>
  <c r="D31" i="20"/>
  <c r="D31" i="29" s="1"/>
  <c r="C657" i="31" s="1"/>
  <c r="E31" i="20"/>
  <c r="E31" i="29" s="1"/>
  <c r="D657" i="31" s="1"/>
  <c r="F31" i="20"/>
  <c r="F31" i="29" s="1"/>
  <c r="E657" i="31" s="1"/>
  <c r="G31" i="20"/>
  <c r="G31" i="29" s="1"/>
  <c r="F657" i="31" s="1"/>
  <c r="H31" i="20"/>
  <c r="H31" i="29" s="1"/>
  <c r="G657" i="31" s="1"/>
  <c r="I31" i="20"/>
  <c r="I31" i="29" s="1"/>
  <c r="H657" i="31" s="1"/>
  <c r="J31" i="20"/>
  <c r="J31" i="29" s="1"/>
  <c r="I657" i="31" s="1"/>
  <c r="K31" i="20"/>
  <c r="K31" i="29" s="1"/>
  <c r="J657" i="31" s="1"/>
  <c r="L31" i="20"/>
  <c r="L31" i="29" s="1"/>
  <c r="K657" i="31" s="1"/>
  <c r="M31" i="20"/>
  <c r="M31" i="29" s="1"/>
  <c r="L657" i="31" s="1"/>
  <c r="N31" i="20"/>
  <c r="N31" i="29" s="1"/>
  <c r="M657" i="31" s="1"/>
  <c r="O31" i="20"/>
  <c r="O31" i="29" s="1"/>
  <c r="N657" i="31" s="1"/>
  <c r="P31" i="20"/>
  <c r="P31" i="29" s="1"/>
  <c r="O657" i="31" s="1"/>
  <c r="Q31" i="20"/>
  <c r="Q31" i="29" s="1"/>
  <c r="P657" i="31" s="1"/>
  <c r="R31" i="20"/>
  <c r="R31" i="29" s="1"/>
  <c r="Q657" i="31" s="1"/>
  <c r="S31" i="20"/>
  <c r="S31" i="29" s="1"/>
  <c r="R657" i="31" s="1"/>
  <c r="T31" i="20"/>
  <c r="T31" i="29" s="1"/>
  <c r="S657" i="31" s="1"/>
  <c r="U31" i="20"/>
  <c r="U31" i="29" s="1"/>
  <c r="T657" i="31" s="1"/>
  <c r="A31" i="1"/>
  <c r="A28" i="6" s="1"/>
  <c r="T655" i="24"/>
  <c r="S655" i="24"/>
  <c r="R655" i="24"/>
  <c r="Q655" i="24"/>
  <c r="P655" i="24"/>
  <c r="O655" i="24"/>
  <c r="N655" i="24"/>
  <c r="M655" i="24"/>
  <c r="L655" i="24"/>
  <c r="K655" i="24"/>
  <c r="J655" i="24"/>
  <c r="I655" i="24"/>
  <c r="H655" i="24"/>
  <c r="G655" i="24"/>
  <c r="F655" i="24"/>
  <c r="E655" i="24"/>
  <c r="D655" i="24"/>
  <c r="C655" i="24"/>
  <c r="B655" i="24"/>
  <c r="C30" i="20"/>
  <c r="C30" i="29" s="1"/>
  <c r="B631" i="31" s="1"/>
  <c r="D30" i="20"/>
  <c r="D30" i="29" s="1"/>
  <c r="C631" i="31" s="1"/>
  <c r="E30" i="20"/>
  <c r="E30" i="29" s="1"/>
  <c r="D631" i="31" s="1"/>
  <c r="F30" i="20"/>
  <c r="F30" i="29" s="1"/>
  <c r="E631" i="31" s="1"/>
  <c r="H30" i="20"/>
  <c r="H30" i="29" s="1"/>
  <c r="G631" i="31" s="1"/>
  <c r="I30" i="20"/>
  <c r="I30" i="29" s="1"/>
  <c r="H631" i="31" s="1"/>
  <c r="J30" i="20"/>
  <c r="J30" i="29" s="1"/>
  <c r="I631" i="31" s="1"/>
  <c r="K30" i="20"/>
  <c r="K30" i="29" s="1"/>
  <c r="J631" i="31" s="1"/>
  <c r="L30" i="20"/>
  <c r="L30" i="29" s="1"/>
  <c r="K631" i="31" s="1"/>
  <c r="M30" i="20"/>
  <c r="M30" i="29" s="1"/>
  <c r="L631" i="31" s="1"/>
  <c r="N30" i="20"/>
  <c r="N30" i="29" s="1"/>
  <c r="M631" i="31" s="1"/>
  <c r="O30" i="20"/>
  <c r="O30" i="29" s="1"/>
  <c r="N631" i="31" s="1"/>
  <c r="P30" i="20"/>
  <c r="P30" i="29" s="1"/>
  <c r="O631" i="31" s="1"/>
  <c r="Q30" i="20"/>
  <c r="Q30" i="29" s="1"/>
  <c r="P631" i="31" s="1"/>
  <c r="R30" i="20"/>
  <c r="R30" i="29" s="1"/>
  <c r="Q631" i="31" s="1"/>
  <c r="S30" i="20"/>
  <c r="S30" i="29" s="1"/>
  <c r="R631" i="31" s="1"/>
  <c r="T30" i="20"/>
  <c r="T30" i="29" s="1"/>
  <c r="S631" i="31" s="1"/>
  <c r="U30" i="20"/>
  <c r="U30" i="29" s="1"/>
  <c r="T631" i="31" s="1"/>
  <c r="A30" i="1"/>
  <c r="A629" i="24" s="1"/>
  <c r="A626" i="24" s="1"/>
  <c r="T629" i="24"/>
  <c r="S629" i="24"/>
  <c r="R629" i="24"/>
  <c r="Q629" i="24"/>
  <c r="P629" i="24"/>
  <c r="O629" i="24"/>
  <c r="N629" i="24"/>
  <c r="M629" i="24"/>
  <c r="L629" i="24"/>
  <c r="K629" i="24"/>
  <c r="J629" i="24"/>
  <c r="I629" i="24"/>
  <c r="H629" i="24"/>
  <c r="G629" i="24"/>
  <c r="E629" i="24"/>
  <c r="D629" i="24"/>
  <c r="C629" i="24"/>
  <c r="B629" i="24"/>
  <c r="C29" i="20"/>
  <c r="C29" i="29" s="1"/>
  <c r="B605" i="31" s="1"/>
  <c r="D29" i="20"/>
  <c r="D29" i="29" s="1"/>
  <c r="C605" i="31" s="1"/>
  <c r="E29" i="20"/>
  <c r="E29" i="29" s="1"/>
  <c r="D605" i="31" s="1"/>
  <c r="F29" i="20"/>
  <c r="F29" i="29" s="1"/>
  <c r="E605" i="31" s="1"/>
  <c r="G29" i="20"/>
  <c r="G29" i="29" s="1"/>
  <c r="F605" i="31" s="1"/>
  <c r="H29" i="20"/>
  <c r="H29" i="29" s="1"/>
  <c r="G605" i="31" s="1"/>
  <c r="I29" i="20"/>
  <c r="I29" i="29" s="1"/>
  <c r="H605" i="31" s="1"/>
  <c r="J29" i="20"/>
  <c r="J29" i="29" s="1"/>
  <c r="I605" i="31" s="1"/>
  <c r="K29" i="20"/>
  <c r="K29" i="29" s="1"/>
  <c r="J605" i="31" s="1"/>
  <c r="L29" i="20"/>
  <c r="L29" i="29" s="1"/>
  <c r="K605" i="31" s="1"/>
  <c r="M29" i="20"/>
  <c r="M29" i="29" s="1"/>
  <c r="L605" i="31" s="1"/>
  <c r="N29" i="20"/>
  <c r="N29" i="29" s="1"/>
  <c r="M605" i="31" s="1"/>
  <c r="O29" i="20"/>
  <c r="O29" i="29" s="1"/>
  <c r="N605" i="31" s="1"/>
  <c r="P29" i="20"/>
  <c r="P29" i="29" s="1"/>
  <c r="O605" i="31" s="1"/>
  <c r="Q29" i="20"/>
  <c r="Q29" i="29" s="1"/>
  <c r="P605" i="31" s="1"/>
  <c r="R29" i="20"/>
  <c r="R29" i="29" s="1"/>
  <c r="Q605" i="31" s="1"/>
  <c r="S29" i="20"/>
  <c r="S29" i="29" s="1"/>
  <c r="R605" i="31" s="1"/>
  <c r="T29" i="20"/>
  <c r="T29" i="29" s="1"/>
  <c r="S605" i="31" s="1"/>
  <c r="U29" i="20"/>
  <c r="U29" i="29" s="1"/>
  <c r="T605" i="31" s="1"/>
  <c r="T603" i="24"/>
  <c r="S603" i="24"/>
  <c r="R603" i="24"/>
  <c r="Q603" i="24"/>
  <c r="P603" i="24"/>
  <c r="O603" i="24"/>
  <c r="N603" i="24"/>
  <c r="M603" i="24"/>
  <c r="L603" i="24"/>
  <c r="K603" i="24"/>
  <c r="J603" i="24"/>
  <c r="I603" i="24"/>
  <c r="H603" i="24"/>
  <c r="G603" i="24"/>
  <c r="F603" i="24"/>
  <c r="E603" i="24"/>
  <c r="D603" i="24"/>
  <c r="C603" i="24"/>
  <c r="B603" i="24"/>
  <c r="C28" i="20"/>
  <c r="C28" i="29" s="1"/>
  <c r="B579" i="31" s="1"/>
  <c r="D28" i="20"/>
  <c r="D28" i="29" s="1"/>
  <c r="C579" i="31" s="1"/>
  <c r="E28" i="20"/>
  <c r="E28" i="29" s="1"/>
  <c r="D579" i="31" s="1"/>
  <c r="F28" i="20"/>
  <c r="F28" i="29" s="1"/>
  <c r="E579" i="31" s="1"/>
  <c r="H28" i="20"/>
  <c r="H28" i="29" s="1"/>
  <c r="G579" i="31" s="1"/>
  <c r="I28" i="20"/>
  <c r="I28" i="29" s="1"/>
  <c r="H579" i="31" s="1"/>
  <c r="J28" i="20"/>
  <c r="J28" i="29" s="1"/>
  <c r="I579" i="31" s="1"/>
  <c r="K28" i="20"/>
  <c r="K28" i="29" s="1"/>
  <c r="J579" i="31" s="1"/>
  <c r="L28" i="20"/>
  <c r="L28" i="29" s="1"/>
  <c r="K579" i="31" s="1"/>
  <c r="M28" i="20"/>
  <c r="M28" i="29" s="1"/>
  <c r="L579" i="31" s="1"/>
  <c r="N28" i="20"/>
  <c r="N28" i="29" s="1"/>
  <c r="M579" i="31" s="1"/>
  <c r="O28" i="20"/>
  <c r="O28" i="29" s="1"/>
  <c r="N579" i="31" s="1"/>
  <c r="P28" i="20"/>
  <c r="P28" i="29" s="1"/>
  <c r="O579" i="31" s="1"/>
  <c r="Q28" i="20"/>
  <c r="Q28" i="29" s="1"/>
  <c r="P579" i="31" s="1"/>
  <c r="R28" i="20"/>
  <c r="R28" i="29" s="1"/>
  <c r="Q579" i="31" s="1"/>
  <c r="S28" i="20"/>
  <c r="S28" i="29" s="1"/>
  <c r="R579" i="31" s="1"/>
  <c r="T28" i="20"/>
  <c r="T28" i="29" s="1"/>
  <c r="S579" i="31" s="1"/>
  <c r="U28" i="20"/>
  <c r="U28" i="29" s="1"/>
  <c r="T579" i="31" s="1"/>
  <c r="T577" i="24"/>
  <c r="S577" i="24"/>
  <c r="R577" i="24"/>
  <c r="Q577" i="24"/>
  <c r="P577" i="24"/>
  <c r="O577" i="24"/>
  <c r="N577" i="24"/>
  <c r="M577" i="24"/>
  <c r="L577" i="24"/>
  <c r="K577" i="24"/>
  <c r="J577" i="24"/>
  <c r="I577" i="24"/>
  <c r="H577" i="24"/>
  <c r="G577" i="24"/>
  <c r="E577" i="24"/>
  <c r="D577" i="24"/>
  <c r="C577" i="24"/>
  <c r="B577" i="24"/>
  <c r="C27" i="20"/>
  <c r="C27" i="29" s="1"/>
  <c r="B553" i="31" s="1"/>
  <c r="D27" i="20"/>
  <c r="D27" i="29" s="1"/>
  <c r="C553" i="31" s="1"/>
  <c r="E27" i="20"/>
  <c r="E27" i="29" s="1"/>
  <c r="D553" i="31" s="1"/>
  <c r="F27" i="20"/>
  <c r="F27" i="29" s="1"/>
  <c r="E553" i="31" s="1"/>
  <c r="G27" i="20"/>
  <c r="G27" i="29" s="1"/>
  <c r="F553" i="31" s="1"/>
  <c r="H27" i="20"/>
  <c r="H27" i="29" s="1"/>
  <c r="G553" i="31" s="1"/>
  <c r="I27" i="20"/>
  <c r="I27" i="29" s="1"/>
  <c r="H553" i="31" s="1"/>
  <c r="J27" i="20"/>
  <c r="J27" i="29" s="1"/>
  <c r="I553" i="31" s="1"/>
  <c r="K27" i="20"/>
  <c r="K27" i="29" s="1"/>
  <c r="J553" i="31" s="1"/>
  <c r="L27" i="20"/>
  <c r="L27" i="29" s="1"/>
  <c r="K553" i="31" s="1"/>
  <c r="M27" i="20"/>
  <c r="M27" i="29" s="1"/>
  <c r="L553" i="31" s="1"/>
  <c r="N27" i="20"/>
  <c r="N27" i="29" s="1"/>
  <c r="M553" i="31" s="1"/>
  <c r="O27" i="20"/>
  <c r="O27" i="29" s="1"/>
  <c r="N553" i="31" s="1"/>
  <c r="P27" i="20"/>
  <c r="P27" i="29" s="1"/>
  <c r="O553" i="31" s="1"/>
  <c r="Q27" i="20"/>
  <c r="Q27" i="29" s="1"/>
  <c r="P553" i="31" s="1"/>
  <c r="R27" i="20"/>
  <c r="R27" i="29" s="1"/>
  <c r="Q553" i="31" s="1"/>
  <c r="S27" i="20"/>
  <c r="S27" i="29" s="1"/>
  <c r="R553" i="31" s="1"/>
  <c r="T27" i="20"/>
  <c r="T27" i="29" s="1"/>
  <c r="S553" i="31" s="1"/>
  <c r="U27" i="20"/>
  <c r="U27" i="29" s="1"/>
  <c r="T553" i="31" s="1"/>
  <c r="A27" i="1"/>
  <c r="C27" i="1" s="1"/>
  <c r="T551" i="24"/>
  <c r="S551" i="24"/>
  <c r="R551" i="24"/>
  <c r="Q551" i="24"/>
  <c r="P551" i="24"/>
  <c r="O551" i="24"/>
  <c r="N551" i="24"/>
  <c r="M551" i="24"/>
  <c r="L551" i="24"/>
  <c r="K551" i="24"/>
  <c r="J551" i="24"/>
  <c r="I551" i="24"/>
  <c r="H551" i="24"/>
  <c r="G551" i="24"/>
  <c r="F551" i="24"/>
  <c r="E551" i="24"/>
  <c r="D551" i="24"/>
  <c r="C551" i="24"/>
  <c r="B551" i="24"/>
  <c r="C26" i="20"/>
  <c r="C26" i="29" s="1"/>
  <c r="B527" i="31" s="1"/>
  <c r="D26" i="20"/>
  <c r="D26" i="29" s="1"/>
  <c r="C527" i="31" s="1"/>
  <c r="E26" i="20"/>
  <c r="E26" i="29" s="1"/>
  <c r="D527" i="31" s="1"/>
  <c r="F26" i="20"/>
  <c r="F26" i="29" s="1"/>
  <c r="E527" i="31" s="1"/>
  <c r="H26" i="20"/>
  <c r="H26" i="29" s="1"/>
  <c r="G527" i="31" s="1"/>
  <c r="I26" i="20"/>
  <c r="I26" i="29" s="1"/>
  <c r="H527" i="31" s="1"/>
  <c r="J26" i="20"/>
  <c r="J26" i="29" s="1"/>
  <c r="I527" i="31" s="1"/>
  <c r="K26" i="20"/>
  <c r="K26" i="29" s="1"/>
  <c r="J527" i="31" s="1"/>
  <c r="L26" i="20"/>
  <c r="L26" i="29" s="1"/>
  <c r="K527" i="31" s="1"/>
  <c r="M26" i="20"/>
  <c r="M26" i="29" s="1"/>
  <c r="L527" i="31" s="1"/>
  <c r="N26" i="20"/>
  <c r="N26" i="29" s="1"/>
  <c r="M527" i="31" s="1"/>
  <c r="O26" i="20"/>
  <c r="O26" i="29" s="1"/>
  <c r="N527" i="31" s="1"/>
  <c r="P26" i="20"/>
  <c r="P26" i="29" s="1"/>
  <c r="O527" i="31" s="1"/>
  <c r="Q26" i="20"/>
  <c r="Q26" i="29" s="1"/>
  <c r="P527" i="31" s="1"/>
  <c r="R26" i="20"/>
  <c r="R26" i="29" s="1"/>
  <c r="Q527" i="31" s="1"/>
  <c r="S26" i="20"/>
  <c r="S26" i="29" s="1"/>
  <c r="R527" i="31" s="1"/>
  <c r="T26" i="20"/>
  <c r="T26" i="29" s="1"/>
  <c r="S527" i="31" s="1"/>
  <c r="U26" i="20"/>
  <c r="U26" i="29" s="1"/>
  <c r="T527" i="31" s="1"/>
  <c r="A26" i="1"/>
  <c r="C26" i="1" s="1"/>
  <c r="T525" i="24"/>
  <c r="S525" i="24"/>
  <c r="R525" i="24"/>
  <c r="Q525" i="24"/>
  <c r="P525" i="24"/>
  <c r="O525" i="24"/>
  <c r="N525" i="24"/>
  <c r="M525" i="24"/>
  <c r="L525" i="24"/>
  <c r="K525" i="24"/>
  <c r="J525" i="24"/>
  <c r="I525" i="24"/>
  <c r="H525" i="24"/>
  <c r="G525" i="24"/>
  <c r="E525" i="24"/>
  <c r="D525" i="24"/>
  <c r="C525" i="24"/>
  <c r="B525" i="24"/>
  <c r="C25" i="20"/>
  <c r="C25" i="29" s="1"/>
  <c r="B501" i="31" s="1"/>
  <c r="D25" i="20"/>
  <c r="D25" i="29" s="1"/>
  <c r="C501" i="31" s="1"/>
  <c r="E25" i="20"/>
  <c r="E25" i="29" s="1"/>
  <c r="D501" i="31" s="1"/>
  <c r="F25" i="20"/>
  <c r="F25" i="29" s="1"/>
  <c r="E501" i="31" s="1"/>
  <c r="G25" i="20"/>
  <c r="G25" i="29" s="1"/>
  <c r="F501" i="31" s="1"/>
  <c r="H25" i="20"/>
  <c r="H25" i="29" s="1"/>
  <c r="G501" i="31" s="1"/>
  <c r="I25" i="20"/>
  <c r="I25" i="29" s="1"/>
  <c r="H501" i="31" s="1"/>
  <c r="J25" i="20"/>
  <c r="J25" i="29" s="1"/>
  <c r="I501" i="31" s="1"/>
  <c r="K25" i="20"/>
  <c r="K25" i="29" s="1"/>
  <c r="J501" i="31" s="1"/>
  <c r="L25" i="20"/>
  <c r="L25" i="29" s="1"/>
  <c r="K501" i="31" s="1"/>
  <c r="M25" i="20"/>
  <c r="M25" i="29" s="1"/>
  <c r="L501" i="31" s="1"/>
  <c r="N25" i="20"/>
  <c r="N25" i="29" s="1"/>
  <c r="M501" i="31" s="1"/>
  <c r="O25" i="20"/>
  <c r="O25" i="29" s="1"/>
  <c r="N501" i="31" s="1"/>
  <c r="P25" i="20"/>
  <c r="P25" i="29" s="1"/>
  <c r="O501" i="31" s="1"/>
  <c r="Q25" i="20"/>
  <c r="Q25" i="29" s="1"/>
  <c r="P501" i="31" s="1"/>
  <c r="R25" i="20"/>
  <c r="R25" i="29" s="1"/>
  <c r="Q501" i="31" s="1"/>
  <c r="S25" i="20"/>
  <c r="S25" i="29" s="1"/>
  <c r="R501" i="31" s="1"/>
  <c r="T25" i="20"/>
  <c r="T25" i="29" s="1"/>
  <c r="S501" i="31" s="1"/>
  <c r="U25" i="20"/>
  <c r="U25" i="29" s="1"/>
  <c r="T501" i="31" s="1"/>
  <c r="T499" i="24"/>
  <c r="S499" i="24"/>
  <c r="R499" i="24"/>
  <c r="Q499" i="24"/>
  <c r="P499" i="24"/>
  <c r="O499" i="24"/>
  <c r="N499" i="24"/>
  <c r="M499" i="24"/>
  <c r="L499" i="24"/>
  <c r="K499" i="24"/>
  <c r="J499" i="24"/>
  <c r="I499" i="24"/>
  <c r="H499" i="24"/>
  <c r="G499" i="24"/>
  <c r="F499" i="24"/>
  <c r="E499" i="24"/>
  <c r="D499" i="24"/>
  <c r="C499" i="24"/>
  <c r="B499" i="24"/>
  <c r="C24" i="20"/>
  <c r="C24" i="29" s="1"/>
  <c r="B475" i="31" s="1"/>
  <c r="D24" i="20"/>
  <c r="D24" i="29" s="1"/>
  <c r="C475" i="31" s="1"/>
  <c r="E24" i="20"/>
  <c r="E24" i="29" s="1"/>
  <c r="D475" i="31" s="1"/>
  <c r="F24" i="20"/>
  <c r="F24" i="29" s="1"/>
  <c r="E475" i="31" s="1"/>
  <c r="H24" i="20"/>
  <c r="H24" i="29" s="1"/>
  <c r="G475" i="31" s="1"/>
  <c r="I24" i="20"/>
  <c r="I24" i="29" s="1"/>
  <c r="H475" i="31" s="1"/>
  <c r="J24" i="20"/>
  <c r="J24" i="29" s="1"/>
  <c r="I475" i="31" s="1"/>
  <c r="K24" i="20"/>
  <c r="K24" i="29" s="1"/>
  <c r="J475" i="31" s="1"/>
  <c r="L24" i="20"/>
  <c r="L24" i="29" s="1"/>
  <c r="K475" i="31" s="1"/>
  <c r="M24" i="20"/>
  <c r="M24" i="29" s="1"/>
  <c r="L475" i="31" s="1"/>
  <c r="N24" i="20"/>
  <c r="N24" i="29" s="1"/>
  <c r="M475" i="31" s="1"/>
  <c r="O24" i="20"/>
  <c r="O24" i="29" s="1"/>
  <c r="N475" i="31" s="1"/>
  <c r="P24" i="20"/>
  <c r="P24" i="29" s="1"/>
  <c r="O475" i="31" s="1"/>
  <c r="Q24" i="20"/>
  <c r="Q24" i="29" s="1"/>
  <c r="P475" i="31" s="1"/>
  <c r="R24" i="20"/>
  <c r="R24" i="29" s="1"/>
  <c r="Q475" i="31" s="1"/>
  <c r="S24" i="20"/>
  <c r="S24" i="29" s="1"/>
  <c r="R475" i="31" s="1"/>
  <c r="T24" i="20"/>
  <c r="T24" i="29" s="1"/>
  <c r="S475" i="31" s="1"/>
  <c r="U24" i="20"/>
  <c r="U24" i="29" s="1"/>
  <c r="T475" i="31" s="1"/>
  <c r="T473" i="24"/>
  <c r="S473" i="24"/>
  <c r="R473" i="24"/>
  <c r="Q473" i="24"/>
  <c r="P473" i="24"/>
  <c r="O473" i="24"/>
  <c r="N473" i="24"/>
  <c r="M473" i="24"/>
  <c r="L473" i="24"/>
  <c r="K473" i="24"/>
  <c r="J473" i="24"/>
  <c r="I473" i="24"/>
  <c r="H473" i="24"/>
  <c r="G473" i="24"/>
  <c r="E473" i="24"/>
  <c r="D473" i="24"/>
  <c r="C473" i="24"/>
  <c r="B473" i="24"/>
  <c r="C23" i="20"/>
  <c r="C23" i="29" s="1"/>
  <c r="B449" i="31" s="1"/>
  <c r="D23" i="20"/>
  <c r="D23" i="29" s="1"/>
  <c r="C449" i="31" s="1"/>
  <c r="E23" i="20"/>
  <c r="E23" i="29" s="1"/>
  <c r="D449" i="31" s="1"/>
  <c r="F23" i="20"/>
  <c r="F23" i="29" s="1"/>
  <c r="E449" i="31" s="1"/>
  <c r="G23" i="20"/>
  <c r="G23" i="29" s="1"/>
  <c r="F449" i="31" s="1"/>
  <c r="H23" i="20"/>
  <c r="H23" i="29" s="1"/>
  <c r="G449" i="31" s="1"/>
  <c r="I23" i="20"/>
  <c r="I23" i="29" s="1"/>
  <c r="H449" i="31" s="1"/>
  <c r="J23" i="20"/>
  <c r="J23" i="29" s="1"/>
  <c r="I449" i="31" s="1"/>
  <c r="K23" i="20"/>
  <c r="K23" i="29" s="1"/>
  <c r="J449" i="31" s="1"/>
  <c r="L23" i="20"/>
  <c r="L23" i="29" s="1"/>
  <c r="K449" i="31" s="1"/>
  <c r="M23" i="20"/>
  <c r="M23" i="29" s="1"/>
  <c r="L449" i="31" s="1"/>
  <c r="N23" i="20"/>
  <c r="N23" i="29" s="1"/>
  <c r="M449" i="31" s="1"/>
  <c r="O23" i="20"/>
  <c r="O23" i="29" s="1"/>
  <c r="N449" i="31" s="1"/>
  <c r="P23" i="20"/>
  <c r="P23" i="29" s="1"/>
  <c r="O449" i="31" s="1"/>
  <c r="Q23" i="20"/>
  <c r="Q23" i="29" s="1"/>
  <c r="P449" i="31" s="1"/>
  <c r="R23" i="20"/>
  <c r="R23" i="29" s="1"/>
  <c r="Q449" i="31" s="1"/>
  <c r="S23" i="20"/>
  <c r="S23" i="29" s="1"/>
  <c r="R449" i="31" s="1"/>
  <c r="T23" i="20"/>
  <c r="T23" i="29" s="1"/>
  <c r="S449" i="31" s="1"/>
  <c r="U23" i="20"/>
  <c r="U23" i="29" s="1"/>
  <c r="T449" i="31" s="1"/>
  <c r="A23" i="1"/>
  <c r="T447" i="24"/>
  <c r="S447" i="24"/>
  <c r="R447" i="24"/>
  <c r="Q447" i="24"/>
  <c r="P447" i="24"/>
  <c r="O447" i="24"/>
  <c r="N447" i="24"/>
  <c r="M447" i="24"/>
  <c r="L447" i="24"/>
  <c r="K447" i="24"/>
  <c r="J447" i="24"/>
  <c r="I447" i="24"/>
  <c r="H447" i="24"/>
  <c r="G447" i="24"/>
  <c r="F447" i="24"/>
  <c r="E447" i="24"/>
  <c r="D447" i="24"/>
  <c r="C447" i="24"/>
  <c r="B447" i="24"/>
  <c r="C22" i="20"/>
  <c r="C22" i="29" s="1"/>
  <c r="B423" i="31" s="1"/>
  <c r="D22" i="20"/>
  <c r="D22" i="29" s="1"/>
  <c r="C423" i="31" s="1"/>
  <c r="E22" i="20"/>
  <c r="E22" i="29" s="1"/>
  <c r="D423" i="31" s="1"/>
  <c r="F22" i="20"/>
  <c r="F22" i="29" s="1"/>
  <c r="E423" i="31" s="1"/>
  <c r="H22" i="20"/>
  <c r="H22" i="29" s="1"/>
  <c r="G423" i="31" s="1"/>
  <c r="I22" i="20"/>
  <c r="I22" i="29" s="1"/>
  <c r="H423" i="31" s="1"/>
  <c r="J22" i="20"/>
  <c r="J22" i="29" s="1"/>
  <c r="I423" i="31" s="1"/>
  <c r="K22" i="20"/>
  <c r="K22" i="29" s="1"/>
  <c r="J423" i="31" s="1"/>
  <c r="L22" i="20"/>
  <c r="L22" i="29" s="1"/>
  <c r="K423" i="31" s="1"/>
  <c r="M22" i="20"/>
  <c r="M22" i="29" s="1"/>
  <c r="L423" i="31" s="1"/>
  <c r="N22" i="20"/>
  <c r="N22" i="29" s="1"/>
  <c r="M423" i="31" s="1"/>
  <c r="O22" i="20"/>
  <c r="O22" i="29" s="1"/>
  <c r="N423" i="31" s="1"/>
  <c r="P22" i="20"/>
  <c r="P22" i="29" s="1"/>
  <c r="O423" i="31" s="1"/>
  <c r="Q22" i="20"/>
  <c r="Q22" i="29" s="1"/>
  <c r="P423" i="31" s="1"/>
  <c r="R22" i="20"/>
  <c r="R22" i="29" s="1"/>
  <c r="Q423" i="31" s="1"/>
  <c r="S22" i="20"/>
  <c r="S22" i="29" s="1"/>
  <c r="R423" i="31" s="1"/>
  <c r="T22" i="20"/>
  <c r="T22" i="29" s="1"/>
  <c r="S423" i="31" s="1"/>
  <c r="U22" i="20"/>
  <c r="U22" i="29" s="1"/>
  <c r="T423" i="31" s="1"/>
  <c r="A22" i="1"/>
  <c r="A19" i="6" s="1"/>
  <c r="T421" i="24"/>
  <c r="S421" i="24"/>
  <c r="R421" i="24"/>
  <c r="Q421" i="24"/>
  <c r="P421" i="24"/>
  <c r="O421" i="24"/>
  <c r="N421" i="24"/>
  <c r="M421" i="24"/>
  <c r="L421" i="24"/>
  <c r="K421" i="24"/>
  <c r="J421" i="24"/>
  <c r="I421" i="24"/>
  <c r="H421" i="24"/>
  <c r="G421" i="24"/>
  <c r="E421" i="24"/>
  <c r="D421" i="24"/>
  <c r="C421" i="24"/>
  <c r="B421" i="24"/>
  <c r="C21" i="20"/>
  <c r="C21" i="29" s="1"/>
  <c r="B397" i="31" s="1"/>
  <c r="D21" i="20"/>
  <c r="D21" i="29" s="1"/>
  <c r="C397" i="31" s="1"/>
  <c r="E21" i="20"/>
  <c r="E21" i="29" s="1"/>
  <c r="D397" i="31" s="1"/>
  <c r="F21" i="20"/>
  <c r="F21" i="29" s="1"/>
  <c r="E397" i="31" s="1"/>
  <c r="G21" i="20"/>
  <c r="G21" i="29" s="1"/>
  <c r="F397" i="31" s="1"/>
  <c r="H21" i="20"/>
  <c r="H21" i="29" s="1"/>
  <c r="G397" i="31" s="1"/>
  <c r="I21" i="20"/>
  <c r="I21" i="29" s="1"/>
  <c r="H397" i="31" s="1"/>
  <c r="J21" i="20"/>
  <c r="J21" i="29" s="1"/>
  <c r="I397" i="31" s="1"/>
  <c r="K21" i="20"/>
  <c r="K21" i="29" s="1"/>
  <c r="J397" i="31" s="1"/>
  <c r="L21" i="20"/>
  <c r="L21" i="29" s="1"/>
  <c r="K397" i="31" s="1"/>
  <c r="M21" i="20"/>
  <c r="M21" i="29" s="1"/>
  <c r="L397" i="31" s="1"/>
  <c r="N21" i="20"/>
  <c r="N21" i="29" s="1"/>
  <c r="M397" i="31" s="1"/>
  <c r="O21" i="20"/>
  <c r="O21" i="29" s="1"/>
  <c r="N397" i="31" s="1"/>
  <c r="P21" i="20"/>
  <c r="P21" i="29" s="1"/>
  <c r="O397" i="31" s="1"/>
  <c r="Q21" i="20"/>
  <c r="Q21" i="29" s="1"/>
  <c r="P397" i="31" s="1"/>
  <c r="R21" i="20"/>
  <c r="R21" i="29" s="1"/>
  <c r="Q397" i="31" s="1"/>
  <c r="S21" i="20"/>
  <c r="S21" i="29" s="1"/>
  <c r="R397" i="31" s="1"/>
  <c r="T21" i="20"/>
  <c r="T21" i="29" s="1"/>
  <c r="S397" i="31" s="1"/>
  <c r="U21" i="20"/>
  <c r="U21" i="29" s="1"/>
  <c r="T397" i="31" s="1"/>
  <c r="T395" i="24"/>
  <c r="S395" i="24"/>
  <c r="R395" i="24"/>
  <c r="Q395" i="24"/>
  <c r="P395" i="24"/>
  <c r="O395" i="24"/>
  <c r="N395" i="24"/>
  <c r="M395" i="24"/>
  <c r="L395" i="24"/>
  <c r="K395" i="24"/>
  <c r="J395" i="24"/>
  <c r="I395" i="24"/>
  <c r="H395" i="24"/>
  <c r="G395" i="24"/>
  <c r="F395" i="24"/>
  <c r="E395" i="24"/>
  <c r="D395" i="24"/>
  <c r="C395" i="24"/>
  <c r="B395" i="24"/>
  <c r="C20" i="20"/>
  <c r="C20" i="29" s="1"/>
  <c r="B371" i="31" s="1"/>
  <c r="D20" i="20"/>
  <c r="D20" i="29" s="1"/>
  <c r="C371" i="31" s="1"/>
  <c r="E20" i="20"/>
  <c r="E20" i="29" s="1"/>
  <c r="D371" i="31" s="1"/>
  <c r="F20" i="20"/>
  <c r="F20" i="29" s="1"/>
  <c r="E371" i="31" s="1"/>
  <c r="H20" i="20"/>
  <c r="H20" i="29" s="1"/>
  <c r="G371" i="31" s="1"/>
  <c r="I20" i="20"/>
  <c r="I20" i="29" s="1"/>
  <c r="H371" i="31" s="1"/>
  <c r="J20" i="20"/>
  <c r="J20" i="29" s="1"/>
  <c r="I371" i="31" s="1"/>
  <c r="K20" i="20"/>
  <c r="K20" i="29" s="1"/>
  <c r="J371" i="31" s="1"/>
  <c r="L20" i="20"/>
  <c r="L20" i="29" s="1"/>
  <c r="K371" i="31" s="1"/>
  <c r="M20" i="20"/>
  <c r="M20" i="29" s="1"/>
  <c r="L371" i="31" s="1"/>
  <c r="N20" i="20"/>
  <c r="N20" i="29" s="1"/>
  <c r="M371" i="31" s="1"/>
  <c r="O20" i="20"/>
  <c r="O20" i="29" s="1"/>
  <c r="N371" i="31" s="1"/>
  <c r="P20" i="20"/>
  <c r="P20" i="29" s="1"/>
  <c r="O371" i="31" s="1"/>
  <c r="Q20" i="20"/>
  <c r="Q20" i="29" s="1"/>
  <c r="P371" i="31" s="1"/>
  <c r="R20" i="20"/>
  <c r="R20" i="29" s="1"/>
  <c r="Q371" i="31" s="1"/>
  <c r="S20" i="20"/>
  <c r="S20" i="29" s="1"/>
  <c r="R371" i="31" s="1"/>
  <c r="T20" i="20"/>
  <c r="T20" i="29" s="1"/>
  <c r="S371" i="31" s="1"/>
  <c r="U20" i="20"/>
  <c r="U20" i="29" s="1"/>
  <c r="T371" i="31" s="1"/>
  <c r="T369" i="24"/>
  <c r="S369" i="24"/>
  <c r="R369" i="24"/>
  <c r="Q369" i="24"/>
  <c r="P369" i="24"/>
  <c r="O369" i="24"/>
  <c r="N369" i="24"/>
  <c r="M369" i="24"/>
  <c r="L369" i="24"/>
  <c r="K369" i="24"/>
  <c r="J369" i="24"/>
  <c r="I369" i="24"/>
  <c r="H369" i="24"/>
  <c r="G369" i="24"/>
  <c r="E369" i="24"/>
  <c r="D369" i="24"/>
  <c r="C369" i="24"/>
  <c r="B369" i="24"/>
  <c r="C19" i="20"/>
  <c r="C19" i="29" s="1"/>
  <c r="B345" i="31" s="1"/>
  <c r="D19" i="20"/>
  <c r="D19" i="29" s="1"/>
  <c r="C345" i="31" s="1"/>
  <c r="E19" i="20"/>
  <c r="E19" i="29" s="1"/>
  <c r="D345" i="31" s="1"/>
  <c r="F19" i="20"/>
  <c r="F19" i="29" s="1"/>
  <c r="E345" i="31" s="1"/>
  <c r="G19" i="20"/>
  <c r="G19" i="29" s="1"/>
  <c r="F345" i="31" s="1"/>
  <c r="H19" i="20"/>
  <c r="H19" i="29" s="1"/>
  <c r="G345" i="31" s="1"/>
  <c r="I19" i="20"/>
  <c r="I19" i="29" s="1"/>
  <c r="H345" i="31" s="1"/>
  <c r="J19" i="20"/>
  <c r="J19" i="29" s="1"/>
  <c r="I345" i="31" s="1"/>
  <c r="K19" i="20"/>
  <c r="K19" i="29" s="1"/>
  <c r="J345" i="31" s="1"/>
  <c r="L19" i="20"/>
  <c r="L19" i="29" s="1"/>
  <c r="K345" i="31" s="1"/>
  <c r="M19" i="20"/>
  <c r="M19" i="29" s="1"/>
  <c r="L345" i="31" s="1"/>
  <c r="N19" i="20"/>
  <c r="N19" i="29" s="1"/>
  <c r="M345" i="31" s="1"/>
  <c r="O19" i="20"/>
  <c r="O19" i="29" s="1"/>
  <c r="N345" i="31" s="1"/>
  <c r="P19" i="20"/>
  <c r="P19" i="29" s="1"/>
  <c r="O345" i="31" s="1"/>
  <c r="Q19" i="20"/>
  <c r="Q19" i="29" s="1"/>
  <c r="P345" i="31" s="1"/>
  <c r="R19" i="20"/>
  <c r="R19" i="29" s="1"/>
  <c r="Q345" i="31" s="1"/>
  <c r="S19" i="20"/>
  <c r="S19" i="29" s="1"/>
  <c r="R345" i="31" s="1"/>
  <c r="T19" i="20"/>
  <c r="T19" i="29" s="1"/>
  <c r="S345" i="31" s="1"/>
  <c r="U19" i="20"/>
  <c r="U19" i="29" s="1"/>
  <c r="T345" i="31" s="1"/>
  <c r="A19" i="1"/>
  <c r="AA19" i="1" s="1"/>
  <c r="T343" i="24"/>
  <c r="S343" i="24"/>
  <c r="R343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E343" i="24"/>
  <c r="D343" i="24"/>
  <c r="C343" i="24"/>
  <c r="B343" i="24"/>
  <c r="C18" i="20"/>
  <c r="C18" i="29" s="1"/>
  <c r="B319" i="31" s="1"/>
  <c r="D18" i="20"/>
  <c r="D18" i="29" s="1"/>
  <c r="C319" i="31" s="1"/>
  <c r="E18" i="20"/>
  <c r="E18" i="29" s="1"/>
  <c r="D319" i="31" s="1"/>
  <c r="F18" i="20"/>
  <c r="F18" i="29" s="1"/>
  <c r="E319" i="31" s="1"/>
  <c r="H18" i="20"/>
  <c r="H18" i="29" s="1"/>
  <c r="G319" i="31" s="1"/>
  <c r="I18" i="20"/>
  <c r="I18" i="29" s="1"/>
  <c r="H319" i="31" s="1"/>
  <c r="J18" i="20"/>
  <c r="J18" i="29" s="1"/>
  <c r="I319" i="31" s="1"/>
  <c r="K18" i="20"/>
  <c r="K18" i="29" s="1"/>
  <c r="J319" i="31" s="1"/>
  <c r="L18" i="20"/>
  <c r="L18" i="29" s="1"/>
  <c r="K319" i="31" s="1"/>
  <c r="M18" i="20"/>
  <c r="M18" i="29" s="1"/>
  <c r="L319" i="31" s="1"/>
  <c r="N18" i="20"/>
  <c r="N18" i="29" s="1"/>
  <c r="M319" i="31" s="1"/>
  <c r="O18" i="20"/>
  <c r="O18" i="29" s="1"/>
  <c r="N319" i="31" s="1"/>
  <c r="P18" i="20"/>
  <c r="P18" i="29" s="1"/>
  <c r="O319" i="31" s="1"/>
  <c r="Q18" i="20"/>
  <c r="Q18" i="29" s="1"/>
  <c r="P319" i="31" s="1"/>
  <c r="R18" i="20"/>
  <c r="R18" i="29" s="1"/>
  <c r="Q319" i="31" s="1"/>
  <c r="S18" i="20"/>
  <c r="S18" i="29" s="1"/>
  <c r="R319" i="31" s="1"/>
  <c r="T18" i="20"/>
  <c r="T18" i="29" s="1"/>
  <c r="S319" i="31" s="1"/>
  <c r="U18" i="20"/>
  <c r="U18" i="29" s="1"/>
  <c r="T319" i="31" s="1"/>
  <c r="A18" i="1"/>
  <c r="A317" i="24" s="1"/>
  <c r="A314" i="24" s="1"/>
  <c r="T317" i="24"/>
  <c r="S317" i="24"/>
  <c r="R317" i="24"/>
  <c r="Q317" i="24"/>
  <c r="P317" i="24"/>
  <c r="O317" i="24"/>
  <c r="N317" i="24"/>
  <c r="M317" i="24"/>
  <c r="L317" i="24"/>
  <c r="K317" i="24"/>
  <c r="J317" i="24"/>
  <c r="I317" i="24"/>
  <c r="H317" i="24"/>
  <c r="G317" i="24"/>
  <c r="E317" i="24"/>
  <c r="D317" i="24"/>
  <c r="C317" i="24"/>
  <c r="B317" i="24"/>
  <c r="C17" i="20"/>
  <c r="C17" i="29" s="1"/>
  <c r="B293" i="31" s="1"/>
  <c r="D17" i="20"/>
  <c r="D17" i="29" s="1"/>
  <c r="C293" i="31" s="1"/>
  <c r="E17" i="20"/>
  <c r="E17" i="29" s="1"/>
  <c r="D293" i="31" s="1"/>
  <c r="F17" i="20"/>
  <c r="F17" i="29" s="1"/>
  <c r="E293" i="31" s="1"/>
  <c r="G17" i="20"/>
  <c r="G17" i="29" s="1"/>
  <c r="F293" i="31" s="1"/>
  <c r="H17" i="20"/>
  <c r="H17" i="29" s="1"/>
  <c r="G293" i="31" s="1"/>
  <c r="I17" i="20"/>
  <c r="I17" i="29" s="1"/>
  <c r="H293" i="31" s="1"/>
  <c r="J17" i="20"/>
  <c r="J17" i="29" s="1"/>
  <c r="I293" i="31" s="1"/>
  <c r="K17" i="20"/>
  <c r="K17" i="29" s="1"/>
  <c r="J293" i="31" s="1"/>
  <c r="L17" i="20"/>
  <c r="L17" i="29" s="1"/>
  <c r="K293" i="31" s="1"/>
  <c r="M17" i="20"/>
  <c r="M17" i="29" s="1"/>
  <c r="L293" i="31" s="1"/>
  <c r="N17" i="20"/>
  <c r="N17" i="29" s="1"/>
  <c r="M293" i="31" s="1"/>
  <c r="O17" i="20"/>
  <c r="O17" i="29" s="1"/>
  <c r="N293" i="31" s="1"/>
  <c r="P17" i="20"/>
  <c r="P17" i="29" s="1"/>
  <c r="O293" i="31" s="1"/>
  <c r="Q17" i="20"/>
  <c r="Q17" i="29" s="1"/>
  <c r="P293" i="31" s="1"/>
  <c r="R17" i="20"/>
  <c r="R17" i="29" s="1"/>
  <c r="Q293" i="31" s="1"/>
  <c r="S17" i="20"/>
  <c r="S17" i="29" s="1"/>
  <c r="R293" i="31" s="1"/>
  <c r="T17" i="20"/>
  <c r="T17" i="29" s="1"/>
  <c r="S293" i="31" s="1"/>
  <c r="U17" i="20"/>
  <c r="U17" i="29" s="1"/>
  <c r="T293" i="31" s="1"/>
  <c r="T291" i="24"/>
  <c r="S291" i="24"/>
  <c r="R291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E291" i="24"/>
  <c r="D291" i="24"/>
  <c r="C291" i="24"/>
  <c r="B291" i="24"/>
  <c r="C16" i="20"/>
  <c r="C16" i="29" s="1"/>
  <c r="B267" i="31" s="1"/>
  <c r="D16" i="20"/>
  <c r="D16" i="29" s="1"/>
  <c r="C267" i="31" s="1"/>
  <c r="E16" i="20"/>
  <c r="E16" i="29" s="1"/>
  <c r="D267" i="31" s="1"/>
  <c r="F16" i="20"/>
  <c r="F16" i="29" s="1"/>
  <c r="E267" i="31" s="1"/>
  <c r="H16" i="20"/>
  <c r="H16" i="29" s="1"/>
  <c r="G267" i="31" s="1"/>
  <c r="I16" i="20"/>
  <c r="I16" i="29" s="1"/>
  <c r="H267" i="31" s="1"/>
  <c r="J16" i="20"/>
  <c r="J16" i="29" s="1"/>
  <c r="I267" i="31" s="1"/>
  <c r="K16" i="20"/>
  <c r="K16" i="29" s="1"/>
  <c r="J267" i="31" s="1"/>
  <c r="L16" i="20"/>
  <c r="L16" i="29" s="1"/>
  <c r="K267" i="31" s="1"/>
  <c r="M16" i="20"/>
  <c r="M16" i="29" s="1"/>
  <c r="L267" i="31" s="1"/>
  <c r="N16" i="20"/>
  <c r="N16" i="29" s="1"/>
  <c r="M267" i="31" s="1"/>
  <c r="O16" i="20"/>
  <c r="O16" i="29" s="1"/>
  <c r="N267" i="31" s="1"/>
  <c r="P16" i="20"/>
  <c r="P16" i="29" s="1"/>
  <c r="O267" i="31" s="1"/>
  <c r="Q16" i="20"/>
  <c r="Q16" i="29" s="1"/>
  <c r="P267" i="31" s="1"/>
  <c r="R16" i="20"/>
  <c r="R16" i="29" s="1"/>
  <c r="Q267" i="31" s="1"/>
  <c r="S16" i="20"/>
  <c r="S16" i="29" s="1"/>
  <c r="R267" i="31" s="1"/>
  <c r="T16" i="20"/>
  <c r="T16" i="29" s="1"/>
  <c r="S267" i="31" s="1"/>
  <c r="U16" i="20"/>
  <c r="U16" i="29" s="1"/>
  <c r="T267" i="31" s="1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E265" i="24"/>
  <c r="D265" i="24"/>
  <c r="C265" i="24"/>
  <c r="B265" i="24"/>
  <c r="C15" i="20"/>
  <c r="C15" i="29" s="1"/>
  <c r="B241" i="31" s="1"/>
  <c r="D15" i="20"/>
  <c r="D15" i="29" s="1"/>
  <c r="C241" i="31" s="1"/>
  <c r="E15" i="20"/>
  <c r="E15" i="29" s="1"/>
  <c r="D241" i="31" s="1"/>
  <c r="F15" i="20"/>
  <c r="F15" i="29" s="1"/>
  <c r="E241" i="31" s="1"/>
  <c r="G15" i="20"/>
  <c r="G15" i="29" s="1"/>
  <c r="F241" i="31" s="1"/>
  <c r="H15" i="20"/>
  <c r="H15" i="29" s="1"/>
  <c r="G241" i="31" s="1"/>
  <c r="I15" i="20"/>
  <c r="I15" i="29" s="1"/>
  <c r="H241" i="31" s="1"/>
  <c r="J15" i="20"/>
  <c r="J15" i="29" s="1"/>
  <c r="I241" i="31" s="1"/>
  <c r="K15" i="20"/>
  <c r="K15" i="29" s="1"/>
  <c r="J241" i="31" s="1"/>
  <c r="L15" i="20"/>
  <c r="L15" i="29" s="1"/>
  <c r="K241" i="31" s="1"/>
  <c r="M15" i="20"/>
  <c r="M15" i="29" s="1"/>
  <c r="L241" i="31" s="1"/>
  <c r="N15" i="20"/>
  <c r="N15" i="29" s="1"/>
  <c r="M241" i="31" s="1"/>
  <c r="O15" i="20"/>
  <c r="O15" i="29" s="1"/>
  <c r="N241" i="31" s="1"/>
  <c r="P15" i="20"/>
  <c r="P15" i="29" s="1"/>
  <c r="O241" i="31" s="1"/>
  <c r="Q15" i="20"/>
  <c r="Q15" i="29" s="1"/>
  <c r="P241" i="31" s="1"/>
  <c r="R15" i="20"/>
  <c r="R15" i="29" s="1"/>
  <c r="Q241" i="31" s="1"/>
  <c r="S15" i="20"/>
  <c r="S15" i="29" s="1"/>
  <c r="R241" i="31" s="1"/>
  <c r="T15" i="20"/>
  <c r="T15" i="29" s="1"/>
  <c r="S241" i="31" s="1"/>
  <c r="U15" i="20"/>
  <c r="U15" i="29" s="1"/>
  <c r="T241" i="31" s="1"/>
  <c r="A15" i="1"/>
  <c r="C15" i="1" s="1"/>
  <c r="T239" i="24"/>
  <c r="S239" i="24"/>
  <c r="R239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C239" i="24"/>
  <c r="B239" i="24"/>
  <c r="C14" i="20"/>
  <c r="C14" i="29" s="1"/>
  <c r="B215" i="31" s="1"/>
  <c r="D14" i="20"/>
  <c r="D14" i="29" s="1"/>
  <c r="C215" i="31" s="1"/>
  <c r="E14" i="20"/>
  <c r="E14" i="29" s="1"/>
  <c r="D215" i="31" s="1"/>
  <c r="F14" i="20"/>
  <c r="F14" i="29" s="1"/>
  <c r="E215" i="31" s="1"/>
  <c r="H14" i="20"/>
  <c r="H14" i="29" s="1"/>
  <c r="G215" i="31" s="1"/>
  <c r="I14" i="20"/>
  <c r="I14" i="29" s="1"/>
  <c r="H215" i="31" s="1"/>
  <c r="J14" i="20"/>
  <c r="J14" i="29" s="1"/>
  <c r="I215" i="31" s="1"/>
  <c r="K14" i="20"/>
  <c r="K14" i="29" s="1"/>
  <c r="J215" i="31" s="1"/>
  <c r="L14" i="20"/>
  <c r="L14" i="29" s="1"/>
  <c r="K215" i="31" s="1"/>
  <c r="M14" i="20"/>
  <c r="M14" i="29" s="1"/>
  <c r="L215" i="31" s="1"/>
  <c r="N14" i="20"/>
  <c r="N14" i="29" s="1"/>
  <c r="M215" i="31" s="1"/>
  <c r="O14" i="20"/>
  <c r="O14" i="29" s="1"/>
  <c r="N215" i="31" s="1"/>
  <c r="P14" i="20"/>
  <c r="P14" i="29" s="1"/>
  <c r="O215" i="31" s="1"/>
  <c r="Q14" i="20"/>
  <c r="Q14" i="29" s="1"/>
  <c r="P215" i="31" s="1"/>
  <c r="R14" i="20"/>
  <c r="R14" i="29" s="1"/>
  <c r="Q215" i="31" s="1"/>
  <c r="S14" i="20"/>
  <c r="S14" i="29" s="1"/>
  <c r="R215" i="31" s="1"/>
  <c r="T14" i="20"/>
  <c r="T14" i="29" s="1"/>
  <c r="S215" i="31" s="1"/>
  <c r="U14" i="20"/>
  <c r="U14" i="29" s="1"/>
  <c r="T215" i="31" s="1"/>
  <c r="A14" i="1"/>
  <c r="B14" i="1" s="1"/>
  <c r="T213" i="24"/>
  <c r="S213" i="24"/>
  <c r="R213" i="24"/>
  <c r="Q213" i="24"/>
  <c r="P213" i="24"/>
  <c r="O213" i="24"/>
  <c r="N213" i="24"/>
  <c r="M213" i="24"/>
  <c r="L213" i="24"/>
  <c r="K213" i="24"/>
  <c r="J213" i="24"/>
  <c r="I213" i="24"/>
  <c r="H213" i="24"/>
  <c r="G213" i="24"/>
  <c r="E213" i="24"/>
  <c r="D213" i="24"/>
  <c r="C213" i="24"/>
  <c r="B213" i="24"/>
  <c r="C13" i="20"/>
  <c r="C13" i="29" s="1"/>
  <c r="B189" i="31" s="1"/>
  <c r="D13" i="20"/>
  <c r="D13" i="29" s="1"/>
  <c r="C189" i="31" s="1"/>
  <c r="E13" i="20"/>
  <c r="E13" i="29" s="1"/>
  <c r="D189" i="31" s="1"/>
  <c r="F13" i="20"/>
  <c r="F13" i="29" s="1"/>
  <c r="E189" i="31" s="1"/>
  <c r="G13" i="20"/>
  <c r="G13" i="29" s="1"/>
  <c r="F189" i="31" s="1"/>
  <c r="H13" i="20"/>
  <c r="H13" i="29" s="1"/>
  <c r="G189" i="31" s="1"/>
  <c r="I13" i="20"/>
  <c r="I13" i="29" s="1"/>
  <c r="H189" i="31" s="1"/>
  <c r="J13" i="20"/>
  <c r="J13" i="29" s="1"/>
  <c r="I189" i="31" s="1"/>
  <c r="K13" i="20"/>
  <c r="K13" i="29" s="1"/>
  <c r="J189" i="31" s="1"/>
  <c r="L13" i="20"/>
  <c r="L13" i="29" s="1"/>
  <c r="K189" i="31" s="1"/>
  <c r="M13" i="20"/>
  <c r="M13" i="29" s="1"/>
  <c r="L189" i="31" s="1"/>
  <c r="N13" i="20"/>
  <c r="N13" i="29" s="1"/>
  <c r="M189" i="31" s="1"/>
  <c r="O13" i="20"/>
  <c r="O13" i="29" s="1"/>
  <c r="N189" i="31" s="1"/>
  <c r="P13" i="20"/>
  <c r="P13" i="29" s="1"/>
  <c r="O189" i="31" s="1"/>
  <c r="Q13" i="20"/>
  <c r="Q13" i="29" s="1"/>
  <c r="P189" i="31" s="1"/>
  <c r="R13" i="20"/>
  <c r="R13" i="29" s="1"/>
  <c r="Q189" i="31" s="1"/>
  <c r="S13" i="20"/>
  <c r="S13" i="29" s="1"/>
  <c r="R189" i="31" s="1"/>
  <c r="T13" i="20"/>
  <c r="T13" i="29" s="1"/>
  <c r="S189" i="31" s="1"/>
  <c r="U13" i="20"/>
  <c r="U13" i="29" s="1"/>
  <c r="T189" i="31" s="1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B187" i="24"/>
  <c r="C12" i="20"/>
  <c r="C12" i="29" s="1"/>
  <c r="B163" i="31" s="1"/>
  <c r="D12" i="20"/>
  <c r="D12" i="29" s="1"/>
  <c r="C163" i="31" s="1"/>
  <c r="E12" i="20"/>
  <c r="E12" i="29" s="1"/>
  <c r="D163" i="31" s="1"/>
  <c r="F12" i="20"/>
  <c r="F12" i="29" s="1"/>
  <c r="E163" i="31" s="1"/>
  <c r="H12" i="20"/>
  <c r="H12" i="29" s="1"/>
  <c r="G163" i="31" s="1"/>
  <c r="I12" i="20"/>
  <c r="I12" i="29" s="1"/>
  <c r="H163" i="31" s="1"/>
  <c r="J12" i="20"/>
  <c r="J12" i="29" s="1"/>
  <c r="I163" i="31" s="1"/>
  <c r="K12" i="20"/>
  <c r="K12" i="29" s="1"/>
  <c r="J163" i="31" s="1"/>
  <c r="L12" i="20"/>
  <c r="L12" i="29" s="1"/>
  <c r="K163" i="31" s="1"/>
  <c r="M12" i="20"/>
  <c r="M12" i="29" s="1"/>
  <c r="L163" i="31" s="1"/>
  <c r="N12" i="20"/>
  <c r="N12" i="29" s="1"/>
  <c r="M163" i="31" s="1"/>
  <c r="O12" i="20"/>
  <c r="O12" i="29" s="1"/>
  <c r="N163" i="31" s="1"/>
  <c r="P12" i="20"/>
  <c r="P12" i="29" s="1"/>
  <c r="O163" i="31" s="1"/>
  <c r="Q12" i="20"/>
  <c r="Q12" i="29" s="1"/>
  <c r="P163" i="31" s="1"/>
  <c r="R12" i="20"/>
  <c r="R12" i="29" s="1"/>
  <c r="Q163" i="31" s="1"/>
  <c r="S12" i="20"/>
  <c r="S12" i="29" s="1"/>
  <c r="R163" i="31" s="1"/>
  <c r="T12" i="20"/>
  <c r="T12" i="29" s="1"/>
  <c r="S163" i="31" s="1"/>
  <c r="U12" i="20"/>
  <c r="U12" i="29" s="1"/>
  <c r="T163" i="31" s="1"/>
  <c r="T161" i="24"/>
  <c r="S161" i="24"/>
  <c r="R161" i="24"/>
  <c r="Q161" i="24"/>
  <c r="P161" i="24"/>
  <c r="O161" i="24"/>
  <c r="N161" i="24"/>
  <c r="M161" i="24"/>
  <c r="L161" i="24"/>
  <c r="K161" i="24"/>
  <c r="J161" i="24"/>
  <c r="I161" i="24"/>
  <c r="H161" i="24"/>
  <c r="G161" i="24"/>
  <c r="E161" i="24"/>
  <c r="D161" i="24"/>
  <c r="C161" i="24"/>
  <c r="B161" i="24"/>
  <c r="C11" i="20"/>
  <c r="C11" i="29" s="1"/>
  <c r="B137" i="31" s="1"/>
  <c r="D11" i="20"/>
  <c r="D11" i="29" s="1"/>
  <c r="C137" i="31" s="1"/>
  <c r="E11" i="20"/>
  <c r="E11" i="29" s="1"/>
  <c r="D137" i="31" s="1"/>
  <c r="F11" i="20"/>
  <c r="F11" i="29" s="1"/>
  <c r="E137" i="31" s="1"/>
  <c r="G11" i="20"/>
  <c r="G11" i="29" s="1"/>
  <c r="F137" i="31" s="1"/>
  <c r="H11" i="20"/>
  <c r="H11" i="29" s="1"/>
  <c r="G137" i="31" s="1"/>
  <c r="I11" i="20"/>
  <c r="I11" i="29" s="1"/>
  <c r="H137" i="31" s="1"/>
  <c r="J11" i="20"/>
  <c r="J11" i="29" s="1"/>
  <c r="I137" i="31" s="1"/>
  <c r="K11" i="20"/>
  <c r="K11" i="29" s="1"/>
  <c r="J137" i="31" s="1"/>
  <c r="L11" i="20"/>
  <c r="L11" i="29" s="1"/>
  <c r="K137" i="31" s="1"/>
  <c r="M11" i="20"/>
  <c r="M11" i="29" s="1"/>
  <c r="L137" i="31" s="1"/>
  <c r="N11" i="20"/>
  <c r="N11" i="29" s="1"/>
  <c r="M137" i="31" s="1"/>
  <c r="O11" i="20"/>
  <c r="O11" i="29" s="1"/>
  <c r="N137" i="31" s="1"/>
  <c r="P11" i="20"/>
  <c r="P11" i="29" s="1"/>
  <c r="O137" i="31" s="1"/>
  <c r="Q11" i="20"/>
  <c r="Q11" i="29" s="1"/>
  <c r="P137" i="31" s="1"/>
  <c r="R11" i="20"/>
  <c r="R11" i="29" s="1"/>
  <c r="Q137" i="31" s="1"/>
  <c r="S11" i="20"/>
  <c r="S11" i="29" s="1"/>
  <c r="R137" i="31" s="1"/>
  <c r="T11" i="20"/>
  <c r="T11" i="29" s="1"/>
  <c r="S137" i="31" s="1"/>
  <c r="U11" i="20"/>
  <c r="U11" i="29" s="1"/>
  <c r="T137" i="31" s="1"/>
  <c r="T135" i="24"/>
  <c r="S135" i="24"/>
  <c r="R135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B135" i="24"/>
  <c r="C10" i="20"/>
  <c r="C10" i="29" s="1"/>
  <c r="B111" i="31" s="1"/>
  <c r="D10" i="20"/>
  <c r="D10" i="29" s="1"/>
  <c r="C111" i="31" s="1"/>
  <c r="E10" i="20"/>
  <c r="E10" i="29" s="1"/>
  <c r="D111" i="31" s="1"/>
  <c r="F10" i="20"/>
  <c r="F10" i="29" s="1"/>
  <c r="E111" i="31" s="1"/>
  <c r="H10" i="20"/>
  <c r="H10" i="29" s="1"/>
  <c r="G111" i="31" s="1"/>
  <c r="I10" i="20"/>
  <c r="I10" i="29" s="1"/>
  <c r="H111" i="31" s="1"/>
  <c r="J10" i="20"/>
  <c r="J10" i="29" s="1"/>
  <c r="I111" i="31" s="1"/>
  <c r="K10" i="20"/>
  <c r="K10" i="29" s="1"/>
  <c r="J111" i="31" s="1"/>
  <c r="L10" i="20"/>
  <c r="L10" i="29" s="1"/>
  <c r="K111" i="31" s="1"/>
  <c r="M10" i="20"/>
  <c r="M10" i="29" s="1"/>
  <c r="L111" i="31" s="1"/>
  <c r="N10" i="20"/>
  <c r="N10" i="29" s="1"/>
  <c r="M111" i="31" s="1"/>
  <c r="O10" i="20"/>
  <c r="O10" i="29" s="1"/>
  <c r="N111" i="31" s="1"/>
  <c r="P10" i="20"/>
  <c r="P10" i="29" s="1"/>
  <c r="O111" i="31" s="1"/>
  <c r="Q10" i="20"/>
  <c r="Q10" i="29" s="1"/>
  <c r="P111" i="31" s="1"/>
  <c r="R10" i="20"/>
  <c r="R10" i="29" s="1"/>
  <c r="Q111" i="31" s="1"/>
  <c r="S10" i="20"/>
  <c r="S10" i="29" s="1"/>
  <c r="R111" i="31" s="1"/>
  <c r="T10" i="20"/>
  <c r="T10" i="29" s="1"/>
  <c r="S111" i="31" s="1"/>
  <c r="U10" i="20"/>
  <c r="U10" i="29" s="1"/>
  <c r="T111" i="31" s="1"/>
  <c r="A10" i="1"/>
  <c r="A7" i="6" s="1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E109" i="24"/>
  <c r="D109" i="24"/>
  <c r="C109" i="24"/>
  <c r="B109" i="24"/>
  <c r="B31" i="24"/>
  <c r="T83" i="24"/>
  <c r="S83" i="24"/>
  <c r="R83" i="24"/>
  <c r="Q83" i="24"/>
  <c r="P83" i="24"/>
  <c r="O83" i="24"/>
  <c r="N83" i="24"/>
  <c r="M83" i="24"/>
  <c r="L83" i="24"/>
  <c r="K83" i="24"/>
  <c r="I83" i="24"/>
  <c r="J83" i="24"/>
  <c r="H83" i="24"/>
  <c r="G83" i="24"/>
  <c r="F83" i="24"/>
  <c r="E83" i="24"/>
  <c r="D83" i="24"/>
  <c r="C83" i="24"/>
  <c r="C8" i="20"/>
  <c r="C8" i="29" s="1"/>
  <c r="B59" i="31" s="1"/>
  <c r="D8" i="20"/>
  <c r="D8" i="29" s="1"/>
  <c r="C59" i="31" s="1"/>
  <c r="E8" i="20"/>
  <c r="E8" i="29" s="1"/>
  <c r="D59" i="31" s="1"/>
  <c r="F8" i="20"/>
  <c r="F8" i="29" s="1"/>
  <c r="E59" i="31" s="1"/>
  <c r="H8" i="20"/>
  <c r="H8" i="29" s="1"/>
  <c r="G59" i="31" s="1"/>
  <c r="I8" i="20"/>
  <c r="I8" i="29" s="1"/>
  <c r="H59" i="31" s="1"/>
  <c r="J8" i="20"/>
  <c r="J8" i="29" s="1"/>
  <c r="I59" i="31" s="1"/>
  <c r="K8" i="20"/>
  <c r="K8" i="29" s="1"/>
  <c r="J59" i="31" s="1"/>
  <c r="L8" i="20"/>
  <c r="L8" i="29" s="1"/>
  <c r="K59" i="31" s="1"/>
  <c r="M8" i="20"/>
  <c r="M8" i="29" s="1"/>
  <c r="L59" i="31" s="1"/>
  <c r="N8" i="20"/>
  <c r="N8" i="29" s="1"/>
  <c r="M59" i="31" s="1"/>
  <c r="O8" i="20"/>
  <c r="O8" i="29" s="1"/>
  <c r="N59" i="31" s="1"/>
  <c r="P8" i="20"/>
  <c r="P8" i="29" s="1"/>
  <c r="O59" i="31" s="1"/>
  <c r="Q8" i="20"/>
  <c r="Q8" i="29" s="1"/>
  <c r="P59" i="31" s="1"/>
  <c r="R8" i="20"/>
  <c r="R8" i="29" s="1"/>
  <c r="Q59" i="31" s="1"/>
  <c r="S8" i="20"/>
  <c r="S8" i="29" s="1"/>
  <c r="R59" i="31" s="1"/>
  <c r="T8" i="20"/>
  <c r="T8" i="29" s="1"/>
  <c r="S59" i="31" s="1"/>
  <c r="U8" i="20"/>
  <c r="U8" i="29" s="1"/>
  <c r="T59" i="31" s="1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E57" i="24"/>
  <c r="D57" i="24"/>
  <c r="C57" i="24"/>
  <c r="B57" i="24"/>
  <c r="Q630" i="24"/>
  <c r="G630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C7" i="20"/>
  <c r="C7" i="29" s="1"/>
  <c r="B33" i="31" s="1"/>
  <c r="D7" i="20"/>
  <c r="D7" i="29" s="1"/>
  <c r="C33" i="31" s="1"/>
  <c r="E7" i="20"/>
  <c r="E7" i="29" s="1"/>
  <c r="D33" i="31" s="1"/>
  <c r="F7" i="20"/>
  <c r="F7" i="29" s="1"/>
  <c r="E33" i="31" s="1"/>
  <c r="G7" i="20"/>
  <c r="G7" i="29" s="1"/>
  <c r="F33" i="31" s="1"/>
  <c r="H7" i="20"/>
  <c r="H7" i="29" s="1"/>
  <c r="G33" i="31" s="1"/>
  <c r="I7" i="20"/>
  <c r="I7" i="29" s="1"/>
  <c r="H33" i="31" s="1"/>
  <c r="J7" i="20"/>
  <c r="J7" i="29" s="1"/>
  <c r="I33" i="31" s="1"/>
  <c r="K7" i="20"/>
  <c r="K7" i="29" s="1"/>
  <c r="J33" i="31" s="1"/>
  <c r="L7" i="20"/>
  <c r="L7" i="29" s="1"/>
  <c r="K33" i="31" s="1"/>
  <c r="M7" i="20"/>
  <c r="M7" i="29" s="1"/>
  <c r="L33" i="31" s="1"/>
  <c r="N7" i="20"/>
  <c r="N7" i="29" s="1"/>
  <c r="M33" i="31" s="1"/>
  <c r="O7" i="20"/>
  <c r="O7" i="29" s="1"/>
  <c r="N33" i="31" s="1"/>
  <c r="P7" i="20"/>
  <c r="P7" i="29" s="1"/>
  <c r="O33" i="31" s="1"/>
  <c r="Q7" i="20"/>
  <c r="Q7" i="29" s="1"/>
  <c r="P33" i="31" s="1"/>
  <c r="R7" i="20"/>
  <c r="R7" i="29" s="1"/>
  <c r="Q33" i="31" s="1"/>
  <c r="S7" i="20"/>
  <c r="S7" i="29" s="1"/>
  <c r="R33" i="31" s="1"/>
  <c r="T7" i="20"/>
  <c r="T7" i="29" s="1"/>
  <c r="S33" i="31" s="1"/>
  <c r="U7" i="20"/>
  <c r="U7" i="29" s="1"/>
  <c r="T33" i="31" s="1"/>
  <c r="A7" i="1"/>
  <c r="C7" i="1" s="1"/>
  <c r="S6" i="20"/>
  <c r="S6" i="29" s="1"/>
  <c r="R7" i="31" s="1"/>
  <c r="T6" i="20"/>
  <c r="T6" i="29" s="1"/>
  <c r="S7" i="31" s="1"/>
  <c r="R6" i="20"/>
  <c r="R6" i="29" s="1"/>
  <c r="Q7" i="31" s="1"/>
  <c r="I6" i="20"/>
  <c r="I6" i="29" s="1"/>
  <c r="H7" i="31" s="1"/>
  <c r="J6" i="20"/>
  <c r="J6" i="29" s="1"/>
  <c r="I7" i="31" s="1"/>
  <c r="K6" i="20"/>
  <c r="K6" i="29" s="1"/>
  <c r="J7" i="31" s="1"/>
  <c r="L6" i="20"/>
  <c r="L6" i="29" s="1"/>
  <c r="K7" i="31" s="1"/>
  <c r="M6" i="20"/>
  <c r="M6" i="29" s="1"/>
  <c r="L7" i="31" s="1"/>
  <c r="N6" i="20"/>
  <c r="N6" i="29" s="1"/>
  <c r="M7" i="31" s="1"/>
  <c r="H6" i="20"/>
  <c r="H6" i="29" s="1"/>
  <c r="G7" i="31" s="1"/>
  <c r="D6" i="20"/>
  <c r="D6" i="29" s="1"/>
  <c r="C7" i="31" s="1"/>
  <c r="D5" i="24"/>
  <c r="E6" i="20"/>
  <c r="E6" i="29" s="1"/>
  <c r="D7" i="31" s="1"/>
  <c r="C6" i="20"/>
  <c r="C6" i="29" s="1"/>
  <c r="F6" i="20"/>
  <c r="F6" i="29" s="1"/>
  <c r="E7" i="31" s="1"/>
  <c r="O6" i="20"/>
  <c r="O6" i="29" s="1"/>
  <c r="N7" i="31" s="1"/>
  <c r="P6" i="20"/>
  <c r="P6" i="29" s="1"/>
  <c r="O7" i="31" s="1"/>
  <c r="Q6" i="20"/>
  <c r="Q6" i="29" s="1"/>
  <c r="P7" i="31" s="1"/>
  <c r="U6" i="20"/>
  <c r="U6" i="29" s="1"/>
  <c r="T7" i="31" s="1"/>
  <c r="N5" i="24"/>
  <c r="R9" i="20"/>
  <c r="R9" i="29" s="1"/>
  <c r="Q85" i="31" s="1"/>
  <c r="S9" i="20"/>
  <c r="S9" i="29" s="1"/>
  <c r="R85" i="31" s="1"/>
  <c r="T9" i="20"/>
  <c r="T9" i="29" s="1"/>
  <c r="S85" i="31" s="1"/>
  <c r="H9" i="20"/>
  <c r="H9" i="29" s="1"/>
  <c r="G85" i="31" s="1"/>
  <c r="I9" i="20"/>
  <c r="I9" i="29" s="1"/>
  <c r="H85" i="31" s="1"/>
  <c r="J9" i="20"/>
  <c r="J9" i="29" s="1"/>
  <c r="I85" i="31" s="1"/>
  <c r="K9" i="20"/>
  <c r="K9" i="29" s="1"/>
  <c r="J85" i="31" s="1"/>
  <c r="L9" i="20"/>
  <c r="L9" i="29" s="1"/>
  <c r="K85" i="31" s="1"/>
  <c r="M9" i="20"/>
  <c r="M9" i="29" s="1"/>
  <c r="L85" i="31" s="1"/>
  <c r="N9" i="20"/>
  <c r="N9" i="29" s="1"/>
  <c r="M85" i="31" s="1"/>
  <c r="C9" i="20"/>
  <c r="C9" i="29" s="1"/>
  <c r="B85" i="31" s="1"/>
  <c r="D9" i="20"/>
  <c r="D9" i="29" s="1"/>
  <c r="C85" i="31" s="1"/>
  <c r="E9" i="20"/>
  <c r="E9" i="29" s="1"/>
  <c r="D85" i="31" s="1"/>
  <c r="Q27" i="21"/>
  <c r="R27" i="21"/>
  <c r="S27" i="21"/>
  <c r="T27" i="21"/>
  <c r="G27" i="21"/>
  <c r="H27" i="21"/>
  <c r="I27" i="21"/>
  <c r="J27" i="21"/>
  <c r="K27" i="21"/>
  <c r="L27" i="21"/>
  <c r="M27" i="21"/>
  <c r="N27" i="21"/>
  <c r="O27" i="21"/>
  <c r="P27" i="21"/>
  <c r="F9" i="20"/>
  <c r="F9" i="29" s="1"/>
  <c r="E85" i="31" s="1"/>
  <c r="G9" i="20"/>
  <c r="G9" i="29" s="1"/>
  <c r="F85" i="31" s="1"/>
  <c r="O9" i="20"/>
  <c r="O9" i="29" s="1"/>
  <c r="N85" i="31" s="1"/>
  <c r="P9" i="20"/>
  <c r="P9" i="29" s="1"/>
  <c r="O85" i="31" s="1"/>
  <c r="Q9" i="20"/>
  <c r="Q9" i="29" s="1"/>
  <c r="P85" i="31" s="1"/>
  <c r="U9" i="20"/>
  <c r="U9" i="29" s="1"/>
  <c r="T85" i="31" s="1"/>
  <c r="T5" i="24"/>
  <c r="S5" i="24"/>
  <c r="R5" i="24"/>
  <c r="Q5" i="24"/>
  <c r="P5" i="24"/>
  <c r="O5" i="24"/>
  <c r="M5" i="24"/>
  <c r="L5" i="24"/>
  <c r="K5" i="24"/>
  <c r="J5" i="24"/>
  <c r="I5" i="24"/>
  <c r="H5" i="24"/>
  <c r="G5" i="24"/>
  <c r="C5" i="24"/>
  <c r="B5" i="24"/>
  <c r="J40" i="1"/>
  <c r="D890" i="8" s="1"/>
  <c r="U28" i="24"/>
  <c r="U54" i="24"/>
  <c r="U80" i="24" s="1"/>
  <c r="U106" i="24" s="1"/>
  <c r="U132" i="24" s="1"/>
  <c r="U158" i="24" s="1"/>
  <c r="U184" i="24" s="1"/>
  <c r="U210" i="24" s="1"/>
  <c r="U236" i="24" s="1"/>
  <c r="U262" i="24" s="1"/>
  <c r="U288" i="24" s="1"/>
  <c r="U314" i="24" s="1"/>
  <c r="U340" i="24" s="1"/>
  <c r="U366" i="24" s="1"/>
  <c r="U392" i="24" s="1"/>
  <c r="U418" i="24" s="1"/>
  <c r="U444" i="24" s="1"/>
  <c r="U470" i="24" s="1"/>
  <c r="U496" i="24" s="1"/>
  <c r="U522" i="24" s="1"/>
  <c r="U548" i="24" s="1"/>
  <c r="U574" i="24" s="1"/>
  <c r="U600" i="24" s="1"/>
  <c r="U626" i="24" s="1"/>
  <c r="U652" i="24" s="1"/>
  <c r="U678" i="24" s="1"/>
  <c r="U704" i="24" s="1"/>
  <c r="U730" i="24" s="1"/>
  <c r="U757" i="24" s="1"/>
  <c r="U783" i="24" s="1"/>
  <c r="U809" i="24" s="1"/>
  <c r="U835" i="24" s="1"/>
  <c r="U861" i="24" s="1"/>
  <c r="U887" i="24" s="1"/>
  <c r="E36" i="1"/>
  <c r="N36" i="1"/>
  <c r="AG36" i="1"/>
  <c r="C34" i="1"/>
  <c r="E34" i="1"/>
  <c r="K34" i="1"/>
  <c r="T34" i="1"/>
  <c r="U34" i="1"/>
  <c r="AA34" i="1"/>
  <c r="AI34" i="1"/>
  <c r="AL34" i="1"/>
  <c r="C31" i="1"/>
  <c r="R31" i="1"/>
  <c r="AI31" i="1"/>
  <c r="AM27" i="1"/>
  <c r="B26" i="1"/>
  <c r="E26" i="1"/>
  <c r="H26" i="1"/>
  <c r="K26" i="1"/>
  <c r="N26" i="1"/>
  <c r="Q26" i="1"/>
  <c r="T26" i="1"/>
  <c r="W26" i="1"/>
  <c r="Z26" i="1"/>
  <c r="AC26" i="1"/>
  <c r="AF26" i="1"/>
  <c r="AI26" i="1"/>
  <c r="AL26" i="1"/>
  <c r="A20" i="6"/>
  <c r="C18" i="1"/>
  <c r="L18" i="1"/>
  <c r="T18" i="1"/>
  <c r="Z18" i="1"/>
  <c r="AF18" i="1"/>
  <c r="AL18" i="1"/>
  <c r="A11" i="6"/>
  <c r="B12" i="1"/>
  <c r="N12" i="1"/>
  <c r="Z12" i="1"/>
  <c r="AL12" i="1"/>
  <c r="B11" i="1"/>
  <c r="H11" i="1"/>
  <c r="N11" i="1"/>
  <c r="T11" i="1"/>
  <c r="Z11" i="1"/>
  <c r="AF11" i="1"/>
  <c r="AL11" i="1"/>
  <c r="AD8" i="1"/>
  <c r="N7" i="1"/>
  <c r="B11" i="17"/>
  <c r="B26" i="17"/>
  <c r="B40" i="17"/>
  <c r="B27" i="21"/>
  <c r="C27" i="21"/>
  <c r="D27" i="21"/>
  <c r="O28" i="8"/>
  <c r="O54" i="8"/>
  <c r="O80" i="8" s="1"/>
  <c r="O106" i="8" s="1"/>
  <c r="O132" i="8" s="1"/>
  <c r="O158" i="8" s="1"/>
  <c r="O184" i="8" s="1"/>
  <c r="O210" i="8" s="1"/>
  <c r="O236" i="8" s="1"/>
  <c r="O262" i="8" s="1"/>
  <c r="O288" i="8" s="1"/>
  <c r="O314" i="8" s="1"/>
  <c r="O340" i="8" s="1"/>
  <c r="O366" i="8" s="1"/>
  <c r="O392" i="8" s="1"/>
  <c r="O418" i="8" s="1"/>
  <c r="O444" i="8" s="1"/>
  <c r="O470" i="8" s="1"/>
  <c r="O496" i="8" s="1"/>
  <c r="O522" i="8" s="1"/>
  <c r="O548" i="8" s="1"/>
  <c r="O574" i="8" s="1"/>
  <c r="O600" i="8" s="1"/>
  <c r="O626" i="8" s="1"/>
  <c r="O652" i="8" s="1"/>
  <c r="O678" i="8" s="1"/>
  <c r="O704" i="8" s="1"/>
  <c r="O730" i="8" s="1"/>
  <c r="O757" i="8" s="1"/>
  <c r="O783" i="8" s="1"/>
  <c r="O809" i="8" s="1"/>
  <c r="O835" i="8" s="1"/>
  <c r="O861" i="8" s="1"/>
  <c r="O887" i="8" s="1"/>
  <c r="C892" i="14"/>
  <c r="B790" i="14"/>
  <c r="C756" i="14"/>
  <c r="C688" i="14"/>
  <c r="B586" i="14"/>
  <c r="B314" i="14"/>
  <c r="B75" i="14"/>
  <c r="C994" i="14"/>
  <c r="H858" i="14"/>
  <c r="G654" i="14"/>
  <c r="G620" i="14"/>
  <c r="H586" i="14"/>
  <c r="G586" i="14"/>
  <c r="E552" i="14"/>
  <c r="H518" i="14"/>
  <c r="G518" i="14"/>
  <c r="G484" i="14"/>
  <c r="G450" i="14"/>
  <c r="G416" i="14"/>
  <c r="G348" i="14"/>
  <c r="E382" i="14"/>
  <c r="G314" i="14"/>
  <c r="G280" i="14"/>
  <c r="F246" i="14"/>
  <c r="G212" i="14"/>
  <c r="E212" i="14"/>
  <c r="G75" i="14"/>
  <c r="I5" i="14"/>
  <c r="A994" i="14"/>
  <c r="A991" i="14" s="1"/>
  <c r="A960" i="14"/>
  <c r="A957" i="14" s="1"/>
  <c r="A926" i="14"/>
  <c r="A923" i="14" s="1"/>
  <c r="A892" i="14"/>
  <c r="A889" i="14" s="1"/>
  <c r="A858" i="14"/>
  <c r="A855" i="14" s="1"/>
  <c r="A824" i="14"/>
  <c r="A821" i="14" s="1"/>
  <c r="A790" i="14"/>
  <c r="A787" i="14" s="1"/>
  <c r="A756" i="14"/>
  <c r="A753" i="14" s="1"/>
  <c r="A722" i="14"/>
  <c r="A719" i="14" s="1"/>
  <c r="A688" i="14"/>
  <c r="A685" i="14" s="1"/>
  <c r="A654" i="14"/>
  <c r="A651" i="14" s="1"/>
  <c r="A620" i="14"/>
  <c r="A617" i="14" s="1"/>
  <c r="A586" i="14"/>
  <c r="A583" i="14" s="1"/>
  <c r="A552" i="14"/>
  <c r="A549" i="14" s="1"/>
  <c r="A518" i="14"/>
  <c r="A515" i="14" s="1"/>
  <c r="A484" i="14"/>
  <c r="A481" i="14" s="1"/>
  <c r="A450" i="14"/>
  <c r="A447" i="14" s="1"/>
  <c r="A416" i="14"/>
  <c r="A413" i="14" s="1"/>
  <c r="A382" i="14"/>
  <c r="A379" i="14" s="1"/>
  <c r="A348" i="14"/>
  <c r="A345" i="14" s="1"/>
  <c r="A314" i="14"/>
  <c r="A311" i="14" s="1"/>
  <c r="A280" i="14"/>
  <c r="A277" i="14" s="1"/>
  <c r="A246" i="14"/>
  <c r="A243" i="14" s="1"/>
  <c r="A212" i="14"/>
  <c r="A209" i="14" s="1"/>
  <c r="A178" i="14"/>
  <c r="A175" i="14" s="1"/>
  <c r="A144" i="14"/>
  <c r="A141" i="14" s="1"/>
  <c r="A110" i="14"/>
  <c r="A107" i="14" s="1"/>
  <c r="A75" i="14"/>
  <c r="A72" i="14" s="1"/>
  <c r="A40" i="14"/>
  <c r="A37" i="14" s="1"/>
  <c r="A5" i="14"/>
  <c r="A2" i="14" s="1"/>
  <c r="H960" i="14"/>
  <c r="H994" i="14"/>
  <c r="D994" i="14"/>
  <c r="B280" i="14"/>
  <c r="E450" i="14"/>
  <c r="C518" i="14"/>
  <c r="G552" i="14"/>
  <c r="E620" i="14"/>
  <c r="H382" i="14"/>
  <c r="G246" i="14"/>
  <c r="G178" i="14"/>
  <c r="G144" i="14"/>
  <c r="G110" i="14"/>
  <c r="E75" i="14"/>
  <c r="B348" i="14"/>
  <c r="C926" i="14"/>
  <c r="G382" i="14"/>
  <c r="F27" i="21"/>
  <c r="E27" i="21"/>
  <c r="E5" i="24"/>
  <c r="F57" i="24"/>
  <c r="G10" i="20"/>
  <c r="G10" i="29" s="1"/>
  <c r="F111" i="31" s="1"/>
  <c r="G12" i="20"/>
  <c r="G12" i="29" s="1"/>
  <c r="F163" i="31" s="1"/>
  <c r="G14" i="20"/>
  <c r="G14" i="29" s="1"/>
  <c r="F215" i="31" s="1"/>
  <c r="G16" i="20"/>
  <c r="G16" i="29" s="1"/>
  <c r="F267" i="31" s="1"/>
  <c r="G18" i="20"/>
  <c r="G18" i="29" s="1"/>
  <c r="F319" i="31" s="1"/>
  <c r="G20" i="20"/>
  <c r="G20" i="29" s="1"/>
  <c r="F371" i="31" s="1"/>
  <c r="G22" i="20"/>
  <c r="G22" i="29" s="1"/>
  <c r="F423" i="31" s="1"/>
  <c r="G24" i="20"/>
  <c r="G24" i="29" s="1"/>
  <c r="F475" i="31" s="1"/>
  <c r="G26" i="20"/>
  <c r="G26" i="29" s="1"/>
  <c r="F527" i="31" s="1"/>
  <c r="G28" i="20"/>
  <c r="G28" i="29" s="1"/>
  <c r="F579" i="31" s="1"/>
  <c r="G30" i="20"/>
  <c r="G30" i="29" s="1"/>
  <c r="F631" i="31" s="1"/>
  <c r="G32" i="20"/>
  <c r="G32" i="29" s="1"/>
  <c r="F683" i="31" s="1"/>
  <c r="G34" i="20"/>
  <c r="G34" i="29" s="1"/>
  <c r="F735" i="31" s="1"/>
  <c r="F5" i="24"/>
  <c r="A317" i="8" l="1"/>
  <c r="A314" i="8" s="1"/>
  <c r="B23" i="17"/>
  <c r="B23" i="22" s="1"/>
  <c r="AJ18" i="1"/>
  <c r="AD18" i="1"/>
  <c r="X18" i="1"/>
  <c r="Y18" i="1" s="1"/>
  <c r="I317" i="8" s="1"/>
  <c r="R18" i="1"/>
  <c r="I18" i="1"/>
  <c r="B18" i="1"/>
  <c r="A24" i="5"/>
  <c r="AG31" i="1"/>
  <c r="Q31" i="1"/>
  <c r="A29" i="5"/>
  <c r="B29" i="5" s="1"/>
  <c r="A525" i="8"/>
  <c r="A522" i="8" s="1"/>
  <c r="D348" i="14"/>
  <c r="B18" i="17"/>
  <c r="AD10" i="1"/>
  <c r="AI18" i="1"/>
  <c r="M17" i="7" s="1"/>
  <c r="N18" i="22" s="1"/>
  <c r="R319" i="24" s="1"/>
  <c r="AC18" i="1"/>
  <c r="AE18" i="1" s="1"/>
  <c r="W18" i="1"/>
  <c r="Q18" i="1"/>
  <c r="H18" i="1"/>
  <c r="D17" i="7" s="1"/>
  <c r="E18" i="22" s="1"/>
  <c r="D319" i="24" s="1"/>
  <c r="A15" i="6"/>
  <c r="N23" i="1"/>
  <c r="D26" i="1"/>
  <c r="B525" i="8" s="1"/>
  <c r="A23" i="6"/>
  <c r="AA31" i="1"/>
  <c r="K31" i="1"/>
  <c r="A655" i="8"/>
  <c r="A652" i="8" s="1"/>
  <c r="B31" i="17"/>
  <c r="B31" i="22" s="1"/>
  <c r="AM18" i="1"/>
  <c r="AN18" i="1" s="1"/>
  <c r="N317" i="8" s="1"/>
  <c r="AG18" i="1"/>
  <c r="L17" i="7" s="1"/>
  <c r="M18" i="22" s="1"/>
  <c r="Q319" i="24" s="1"/>
  <c r="AA18" i="1"/>
  <c r="AB18" i="1" s="1"/>
  <c r="U18" i="1"/>
  <c r="V18" i="1" s="1"/>
  <c r="H317" i="8" s="1"/>
  <c r="N18" i="1"/>
  <c r="F18" i="1"/>
  <c r="AL23" i="1"/>
  <c r="AN23" i="1" s="1"/>
  <c r="N447" i="8" s="1"/>
  <c r="AM26" i="1"/>
  <c r="AN26" i="1" s="1"/>
  <c r="N525" i="8" s="1"/>
  <c r="AJ26" i="1"/>
  <c r="AK26" i="1" s="1"/>
  <c r="M525" i="8" s="1"/>
  <c r="AG26" i="1"/>
  <c r="AH26" i="1" s="1"/>
  <c r="L525" i="8" s="1"/>
  <c r="AD26" i="1"/>
  <c r="AE26" i="1" s="1"/>
  <c r="K525" i="8" s="1"/>
  <c r="AA26" i="1"/>
  <c r="AB26" i="1" s="1"/>
  <c r="J525" i="8" s="1"/>
  <c r="X26" i="1"/>
  <c r="Y26" i="1" s="1"/>
  <c r="I525" i="8" s="1"/>
  <c r="U26" i="1"/>
  <c r="V26" i="1" s="1"/>
  <c r="H525" i="8" s="1"/>
  <c r="R26" i="1"/>
  <c r="S26" i="1" s="1"/>
  <c r="G525" i="8" s="1"/>
  <c r="O26" i="1"/>
  <c r="P26" i="1" s="1"/>
  <c r="F525" i="8" s="1"/>
  <c r="L26" i="1"/>
  <c r="M26" i="1" s="1"/>
  <c r="E525" i="8" s="1"/>
  <c r="I26" i="1"/>
  <c r="J26" i="1" s="1"/>
  <c r="D525" i="8" s="1"/>
  <c r="F26" i="1"/>
  <c r="G26" i="1" s="1"/>
  <c r="C525" i="8" s="1"/>
  <c r="X31" i="1"/>
  <c r="I31" i="1"/>
  <c r="AK18" i="1"/>
  <c r="M317" i="8" s="1"/>
  <c r="D18" i="1"/>
  <c r="B317" i="8" s="1"/>
  <c r="AH18" i="1"/>
  <c r="L16" i="5" s="1"/>
  <c r="E30" i="1"/>
  <c r="AA27" i="1"/>
  <c r="C19" i="1"/>
  <c r="D19" i="1" s="1"/>
  <c r="Q32" i="1"/>
  <c r="E12" i="3"/>
  <c r="D315" i="14" s="1"/>
  <c r="A32" i="6"/>
  <c r="H35" i="1"/>
  <c r="O35" i="1"/>
  <c r="W35" i="1"/>
  <c r="AF35" i="1"/>
  <c r="AM35" i="1"/>
  <c r="AC35" i="1"/>
  <c r="B35" i="1"/>
  <c r="I35" i="1"/>
  <c r="Q35" i="1"/>
  <c r="Z35" i="1"/>
  <c r="AG35" i="1"/>
  <c r="E35" i="1"/>
  <c r="N35" i="1"/>
  <c r="U35" i="1"/>
  <c r="AL35" i="1"/>
  <c r="A760" i="8"/>
  <c r="A757" i="8" s="1"/>
  <c r="A760" i="24"/>
  <c r="A757" i="24" s="1"/>
  <c r="C35" i="1"/>
  <c r="K35" i="1"/>
  <c r="T35" i="1"/>
  <c r="AA35" i="1"/>
  <c r="AI35" i="1"/>
  <c r="B35" i="17"/>
  <c r="B35" i="20" s="1"/>
  <c r="F382" i="14"/>
  <c r="C32" i="3"/>
  <c r="B995" i="14" s="1"/>
  <c r="C39" i="1"/>
  <c r="U39" i="1"/>
  <c r="A864" i="8"/>
  <c r="A861" i="8" s="1"/>
  <c r="N39" i="1"/>
  <c r="AD39" i="1"/>
  <c r="F39" i="1"/>
  <c r="AL39" i="1"/>
  <c r="A213" i="8"/>
  <c r="A210" i="8" s="1"/>
  <c r="Z22" i="1"/>
  <c r="X27" i="1"/>
  <c r="L27" i="1"/>
  <c r="A24" i="6"/>
  <c r="C32" i="1"/>
  <c r="D32" i="1" s="1"/>
  <c r="B681" i="8" s="1"/>
  <c r="E29" i="3"/>
  <c r="D893" i="14" s="1"/>
  <c r="AG27" i="1"/>
  <c r="AJ30" i="1"/>
  <c r="A343" i="8"/>
  <c r="A340" i="8" s="1"/>
  <c r="A551" i="8"/>
  <c r="A548" i="8" s="1"/>
  <c r="B30" i="17"/>
  <c r="B30" i="22" s="1"/>
  <c r="B14" i="17"/>
  <c r="B14" i="22" s="1"/>
  <c r="A12" i="5"/>
  <c r="AI19" i="1"/>
  <c r="R27" i="1"/>
  <c r="F27" i="1"/>
  <c r="U30" i="1"/>
  <c r="AG32" i="1"/>
  <c r="AH32" i="1" s="1"/>
  <c r="L681" i="8" s="1"/>
  <c r="G31" i="3"/>
  <c r="F961" i="14" s="1"/>
  <c r="C33" i="1"/>
  <c r="S33" i="1"/>
  <c r="G707" i="8" s="1"/>
  <c r="R33" i="1"/>
  <c r="G33" i="1"/>
  <c r="C707" i="8" s="1"/>
  <c r="AD33" i="1"/>
  <c r="H33" i="1"/>
  <c r="AF33" i="1"/>
  <c r="A603" i="24"/>
  <c r="A600" i="24" s="1"/>
  <c r="F29" i="1"/>
  <c r="B25" i="1"/>
  <c r="R25" i="1"/>
  <c r="Z25" i="1"/>
  <c r="B25" i="17"/>
  <c r="B25" i="20" s="1"/>
  <c r="E25" i="1"/>
  <c r="U25" i="1"/>
  <c r="AC25" i="1"/>
  <c r="I25" i="1"/>
  <c r="F25" i="1"/>
  <c r="C24" i="7" s="1"/>
  <c r="D25" i="22" s="1"/>
  <c r="C501" i="24" s="1"/>
  <c r="N25" i="1"/>
  <c r="AD25" i="1"/>
  <c r="K24" i="7" s="1"/>
  <c r="L25" i="22" s="1"/>
  <c r="M501" i="24" s="1"/>
  <c r="AL25" i="1"/>
  <c r="Q25" i="1"/>
  <c r="G24" i="7" s="1"/>
  <c r="H25" i="22" s="1"/>
  <c r="I501" i="24" s="1"/>
  <c r="A22" i="6"/>
  <c r="AG25" i="1"/>
  <c r="L24" i="7" s="1"/>
  <c r="M25" i="22" s="1"/>
  <c r="Q501" i="24" s="1"/>
  <c r="A18" i="6"/>
  <c r="I21" i="1"/>
  <c r="A395" i="8"/>
  <c r="A392" i="8" s="1"/>
  <c r="A19" i="5"/>
  <c r="AG21" i="1"/>
  <c r="Q21" i="1"/>
  <c r="G20" i="7" s="1"/>
  <c r="X21" i="1"/>
  <c r="A14" i="6"/>
  <c r="A15" i="5"/>
  <c r="E17" i="1"/>
  <c r="G17" i="1" s="1"/>
  <c r="C291" i="8" s="1"/>
  <c r="AG17" i="1"/>
  <c r="A8" i="7"/>
  <c r="G8" i="7" s="1"/>
  <c r="H9" i="22" s="1"/>
  <c r="I85" i="24" s="1"/>
  <c r="H9" i="1"/>
  <c r="J9" i="1" s="1"/>
  <c r="D83" i="8" s="1"/>
  <c r="R9" i="1"/>
  <c r="B9" i="17"/>
  <c r="B9" i="20" s="1"/>
  <c r="L9" i="1"/>
  <c r="L10" i="1"/>
  <c r="AL22" i="1"/>
  <c r="F22" i="1"/>
  <c r="C37" i="3"/>
  <c r="B1165" i="14" s="1"/>
  <c r="F10" i="1"/>
  <c r="G10" i="1" s="1"/>
  <c r="C109" i="8" s="1"/>
  <c r="R22" i="1"/>
  <c r="B22" i="1"/>
  <c r="G10" i="3"/>
  <c r="F247" i="14" s="1"/>
  <c r="D37" i="3"/>
  <c r="C1165" i="14" s="1"/>
  <c r="AJ10" i="1"/>
  <c r="AD22" i="1"/>
  <c r="N22" i="1"/>
  <c r="P22" i="1" s="1"/>
  <c r="F421" i="8" s="1"/>
  <c r="I37" i="3"/>
  <c r="H1165" i="14" s="1"/>
  <c r="A36" i="7"/>
  <c r="A812" i="24"/>
  <c r="A809" i="24" s="1"/>
  <c r="K37" i="1"/>
  <c r="R37" i="1"/>
  <c r="Z37" i="1"/>
  <c r="M37" i="1"/>
  <c r="E812" i="8" s="1"/>
  <c r="AG37" i="1"/>
  <c r="B37" i="17"/>
  <c r="B37" i="20" s="1"/>
  <c r="C37" i="1"/>
  <c r="N37" i="1"/>
  <c r="W37" i="1"/>
  <c r="D37" i="1"/>
  <c r="B812" i="8" s="1"/>
  <c r="AL37" i="1"/>
  <c r="Q37" i="1"/>
  <c r="X37" i="1"/>
  <c r="I37" i="1"/>
  <c r="J37" i="1" s="1"/>
  <c r="AF37" i="1"/>
  <c r="AM37" i="1"/>
  <c r="B37" i="1"/>
  <c r="L37" i="1"/>
  <c r="T37" i="1"/>
  <c r="A35" i="5"/>
  <c r="B35" i="5" s="1"/>
  <c r="Y37" i="1"/>
  <c r="I812" i="8" s="1"/>
  <c r="AJ37" i="1"/>
  <c r="A812" i="8"/>
  <c r="A809" i="8" s="1"/>
  <c r="AD37" i="1"/>
  <c r="E37" i="1"/>
  <c r="Q40" i="1"/>
  <c r="C27" i="3"/>
  <c r="B825" i="14" s="1"/>
  <c r="D19" i="3"/>
  <c r="C553" i="14" s="1"/>
  <c r="H31" i="3"/>
  <c r="G961" i="14" s="1"/>
  <c r="X10" i="1"/>
  <c r="A8" i="5"/>
  <c r="Q13" i="1"/>
  <c r="AI15" i="1"/>
  <c r="M14" i="7" s="1"/>
  <c r="N15" i="22" s="1"/>
  <c r="R241" i="24" s="1"/>
  <c r="U17" i="1"/>
  <c r="A733" i="24"/>
  <c r="A730" i="24" s="1"/>
  <c r="AF40" i="1"/>
  <c r="C12" i="3"/>
  <c r="B315" i="14" s="1"/>
  <c r="D12" i="3"/>
  <c r="C315" i="14" s="1"/>
  <c r="E32" i="3"/>
  <c r="D995" i="14" s="1"/>
  <c r="G20" i="3"/>
  <c r="F587" i="14" s="1"/>
  <c r="H12" i="3"/>
  <c r="G315" i="14" s="1"/>
  <c r="A109" i="8"/>
  <c r="A106" i="8" s="1"/>
  <c r="R10" i="1"/>
  <c r="K15" i="1"/>
  <c r="Q17" i="1"/>
  <c r="D32" i="3"/>
  <c r="C995" i="14" s="1"/>
  <c r="F27" i="3"/>
  <c r="E825" i="14" s="1"/>
  <c r="H32" i="3"/>
  <c r="G995" i="14" s="1"/>
  <c r="F33" i="3"/>
  <c r="E1029" i="14" s="1"/>
  <c r="C17" i="3"/>
  <c r="B485" i="14" s="1"/>
  <c r="F25" i="3"/>
  <c r="E757" i="14" s="1"/>
  <c r="G21" i="3"/>
  <c r="F621" i="14" s="1"/>
  <c r="H19" i="3"/>
  <c r="G553" i="14" s="1"/>
  <c r="A421" i="24"/>
  <c r="A418" i="24" s="1"/>
  <c r="I15" i="3"/>
  <c r="H417" i="14" s="1"/>
  <c r="E9" i="3"/>
  <c r="D213" i="14" s="1"/>
  <c r="R6" i="1"/>
  <c r="A5" i="24"/>
  <c r="A2" i="24" s="1"/>
  <c r="J35" i="3"/>
  <c r="I1097" i="14" s="1"/>
  <c r="A421" i="8"/>
  <c r="A418" i="8" s="1"/>
  <c r="AL10" i="1"/>
  <c r="AF10" i="1"/>
  <c r="Z10" i="1"/>
  <c r="T10" i="1"/>
  <c r="N10" i="1"/>
  <c r="H10" i="1"/>
  <c r="B10" i="1"/>
  <c r="W13" i="1"/>
  <c r="A10" i="6"/>
  <c r="Q15" i="1"/>
  <c r="AI21" i="1"/>
  <c r="AA21" i="1"/>
  <c r="R21" i="1"/>
  <c r="K21" i="1"/>
  <c r="M21" i="1" s="1"/>
  <c r="C21" i="1"/>
  <c r="AM22" i="1"/>
  <c r="AI22" i="1"/>
  <c r="AA22" i="1"/>
  <c r="W22" i="1"/>
  <c r="O22" i="1"/>
  <c r="K22" i="1"/>
  <c r="M22" i="1" s="1"/>
  <c r="E421" i="8" s="1"/>
  <c r="C22" i="1"/>
  <c r="D22" i="1" s="1"/>
  <c r="B421" i="8" s="1"/>
  <c r="A395" i="24"/>
  <c r="A392" i="24" s="1"/>
  <c r="A20" i="7"/>
  <c r="A21" i="7"/>
  <c r="M21" i="7" s="1"/>
  <c r="N22" i="22" s="1"/>
  <c r="R423" i="24" s="1"/>
  <c r="C25" i="3"/>
  <c r="B757" i="14" s="1"/>
  <c r="D13" i="3"/>
  <c r="C349" i="14" s="1"/>
  <c r="H17" i="3"/>
  <c r="G485" i="14" s="1"/>
  <c r="A603" i="8"/>
  <c r="A600" i="8" s="1"/>
  <c r="A499" i="8"/>
  <c r="A496" i="8" s="1"/>
  <c r="B33" i="17"/>
  <c r="B33" i="20" s="1"/>
  <c r="B21" i="17"/>
  <c r="B21" i="20" s="1"/>
  <c r="B10" i="17"/>
  <c r="AD7" i="1"/>
  <c r="AM10" i="1"/>
  <c r="AG10" i="1"/>
  <c r="AA10" i="1"/>
  <c r="AB10" i="1" s="1"/>
  <c r="U10" i="1"/>
  <c r="V10" i="1" s="1"/>
  <c r="O10" i="1"/>
  <c r="I10" i="1"/>
  <c r="C10" i="1"/>
  <c r="D10" i="1" s="1"/>
  <c r="AC13" i="1"/>
  <c r="E13" i="1"/>
  <c r="W15" i="1"/>
  <c r="A12" i="6"/>
  <c r="I17" i="1"/>
  <c r="AJ21" i="1"/>
  <c r="AC21" i="1"/>
  <c r="K20" i="7" s="1"/>
  <c r="L21" i="22" s="1"/>
  <c r="M397" i="24" s="1"/>
  <c r="U21" i="1"/>
  <c r="V21" i="1" s="1"/>
  <c r="H395" i="8" s="1"/>
  <c r="L21" i="1"/>
  <c r="E21" i="1"/>
  <c r="AJ22" i="1"/>
  <c r="AK22" i="1" s="1"/>
  <c r="M421" i="8" s="1"/>
  <c r="AF22" i="1"/>
  <c r="X22" i="1"/>
  <c r="T22" i="1"/>
  <c r="L22" i="1"/>
  <c r="H22" i="1"/>
  <c r="AM25" i="1"/>
  <c r="N24" i="7" s="1"/>
  <c r="O25" i="22" s="1"/>
  <c r="S501" i="24" s="1"/>
  <c r="AI25" i="1"/>
  <c r="AA25" i="1"/>
  <c r="AB25" i="1" s="1"/>
  <c r="J499" i="8" s="1"/>
  <c r="W25" i="1"/>
  <c r="O25" i="1"/>
  <c r="P25" i="1" s="1"/>
  <c r="F499" i="8" s="1"/>
  <c r="K25" i="1"/>
  <c r="C25" i="1"/>
  <c r="AJ27" i="1"/>
  <c r="AD27" i="1"/>
  <c r="A25" i="5"/>
  <c r="AD29" i="1"/>
  <c r="AJ31" i="1"/>
  <c r="AC31" i="1"/>
  <c r="U31" i="1"/>
  <c r="L31" i="1"/>
  <c r="E31" i="1"/>
  <c r="AK33" i="1"/>
  <c r="M707" i="8" s="1"/>
  <c r="X33" i="1"/>
  <c r="L33" i="1"/>
  <c r="B33" i="1"/>
  <c r="A499" i="24"/>
  <c r="A496" i="24" s="1"/>
  <c r="A24" i="7"/>
  <c r="C9" i="3"/>
  <c r="B213" i="14" s="1"/>
  <c r="D5" i="3"/>
  <c r="C76" i="14" s="1"/>
  <c r="E13" i="3"/>
  <c r="D349" i="14" s="1"/>
  <c r="B31" i="20"/>
  <c r="B27" i="17"/>
  <c r="B27" i="20" s="1"/>
  <c r="B22" i="17"/>
  <c r="B22" i="20" s="1"/>
  <c r="AL7" i="1"/>
  <c r="F7" i="1"/>
  <c r="C9" i="1"/>
  <c r="AI10" i="1"/>
  <c r="AK10" i="1" s="1"/>
  <c r="M109" i="8" s="1"/>
  <c r="AC10" i="1"/>
  <c r="W10" i="1"/>
  <c r="Q10" i="1"/>
  <c r="S10" i="1" s="1"/>
  <c r="G109" i="8" s="1"/>
  <c r="K10" i="1"/>
  <c r="M10" i="1" s="1"/>
  <c r="E109" i="8" s="1"/>
  <c r="E10" i="1"/>
  <c r="AI13" i="1"/>
  <c r="K13" i="1"/>
  <c r="AC15" i="1"/>
  <c r="AE15" i="1" s="1"/>
  <c r="E15" i="1"/>
  <c r="AC17" i="1"/>
  <c r="AE17" i="1" s="1"/>
  <c r="K291" i="8" s="1"/>
  <c r="AM21" i="1"/>
  <c r="AD21" i="1"/>
  <c r="W21" i="1"/>
  <c r="O21" i="1"/>
  <c r="F21" i="1"/>
  <c r="G21" i="1" s="1"/>
  <c r="AG22" i="1"/>
  <c r="AC22" i="1"/>
  <c r="U22" i="1"/>
  <c r="Q22" i="1"/>
  <c r="S22" i="1" s="1"/>
  <c r="G421" i="8" s="1"/>
  <c r="I22" i="1"/>
  <c r="E22" i="1"/>
  <c r="G22" i="1" s="1"/>
  <c r="C421" i="8" s="1"/>
  <c r="AJ25" i="1"/>
  <c r="AF25" i="1"/>
  <c r="X25" i="1"/>
  <c r="T25" i="1"/>
  <c r="L25" i="1"/>
  <c r="H25" i="1"/>
  <c r="U27" i="1"/>
  <c r="O27" i="1"/>
  <c r="I27" i="1"/>
  <c r="R29" i="1"/>
  <c r="A27" i="5"/>
  <c r="AM31" i="1"/>
  <c r="AD31" i="1"/>
  <c r="W31" i="1"/>
  <c r="O31" i="1"/>
  <c r="F31" i="1"/>
  <c r="AL33" i="1"/>
  <c r="Y33" i="1"/>
  <c r="I707" i="8" s="1"/>
  <c r="N33" i="1"/>
  <c r="AC34" i="1"/>
  <c r="B6" i="1"/>
  <c r="D29" i="3"/>
  <c r="C893" i="14" s="1"/>
  <c r="D9" i="3"/>
  <c r="C213" i="14" s="1"/>
  <c r="E19" i="3"/>
  <c r="D553" i="14" s="1"/>
  <c r="E5" i="3"/>
  <c r="D76" i="14" s="1"/>
  <c r="F17" i="3"/>
  <c r="E485" i="14" s="1"/>
  <c r="H25" i="3"/>
  <c r="G757" i="14" s="1"/>
  <c r="H9" i="3"/>
  <c r="G213" i="14" s="1"/>
  <c r="I5" i="3"/>
  <c r="H76" i="14" s="1"/>
  <c r="F35" i="3"/>
  <c r="E1097" i="14" s="1"/>
  <c r="C35" i="3"/>
  <c r="B1097" i="14" s="1"/>
  <c r="I25" i="3"/>
  <c r="H757" i="14" s="1"/>
  <c r="C38" i="1"/>
  <c r="L38" i="1"/>
  <c r="R38" i="1"/>
  <c r="X38" i="1"/>
  <c r="Y38" i="1" s="1"/>
  <c r="I838" i="8" s="1"/>
  <c r="D38" i="1"/>
  <c r="B838" i="8" s="1"/>
  <c r="P38" i="1"/>
  <c r="F838" i="8" s="1"/>
  <c r="AD38" i="1"/>
  <c r="AH38" i="1"/>
  <c r="L838" i="8" s="1"/>
  <c r="AL38" i="1"/>
  <c r="E38" i="1"/>
  <c r="Z38" i="1"/>
  <c r="AE38" i="1"/>
  <c r="K838" i="8" s="1"/>
  <c r="B38" i="1"/>
  <c r="K38" i="1"/>
  <c r="Q38" i="1"/>
  <c r="W38" i="1"/>
  <c r="A36" i="5"/>
  <c r="L36" i="5" s="1"/>
  <c r="J38" i="1"/>
  <c r="D838" i="8" s="1"/>
  <c r="AC38" i="1"/>
  <c r="AG38" i="1"/>
  <c r="AK38" i="1"/>
  <c r="M838" i="8" s="1"/>
  <c r="B38" i="17"/>
  <c r="B38" i="20" s="1"/>
  <c r="A838" i="8"/>
  <c r="A835" i="8" s="1"/>
  <c r="N38" i="1"/>
  <c r="H38" i="1"/>
  <c r="AI38" i="1"/>
  <c r="A37" i="7"/>
  <c r="A838" i="24"/>
  <c r="A835" i="24" s="1"/>
  <c r="F38" i="1"/>
  <c r="G38" i="1" s="1"/>
  <c r="C838" i="8" s="1"/>
  <c r="O38" i="1"/>
  <c r="U38" i="1"/>
  <c r="V38" i="1" s="1"/>
  <c r="AA38" i="1"/>
  <c r="I38" i="1"/>
  <c r="AB38" i="1"/>
  <c r="J838" i="8" s="1"/>
  <c r="AF38" i="1"/>
  <c r="AJ38" i="1"/>
  <c r="AN38" i="1"/>
  <c r="N838" i="8" s="1"/>
  <c r="T38" i="1"/>
  <c r="S38" i="1"/>
  <c r="G838" i="8" s="1"/>
  <c r="AM38" i="1"/>
  <c r="Q16" i="1"/>
  <c r="G15" i="7" s="1"/>
  <c r="AI16" i="1"/>
  <c r="K16" i="1"/>
  <c r="B16" i="17"/>
  <c r="B16" i="20" s="1"/>
  <c r="B16" i="1"/>
  <c r="D16" i="1" s="1"/>
  <c r="U16" i="1"/>
  <c r="Z16" i="1"/>
  <c r="A265" i="8"/>
  <c r="A262" i="8" s="1"/>
  <c r="A890" i="8"/>
  <c r="A887" i="8" s="1"/>
  <c r="A291" i="8"/>
  <c r="A288" i="8" s="1"/>
  <c r="B19" i="17"/>
  <c r="B19" i="20" s="1"/>
  <c r="B15" i="17"/>
  <c r="B15" i="22" s="1"/>
  <c r="AM7" i="1"/>
  <c r="W7" i="1"/>
  <c r="O7" i="1"/>
  <c r="P7" i="1" s="1"/>
  <c r="F31" i="8" s="1"/>
  <c r="AL8" i="1"/>
  <c r="N9" i="1"/>
  <c r="I9" i="1"/>
  <c r="E9" i="1"/>
  <c r="A6" i="6"/>
  <c r="AM12" i="1"/>
  <c r="AA12" i="1"/>
  <c r="O12" i="1"/>
  <c r="C12" i="1"/>
  <c r="D12" i="1" s="1"/>
  <c r="AJ13" i="1"/>
  <c r="AK13" i="1" s="1"/>
  <c r="AD13" i="1"/>
  <c r="X13" i="1"/>
  <c r="R13" i="1"/>
  <c r="L13" i="1"/>
  <c r="F13" i="1"/>
  <c r="G13" i="1" s="1"/>
  <c r="A11" i="5"/>
  <c r="AJ15" i="1"/>
  <c r="AD15" i="1"/>
  <c r="X15" i="1"/>
  <c r="Y15" i="1" s="1"/>
  <c r="R15" i="1"/>
  <c r="L15" i="1"/>
  <c r="F15" i="1"/>
  <c r="G15" i="1" s="1"/>
  <c r="A13" i="5"/>
  <c r="G13" i="5" s="1"/>
  <c r="AL17" i="1"/>
  <c r="AD17" i="1"/>
  <c r="Z17" i="1"/>
  <c r="R17" i="1"/>
  <c r="S17" i="1" s="1"/>
  <c r="G291" i="8" s="1"/>
  <c r="N17" i="1"/>
  <c r="F17" i="1"/>
  <c r="B17" i="1"/>
  <c r="K19" i="1"/>
  <c r="M19" i="1" s="1"/>
  <c r="E343" i="8" s="1"/>
  <c r="AI23" i="1"/>
  <c r="AC23" i="1"/>
  <c r="T23" i="1"/>
  <c r="K23" i="1"/>
  <c r="E23" i="1"/>
  <c r="A21" i="5"/>
  <c r="AA30" i="1"/>
  <c r="K30" i="1"/>
  <c r="AM32" i="1"/>
  <c r="AN32" i="1" s="1"/>
  <c r="W32" i="1"/>
  <c r="H32" i="1"/>
  <c r="Z36" i="1"/>
  <c r="Q36" i="1"/>
  <c r="F36" i="1"/>
  <c r="AM39" i="1"/>
  <c r="AF39" i="1"/>
  <c r="X39" i="1"/>
  <c r="O39" i="1"/>
  <c r="H39" i="1"/>
  <c r="A37" i="5"/>
  <c r="J37" i="5" s="1"/>
  <c r="AE40" i="1"/>
  <c r="K890" i="8" s="1"/>
  <c r="A83" i="24"/>
  <c r="A80" i="24" s="1"/>
  <c r="A187" i="24"/>
  <c r="A184" i="24" s="1"/>
  <c r="A12" i="7"/>
  <c r="A22" i="7"/>
  <c r="N40" i="1"/>
  <c r="AG40" i="1"/>
  <c r="C31" i="3"/>
  <c r="B961" i="14" s="1"/>
  <c r="C19" i="3"/>
  <c r="B553" i="14" s="1"/>
  <c r="C10" i="3"/>
  <c r="B247" i="14" s="1"/>
  <c r="D31" i="3"/>
  <c r="C961" i="14" s="1"/>
  <c r="D21" i="3"/>
  <c r="C621" i="14" s="1"/>
  <c r="E31" i="3"/>
  <c r="D961" i="14" s="1"/>
  <c r="E21" i="3"/>
  <c r="D621" i="14" s="1"/>
  <c r="F31" i="3"/>
  <c r="E961" i="14" s="1"/>
  <c r="F19" i="3"/>
  <c r="E553" i="14" s="1"/>
  <c r="F32" i="3"/>
  <c r="E995" i="14" s="1"/>
  <c r="G23" i="3"/>
  <c r="F689" i="14" s="1"/>
  <c r="G17" i="3"/>
  <c r="F485" i="14" s="1"/>
  <c r="G32" i="3"/>
  <c r="F995" i="14" s="1"/>
  <c r="H23" i="3"/>
  <c r="G689" i="14" s="1"/>
  <c r="I27" i="3"/>
  <c r="H825" i="14" s="1"/>
  <c r="I17" i="3"/>
  <c r="H485" i="14" s="1"/>
  <c r="I32" i="3"/>
  <c r="H995" i="14" s="1"/>
  <c r="E33" i="3"/>
  <c r="D1029" i="14" s="1"/>
  <c r="J33" i="3"/>
  <c r="I1029" i="14" s="1"/>
  <c r="G35" i="3"/>
  <c r="F1097" i="14" s="1"/>
  <c r="A36" i="6"/>
  <c r="H36" i="6" s="1"/>
  <c r="A83" i="8"/>
  <c r="A80" i="8" s="1"/>
  <c r="A187" i="8"/>
  <c r="A184" i="8" s="1"/>
  <c r="A447" i="8"/>
  <c r="A444" i="8" s="1"/>
  <c r="B32" i="17"/>
  <c r="B32" i="22" s="1"/>
  <c r="Z7" i="1"/>
  <c r="R7" i="1"/>
  <c r="B7" i="1"/>
  <c r="D7" i="1" s="1"/>
  <c r="B31" i="8" s="1"/>
  <c r="F8" i="1"/>
  <c r="AL9" i="1"/>
  <c r="AI9" i="1"/>
  <c r="AF9" i="1"/>
  <c r="AC9" i="1"/>
  <c r="Z9" i="1"/>
  <c r="W9" i="1"/>
  <c r="T9" i="1"/>
  <c r="O9" i="1"/>
  <c r="F9" i="1"/>
  <c r="A7" i="5"/>
  <c r="AF12" i="1"/>
  <c r="T12" i="1"/>
  <c r="H12" i="1"/>
  <c r="J12" i="1" s="1"/>
  <c r="AL13" i="1"/>
  <c r="AN13" i="1" s="1"/>
  <c r="AF13" i="1"/>
  <c r="Z13" i="1"/>
  <c r="T13" i="1"/>
  <c r="V13" i="1" s="1"/>
  <c r="H187" i="8" s="1"/>
  <c r="N13" i="1"/>
  <c r="P13" i="1" s="1"/>
  <c r="H13" i="1"/>
  <c r="B13" i="1"/>
  <c r="AL15" i="1"/>
  <c r="AF15" i="1"/>
  <c r="AH15" i="1" s="1"/>
  <c r="Z15" i="1"/>
  <c r="T15" i="1"/>
  <c r="N15" i="1"/>
  <c r="P15" i="1" s="1"/>
  <c r="F239" i="8" s="1"/>
  <c r="H15" i="1"/>
  <c r="J15" i="1" s="1"/>
  <c r="B15" i="1"/>
  <c r="AM17" i="1"/>
  <c r="AI17" i="1"/>
  <c r="AA17" i="1"/>
  <c r="AB17" i="1" s="1"/>
  <c r="J291" i="8" s="1"/>
  <c r="W17" i="1"/>
  <c r="O17" i="1"/>
  <c r="K17" i="1"/>
  <c r="M17" i="1" s="1"/>
  <c r="E291" i="8" s="1"/>
  <c r="C17" i="1"/>
  <c r="T19" i="1"/>
  <c r="Z23" i="1"/>
  <c r="B23" i="1"/>
  <c r="D23" i="1" s="1"/>
  <c r="B447" i="8" s="1"/>
  <c r="AC30" i="1"/>
  <c r="L30" i="1"/>
  <c r="X32" i="1"/>
  <c r="Y32" i="1" s="1"/>
  <c r="K32" i="1"/>
  <c r="AL36" i="1"/>
  <c r="AC36" i="1"/>
  <c r="R36" i="1"/>
  <c r="I36" i="1"/>
  <c r="A34" i="5"/>
  <c r="F34" i="5" s="1"/>
  <c r="AG39" i="1"/>
  <c r="Z39" i="1"/>
  <c r="R39" i="1"/>
  <c r="I39" i="1"/>
  <c r="B39" i="1"/>
  <c r="AK40" i="1"/>
  <c r="M890" i="8" s="1"/>
  <c r="A864" i="24"/>
  <c r="A861" i="24" s="1"/>
  <c r="A38" i="7"/>
  <c r="K38" i="7" s="1"/>
  <c r="L39" i="22" s="1"/>
  <c r="M866" i="24" s="1"/>
  <c r="H40" i="1"/>
  <c r="W40" i="1"/>
  <c r="C23" i="3"/>
  <c r="B689" i="14" s="1"/>
  <c r="D23" i="3"/>
  <c r="C689" i="14" s="1"/>
  <c r="E23" i="3"/>
  <c r="D689" i="14" s="1"/>
  <c r="F23" i="3"/>
  <c r="E689" i="14" s="1"/>
  <c r="F11" i="3"/>
  <c r="E281" i="14" s="1"/>
  <c r="G27" i="3"/>
  <c r="F825" i="14" s="1"/>
  <c r="G19" i="3"/>
  <c r="F553" i="14" s="1"/>
  <c r="H15" i="3"/>
  <c r="G417" i="14" s="1"/>
  <c r="I31" i="3"/>
  <c r="H961" i="14" s="1"/>
  <c r="I19" i="3"/>
  <c r="H553" i="14" s="1"/>
  <c r="C33" i="3"/>
  <c r="B1029" i="14" s="1"/>
  <c r="I33" i="3"/>
  <c r="H1029" i="14" s="1"/>
  <c r="A239" i="8"/>
  <c r="A236" i="8" s="1"/>
  <c r="B39" i="17"/>
  <c r="B17" i="17"/>
  <c r="B17" i="20" s="1"/>
  <c r="B13" i="17"/>
  <c r="B13" i="20" s="1"/>
  <c r="B7" i="17"/>
  <c r="B7" i="22" s="1"/>
  <c r="AI7" i="1"/>
  <c r="AK7" i="1" s="1"/>
  <c r="AA7" i="1"/>
  <c r="K7" i="1"/>
  <c r="AM9" i="1"/>
  <c r="AJ9" i="1"/>
  <c r="AG9" i="1"/>
  <c r="AD9" i="1"/>
  <c r="AA9" i="1"/>
  <c r="X9" i="1"/>
  <c r="I8" i="7" s="1"/>
  <c r="H6" i="6" s="1"/>
  <c r="U9" i="1"/>
  <c r="Q9" i="1"/>
  <c r="S9" i="1" s="1"/>
  <c r="K9" i="1"/>
  <c r="M9" i="1" s="1"/>
  <c r="E83" i="8" s="1"/>
  <c r="B9" i="1"/>
  <c r="B8" i="7" s="1"/>
  <c r="C9" i="22" s="1"/>
  <c r="B85" i="24" s="1"/>
  <c r="AG12" i="1"/>
  <c r="U12" i="1"/>
  <c r="AM13" i="1"/>
  <c r="AG13" i="1"/>
  <c r="AA13" i="1"/>
  <c r="U13" i="1"/>
  <c r="O13" i="1"/>
  <c r="I13" i="1"/>
  <c r="J13" i="1" s="1"/>
  <c r="D187" i="8" s="1"/>
  <c r="AM15" i="1"/>
  <c r="AG15" i="1"/>
  <c r="AA15" i="1"/>
  <c r="U15" i="1"/>
  <c r="V15" i="1" s="1"/>
  <c r="O15" i="1"/>
  <c r="I15" i="1"/>
  <c r="AJ17" i="1"/>
  <c r="AF17" i="1"/>
  <c r="AH17" i="1" s="1"/>
  <c r="L291" i="8" s="1"/>
  <c r="X17" i="1"/>
  <c r="T17" i="1"/>
  <c r="L17" i="1"/>
  <c r="H17" i="1"/>
  <c r="J17" i="1" s="1"/>
  <c r="D291" i="8" s="1"/>
  <c r="D17" i="1"/>
  <c r="AF23" i="1"/>
  <c r="W23" i="1"/>
  <c r="Q23" i="1"/>
  <c r="H23" i="1"/>
  <c r="AI30" i="1"/>
  <c r="R30" i="1"/>
  <c r="C30" i="1"/>
  <c r="AD32" i="1"/>
  <c r="AE32" i="1" s="1"/>
  <c r="O32" i="1"/>
  <c r="P32" i="1" s="1"/>
  <c r="F681" i="8" s="1"/>
  <c r="B32" i="1"/>
  <c r="AD36" i="1"/>
  <c r="U36" i="1"/>
  <c r="AJ39" i="1"/>
  <c r="AA39" i="1"/>
  <c r="T39" i="1"/>
  <c r="L39" i="1"/>
  <c r="D40" i="1"/>
  <c r="B890" i="8" s="1"/>
  <c r="I40" i="1"/>
  <c r="C15" i="3"/>
  <c r="B417" i="14" s="1"/>
  <c r="D27" i="3"/>
  <c r="C825" i="14" s="1"/>
  <c r="D15" i="3"/>
  <c r="C417" i="14" s="1"/>
  <c r="E27" i="3"/>
  <c r="D825" i="14" s="1"/>
  <c r="E15" i="3"/>
  <c r="D417" i="14" s="1"/>
  <c r="F15" i="3"/>
  <c r="E417" i="14" s="1"/>
  <c r="G15" i="3"/>
  <c r="F417" i="14" s="1"/>
  <c r="H27" i="3"/>
  <c r="G825" i="14" s="1"/>
  <c r="I23" i="3"/>
  <c r="H689" i="14" s="1"/>
  <c r="G33" i="3"/>
  <c r="F1029" i="14" s="1"/>
  <c r="B13" i="22"/>
  <c r="X39" i="20"/>
  <c r="X39" i="29" s="1"/>
  <c r="N27" i="30"/>
  <c r="N28" i="30"/>
  <c r="N30" i="30"/>
  <c r="N29" i="30"/>
  <c r="M28" i="30"/>
  <c r="M30" i="30"/>
  <c r="M27" i="30"/>
  <c r="M29" i="30"/>
  <c r="L30" i="30"/>
  <c r="H6" i="30"/>
  <c r="L28" i="30"/>
  <c r="H5" i="30"/>
  <c r="L27" i="30"/>
  <c r="H8" i="30"/>
  <c r="H7" i="30"/>
  <c r="L29" i="30"/>
  <c r="K30" i="30"/>
  <c r="K28" i="30"/>
  <c r="K27" i="30"/>
  <c r="K29" i="30"/>
  <c r="J28" i="30"/>
  <c r="J27" i="30"/>
  <c r="J30" i="30"/>
  <c r="J29" i="30"/>
  <c r="I27" i="30"/>
  <c r="I30" i="30"/>
  <c r="I28" i="30"/>
  <c r="I29" i="30"/>
  <c r="H28" i="30"/>
  <c r="H27" i="30"/>
  <c r="H30" i="30"/>
  <c r="H29" i="30"/>
  <c r="G28" i="30"/>
  <c r="G27" i="30"/>
  <c r="G30" i="30"/>
  <c r="G29" i="30"/>
  <c r="F28" i="30"/>
  <c r="F27" i="30"/>
  <c r="F30" i="30"/>
  <c r="V9" i="20"/>
  <c r="B84" i="24" s="1"/>
  <c r="F29" i="30"/>
  <c r="E6" i="30"/>
  <c r="E28" i="30"/>
  <c r="E5" i="30"/>
  <c r="E27" i="30"/>
  <c r="E8" i="30"/>
  <c r="E30" i="30"/>
  <c r="E7" i="30"/>
  <c r="E29" i="30"/>
  <c r="D27" i="30"/>
  <c r="D30" i="30"/>
  <c r="D28" i="30"/>
  <c r="D29" i="30"/>
  <c r="C27" i="30"/>
  <c r="C30" i="30"/>
  <c r="V40" i="20"/>
  <c r="B891" i="24" s="1"/>
  <c r="C29" i="30"/>
  <c r="V19" i="20"/>
  <c r="B344" i="24" s="1"/>
  <c r="C28" i="30"/>
  <c r="V34" i="20"/>
  <c r="I348" i="14"/>
  <c r="B354" i="14" s="1"/>
  <c r="I20" i="16"/>
  <c r="G20" i="16"/>
  <c r="G1062" i="14"/>
  <c r="B1068" i="14" s="1"/>
  <c r="O6" i="1"/>
  <c r="AM6" i="1"/>
  <c r="A4" i="5"/>
  <c r="K6" i="1"/>
  <c r="Z6" i="1"/>
  <c r="U6" i="1"/>
  <c r="A5" i="8"/>
  <c r="A2" i="8" s="1"/>
  <c r="I6" i="1"/>
  <c r="Q6" i="1"/>
  <c r="AF6" i="1"/>
  <c r="AJ6" i="1"/>
  <c r="A5" i="7"/>
  <c r="A3" i="6"/>
  <c r="B6" i="17"/>
  <c r="B6" i="22" s="1"/>
  <c r="F6" i="1"/>
  <c r="AD6" i="1"/>
  <c r="X6" i="1"/>
  <c r="B28" i="26"/>
  <c r="A577" i="31" s="1"/>
  <c r="A574" i="31" s="1"/>
  <c r="A25" i="6"/>
  <c r="H28" i="1"/>
  <c r="L28" i="1"/>
  <c r="Q28" i="1"/>
  <c r="U28" i="1"/>
  <c r="Z28" i="1"/>
  <c r="AD28" i="1"/>
  <c r="AM28" i="1"/>
  <c r="A577" i="24"/>
  <c r="A574" i="24" s="1"/>
  <c r="E28" i="1"/>
  <c r="AG28" i="1"/>
  <c r="F28" i="1"/>
  <c r="R28" i="1"/>
  <c r="W28" i="1"/>
  <c r="C28" i="1"/>
  <c r="I28" i="1"/>
  <c r="J28" i="1" s="1"/>
  <c r="D577" i="8" s="1"/>
  <c r="O28" i="1"/>
  <c r="T28" i="1"/>
  <c r="AA28" i="1"/>
  <c r="AF28" i="1"/>
  <c r="AL28" i="1"/>
  <c r="B28" i="17"/>
  <c r="B28" i="1"/>
  <c r="N28" i="1"/>
  <c r="X28" i="1"/>
  <c r="AJ28" i="1"/>
  <c r="A27" i="7"/>
  <c r="A26" i="5"/>
  <c r="K28" i="1"/>
  <c r="AC28" i="1"/>
  <c r="AI28" i="1"/>
  <c r="B24" i="26"/>
  <c r="A473" i="31" s="1"/>
  <c r="A470" i="31" s="1"/>
  <c r="C24" i="1"/>
  <c r="D24" i="1" s="1"/>
  <c r="B473" i="8" s="1"/>
  <c r="I24" i="1"/>
  <c r="O24" i="1"/>
  <c r="U24" i="1"/>
  <c r="AA24" i="1"/>
  <c r="AG24" i="1"/>
  <c r="AM24" i="1"/>
  <c r="A473" i="24"/>
  <c r="A470" i="24" s="1"/>
  <c r="A21" i="6"/>
  <c r="F24" i="1"/>
  <c r="N24" i="1"/>
  <c r="W24" i="1"/>
  <c r="AD24" i="1"/>
  <c r="AE24" i="1" s="1"/>
  <c r="AL24" i="1"/>
  <c r="B24" i="1"/>
  <c r="R24" i="1"/>
  <c r="S24" i="1" s="1"/>
  <c r="AI24" i="1"/>
  <c r="AK24" i="1" s="1"/>
  <c r="A23" i="7"/>
  <c r="H24" i="1"/>
  <c r="AF24" i="1"/>
  <c r="AH24" i="1" s="1"/>
  <c r="E24" i="1"/>
  <c r="C23" i="7" s="1"/>
  <c r="L24" i="1"/>
  <c r="T24" i="1"/>
  <c r="AC24" i="1"/>
  <c r="AJ24" i="1"/>
  <c r="A473" i="8"/>
  <c r="A470" i="8" s="1"/>
  <c r="K24" i="1"/>
  <c r="Z24" i="1"/>
  <c r="AB24" i="1" s="1"/>
  <c r="J473" i="8" s="1"/>
  <c r="A22" i="5"/>
  <c r="D22" i="5" s="1"/>
  <c r="Q24" i="1"/>
  <c r="X24" i="1"/>
  <c r="B20" i="26"/>
  <c r="A369" i="31" s="1"/>
  <c r="A366" i="31" s="1"/>
  <c r="B20" i="1"/>
  <c r="F20" i="1"/>
  <c r="N20" i="1"/>
  <c r="R20" i="1"/>
  <c r="Z20" i="1"/>
  <c r="AD20" i="1"/>
  <c r="AL20" i="1"/>
  <c r="A17" i="6"/>
  <c r="E20" i="1"/>
  <c r="K20" i="1"/>
  <c r="U20" i="1"/>
  <c r="AA20" i="1"/>
  <c r="AF20" i="1"/>
  <c r="C20" i="1"/>
  <c r="X20" i="1"/>
  <c r="AI20" i="1"/>
  <c r="AK20" i="1" s="1"/>
  <c r="Q20" i="1"/>
  <c r="S20" i="1" s="1"/>
  <c r="G369" i="8" s="1"/>
  <c r="AM20" i="1"/>
  <c r="I20" i="1"/>
  <c r="O20" i="1"/>
  <c r="T20" i="1"/>
  <c r="AJ20" i="1"/>
  <c r="B20" i="17"/>
  <c r="H20" i="1"/>
  <c r="AC20" i="1"/>
  <c r="A369" i="8"/>
  <c r="A366" i="8" s="1"/>
  <c r="A18" i="5"/>
  <c r="L20" i="1"/>
  <c r="W20" i="1"/>
  <c r="Y20" i="1" s="1"/>
  <c r="AG20" i="1"/>
  <c r="B40" i="22"/>
  <c r="B40" i="20"/>
  <c r="B24" i="17"/>
  <c r="B19" i="22"/>
  <c r="B11" i="20"/>
  <c r="B11" i="22"/>
  <c r="B16" i="26"/>
  <c r="A265" i="31" s="1"/>
  <c r="A262" i="31" s="1"/>
  <c r="A15" i="7"/>
  <c r="B19" i="26"/>
  <c r="A343" i="31" s="1"/>
  <c r="A340" i="31" s="1"/>
  <c r="A343" i="24"/>
  <c r="A340" i="24" s="1"/>
  <c r="A17" i="5"/>
  <c r="F19" i="1"/>
  <c r="L19" i="1"/>
  <c r="R19" i="1"/>
  <c r="S19" i="1" s="1"/>
  <c r="G343" i="8" s="1"/>
  <c r="X19" i="1"/>
  <c r="AD19" i="1"/>
  <c r="AJ19" i="1"/>
  <c r="AK19" i="1" s="1"/>
  <c r="M343" i="8" s="1"/>
  <c r="B11" i="26"/>
  <c r="A135" i="31" s="1"/>
  <c r="A132" i="31" s="1"/>
  <c r="B7" i="26"/>
  <c r="A31" i="31" s="1"/>
  <c r="A28" i="31" s="1"/>
  <c r="A6" i="7"/>
  <c r="B30" i="26"/>
  <c r="A629" i="31" s="1"/>
  <c r="A626" i="31" s="1"/>
  <c r="A29" i="7"/>
  <c r="B29" i="7" s="1"/>
  <c r="C30" i="22" s="1"/>
  <c r="B631" i="24" s="1"/>
  <c r="B30" i="1"/>
  <c r="H30" i="1"/>
  <c r="N30" i="1"/>
  <c r="T30" i="1"/>
  <c r="Z30" i="1"/>
  <c r="AF30" i="1"/>
  <c r="AL30" i="1"/>
  <c r="B33" i="26"/>
  <c r="A707" i="31" s="1"/>
  <c r="A704" i="31" s="1"/>
  <c r="A31" i="5"/>
  <c r="I31" i="5" s="1"/>
  <c r="E33" i="1"/>
  <c r="I33" i="1"/>
  <c r="M33" i="1"/>
  <c r="E707" i="8" s="1"/>
  <c r="Q33" i="1"/>
  <c r="U33" i="1"/>
  <c r="V33" i="1" s="1"/>
  <c r="H707" i="8" s="1"/>
  <c r="Z33" i="1"/>
  <c r="AE33" i="1"/>
  <c r="K707" i="8" s="1"/>
  <c r="AJ33" i="1"/>
  <c r="B34" i="26"/>
  <c r="A733" i="31" s="1"/>
  <c r="A730" i="31" s="1"/>
  <c r="A32" i="5"/>
  <c r="F34" i="1"/>
  <c r="L34" i="1"/>
  <c r="R34" i="1"/>
  <c r="X34" i="1"/>
  <c r="AD34" i="1"/>
  <c r="AJ34" i="1"/>
  <c r="B40" i="26"/>
  <c r="A890" i="31" s="1"/>
  <c r="A887" i="31" s="1"/>
  <c r="A37" i="6"/>
  <c r="C37" i="6" s="1"/>
  <c r="A39" i="7"/>
  <c r="G39" i="7" s="1"/>
  <c r="AJ40" i="1"/>
  <c r="AD40" i="1"/>
  <c r="AI40" i="1"/>
  <c r="AC40" i="1"/>
  <c r="T40" i="1"/>
  <c r="R40" i="1"/>
  <c r="L40" i="1"/>
  <c r="F40" i="1"/>
  <c r="C40" i="1"/>
  <c r="A38" i="5"/>
  <c r="O38" i="5" s="1"/>
  <c r="B891" i="8" s="1"/>
  <c r="B36" i="26"/>
  <c r="A786" i="31" s="1"/>
  <c r="A783" i="31" s="1"/>
  <c r="A35" i="7"/>
  <c r="J35" i="7" s="1"/>
  <c r="D36" i="1"/>
  <c r="B786" i="8" s="1"/>
  <c r="G36" i="1"/>
  <c r="C786" i="8" s="1"/>
  <c r="J36" i="1"/>
  <c r="D786" i="8" s="1"/>
  <c r="M36" i="1"/>
  <c r="E786" i="8" s="1"/>
  <c r="P36" i="1"/>
  <c r="F786" i="8" s="1"/>
  <c r="S36" i="1"/>
  <c r="G786" i="8" s="1"/>
  <c r="V36" i="1"/>
  <c r="H786" i="8" s="1"/>
  <c r="Y36" i="1"/>
  <c r="I786" i="8" s="1"/>
  <c r="AB36" i="1"/>
  <c r="J786" i="8" s="1"/>
  <c r="AE36" i="1"/>
  <c r="K786" i="8" s="1"/>
  <c r="AH36" i="1"/>
  <c r="L786" i="8" s="1"/>
  <c r="AK36" i="1"/>
  <c r="M786" i="8" s="1"/>
  <c r="AN36" i="1"/>
  <c r="N786" i="8" s="1"/>
  <c r="A33" i="6"/>
  <c r="B12" i="26"/>
  <c r="A161" i="31" s="1"/>
  <c r="A158" i="31" s="1"/>
  <c r="A161" i="24"/>
  <c r="A158" i="24" s="1"/>
  <c r="B8" i="26"/>
  <c r="A57" i="31" s="1"/>
  <c r="A54" i="31" s="1"/>
  <c r="B10" i="26"/>
  <c r="A109" i="31" s="1"/>
  <c r="A106" i="31" s="1"/>
  <c r="B17" i="26"/>
  <c r="A291" i="31" s="1"/>
  <c r="A288" i="31" s="1"/>
  <c r="A16" i="7"/>
  <c r="A291" i="24"/>
  <c r="A288" i="24" s="1"/>
  <c r="B21" i="26"/>
  <c r="A395" i="31" s="1"/>
  <c r="A392" i="31" s="1"/>
  <c r="B21" i="1"/>
  <c r="B20" i="7" s="1"/>
  <c r="C21" i="22" s="1"/>
  <c r="B397" i="24" s="1"/>
  <c r="H21" i="1"/>
  <c r="J21" i="1" s="1"/>
  <c r="N21" i="1"/>
  <c r="T21" i="1"/>
  <c r="Z21" i="1"/>
  <c r="AB21" i="1" s="1"/>
  <c r="AF21" i="1"/>
  <c r="AH21" i="1" s="1"/>
  <c r="AL21" i="1"/>
  <c r="B22" i="26"/>
  <c r="A421" i="31" s="1"/>
  <c r="A418" i="31" s="1"/>
  <c r="A20" i="5"/>
  <c r="E11" i="3"/>
  <c r="D281" i="14" s="1"/>
  <c r="J11" i="3"/>
  <c r="I281" i="14" s="1"/>
  <c r="H11" i="3"/>
  <c r="G281" i="14" s="1"/>
  <c r="AM11" i="1"/>
  <c r="AN11" i="1" s="1"/>
  <c r="AA11" i="1"/>
  <c r="AB11" i="1" s="1"/>
  <c r="O11" i="1"/>
  <c r="P11" i="1" s="1"/>
  <c r="AJ16" i="1"/>
  <c r="AF16" i="1"/>
  <c r="AH16" i="1" s="1"/>
  <c r="L265" i="8" s="1"/>
  <c r="R16" i="1"/>
  <c r="L16" i="1"/>
  <c r="H16" i="1"/>
  <c r="C16" i="1"/>
  <c r="AC19" i="1"/>
  <c r="AE19" i="1" s="1"/>
  <c r="K343" i="8" s="1"/>
  <c r="N19" i="1"/>
  <c r="AA29" i="1"/>
  <c r="C29" i="1"/>
  <c r="A733" i="8"/>
  <c r="A730" i="8" s="1"/>
  <c r="A31" i="8"/>
  <c r="A28" i="8" s="1"/>
  <c r="A629" i="8"/>
  <c r="A626" i="8" s="1"/>
  <c r="B36" i="17"/>
  <c r="B33" i="22"/>
  <c r="B25" i="22"/>
  <c r="B12" i="17"/>
  <c r="AJ7" i="1"/>
  <c r="AF7" i="1"/>
  <c r="X7" i="1"/>
  <c r="Y7" i="1" s="1"/>
  <c r="I31" i="8" s="1"/>
  <c r="T7" i="1"/>
  <c r="L7" i="1"/>
  <c r="H7" i="1"/>
  <c r="A4" i="6"/>
  <c r="U8" i="1"/>
  <c r="AI11" i="1"/>
  <c r="AC11" i="1"/>
  <c r="W11" i="1"/>
  <c r="Q11" i="1"/>
  <c r="K11" i="1"/>
  <c r="E11" i="1"/>
  <c r="G11" i="1" s="1"/>
  <c r="A8" i="6"/>
  <c r="AI12" i="1"/>
  <c r="AC12" i="1"/>
  <c r="W12" i="1"/>
  <c r="Q12" i="1"/>
  <c r="K12" i="1"/>
  <c r="E12" i="1"/>
  <c r="A9" i="6"/>
  <c r="AL14" i="1"/>
  <c r="AI14" i="1"/>
  <c r="AF14" i="1"/>
  <c r="AC14" i="1"/>
  <c r="Z14" i="1"/>
  <c r="W14" i="1"/>
  <c r="T14" i="1"/>
  <c r="Q14" i="1"/>
  <c r="G13" i="7" s="1"/>
  <c r="F11" i="6" s="1"/>
  <c r="N14" i="1"/>
  <c r="F13" i="7" s="1"/>
  <c r="K14" i="1"/>
  <c r="H14" i="1"/>
  <c r="E14" i="1"/>
  <c r="AL16" i="1"/>
  <c r="AN16" i="1" s="1"/>
  <c r="AG16" i="1"/>
  <c r="AC16" i="1"/>
  <c r="W16" i="1"/>
  <c r="N16" i="1"/>
  <c r="I16" i="1"/>
  <c r="E16" i="1"/>
  <c r="A13" i="6"/>
  <c r="AM19" i="1"/>
  <c r="AF19" i="1"/>
  <c r="W19" i="1"/>
  <c r="O19" i="1"/>
  <c r="P19" i="1" s="1"/>
  <c r="F343" i="8" s="1"/>
  <c r="H19" i="1"/>
  <c r="A16" i="6"/>
  <c r="AJ29" i="1"/>
  <c r="X29" i="1"/>
  <c r="L29" i="1"/>
  <c r="AM30" i="1"/>
  <c r="AD30" i="1"/>
  <c r="W30" i="1"/>
  <c r="O30" i="1"/>
  <c r="F30" i="1"/>
  <c r="A27" i="6"/>
  <c r="AI32" i="1"/>
  <c r="AA32" i="1"/>
  <c r="AB32" i="1" s="1"/>
  <c r="J681" i="8" s="1"/>
  <c r="R32" i="1"/>
  <c r="S32" i="1" s="1"/>
  <c r="G681" i="8" s="1"/>
  <c r="L32" i="1"/>
  <c r="AM33" i="1"/>
  <c r="AN33" i="1" s="1"/>
  <c r="N707" i="8" s="1"/>
  <c r="AG33" i="1"/>
  <c r="AA33" i="1"/>
  <c r="AB33" i="1" s="1"/>
  <c r="J707" i="8" s="1"/>
  <c r="T33" i="1"/>
  <c r="O33" i="1"/>
  <c r="J33" i="1"/>
  <c r="D33" i="1"/>
  <c r="AM34" i="1"/>
  <c r="AF34" i="1"/>
  <c r="W34" i="1"/>
  <c r="O34" i="1"/>
  <c r="H34" i="1"/>
  <c r="A31" i="6"/>
  <c r="AM36" i="1"/>
  <c r="AI36" i="1"/>
  <c r="AA36" i="1"/>
  <c r="W36" i="1"/>
  <c r="O36" i="1"/>
  <c r="K36" i="1"/>
  <c r="C34" i="5"/>
  <c r="C36" i="1"/>
  <c r="AH40" i="1"/>
  <c r="L890" i="8" s="1"/>
  <c r="M40" i="1"/>
  <c r="E890" i="8" s="1"/>
  <c r="A31" i="24"/>
  <c r="A28" i="24" s="1"/>
  <c r="A707" i="24"/>
  <c r="A704" i="24" s="1"/>
  <c r="A32" i="7"/>
  <c r="I32" i="7" s="1"/>
  <c r="J33" i="22" s="1"/>
  <c r="K709" i="24" s="1"/>
  <c r="A33" i="7"/>
  <c r="G33" i="7" s="1"/>
  <c r="H34" i="22" s="1"/>
  <c r="I735" i="24" s="1"/>
  <c r="A890" i="24"/>
  <c r="A887" i="24" s="1"/>
  <c r="E40" i="1"/>
  <c r="O40" i="1"/>
  <c r="U40" i="1"/>
  <c r="Z40" i="1"/>
  <c r="AL40" i="1"/>
  <c r="A28" i="7"/>
  <c r="B29" i="26"/>
  <c r="A603" i="31" s="1"/>
  <c r="A600" i="31" s="1"/>
  <c r="B29" i="1"/>
  <c r="E29" i="1"/>
  <c r="G29" i="1" s="1"/>
  <c r="C603" i="8" s="1"/>
  <c r="H29" i="1"/>
  <c r="K29" i="1"/>
  <c r="N29" i="1"/>
  <c r="P29" i="1" s="1"/>
  <c r="Q29" i="1"/>
  <c r="S29" i="1" s="1"/>
  <c r="T29" i="1"/>
  <c r="V29" i="1" s="1"/>
  <c r="W29" i="1"/>
  <c r="Z29" i="1"/>
  <c r="AC29" i="1"/>
  <c r="AE29" i="1" s="1"/>
  <c r="K603" i="8" s="1"/>
  <c r="AF29" i="1"/>
  <c r="AI29" i="1"/>
  <c r="AK29" i="1" s="1"/>
  <c r="M603" i="8" s="1"/>
  <c r="AL29" i="1"/>
  <c r="A13" i="7"/>
  <c r="B14" i="26"/>
  <c r="A213" i="31" s="1"/>
  <c r="A210" i="31" s="1"/>
  <c r="A213" i="24"/>
  <c r="A210" i="24" s="1"/>
  <c r="B32" i="26"/>
  <c r="A681" i="31" s="1"/>
  <c r="A678" i="31" s="1"/>
  <c r="A29" i="6"/>
  <c r="E32" i="1"/>
  <c r="I32" i="1"/>
  <c r="J32" i="1" s="1"/>
  <c r="D681" i="8" s="1"/>
  <c r="N32" i="1"/>
  <c r="T32" i="1"/>
  <c r="Z32" i="1"/>
  <c r="AF32" i="1"/>
  <c r="AL32" i="1"/>
  <c r="A14" i="7"/>
  <c r="B15" i="26"/>
  <c r="A239" i="31" s="1"/>
  <c r="A236" i="31" s="1"/>
  <c r="B18" i="26"/>
  <c r="A317" i="31" s="1"/>
  <c r="A314" i="31" s="1"/>
  <c r="A17" i="7"/>
  <c r="A16" i="5"/>
  <c r="B16" i="5" s="1"/>
  <c r="E18" i="1"/>
  <c r="C17" i="7" s="1"/>
  <c r="C15" i="6" s="1"/>
  <c r="K18" i="1"/>
  <c r="M18" i="1" s="1"/>
  <c r="E16" i="5" s="1"/>
  <c r="O18" i="1"/>
  <c r="P18" i="1" s="1"/>
  <c r="F317" i="8" s="1"/>
  <c r="A447" i="24"/>
  <c r="A444" i="24" s="1"/>
  <c r="B23" i="26"/>
  <c r="A447" i="31" s="1"/>
  <c r="A444" i="31" s="1"/>
  <c r="C23" i="1"/>
  <c r="F23" i="1"/>
  <c r="I23" i="1"/>
  <c r="L23" i="1"/>
  <c r="M23" i="1" s="1"/>
  <c r="E447" i="8" s="1"/>
  <c r="O23" i="1"/>
  <c r="R23" i="1"/>
  <c r="S23" i="1" s="1"/>
  <c r="G447" i="8" s="1"/>
  <c r="U23" i="1"/>
  <c r="V23" i="1" s="1"/>
  <c r="H447" i="8" s="1"/>
  <c r="X23" i="1"/>
  <c r="I22" i="7" s="1"/>
  <c r="J23" i="22" s="1"/>
  <c r="K449" i="24" s="1"/>
  <c r="AA23" i="1"/>
  <c r="AD23" i="1"/>
  <c r="K22" i="7" s="1"/>
  <c r="L23" i="22" s="1"/>
  <c r="M449" i="24" s="1"/>
  <c r="AG23" i="1"/>
  <c r="AJ23" i="1"/>
  <c r="AK23" i="1" s="1"/>
  <c r="M447" i="8" s="1"/>
  <c r="AM23" i="1"/>
  <c r="B25" i="26"/>
  <c r="A499" i="31" s="1"/>
  <c r="A496" i="31" s="1"/>
  <c r="A23" i="5"/>
  <c r="B27" i="26"/>
  <c r="A551" i="31" s="1"/>
  <c r="A548" i="31" s="1"/>
  <c r="B27" i="1"/>
  <c r="D27" i="1" s="1"/>
  <c r="B551" i="8" s="1"/>
  <c r="E27" i="1"/>
  <c r="H27" i="1"/>
  <c r="J27" i="1" s="1"/>
  <c r="K27" i="1"/>
  <c r="M27" i="1" s="1"/>
  <c r="E551" i="8" s="1"/>
  <c r="N27" i="1"/>
  <c r="P27" i="1" s="1"/>
  <c r="F551" i="8" s="1"/>
  <c r="Q27" i="1"/>
  <c r="S27" i="1" s="1"/>
  <c r="T27" i="1"/>
  <c r="V27" i="1" s="1"/>
  <c r="W27" i="1"/>
  <c r="Y27" i="1" s="1"/>
  <c r="I551" i="8" s="1"/>
  <c r="Z27" i="1"/>
  <c r="AB27" i="1" s="1"/>
  <c r="AC27" i="1"/>
  <c r="AE27" i="1" s="1"/>
  <c r="AF27" i="1"/>
  <c r="AH27" i="1" s="1"/>
  <c r="AI27" i="1"/>
  <c r="AK27" i="1" s="1"/>
  <c r="M551" i="8" s="1"/>
  <c r="AL27" i="1"/>
  <c r="AN27" i="1" s="1"/>
  <c r="N551" i="8" s="1"/>
  <c r="B31" i="26"/>
  <c r="A655" i="31" s="1"/>
  <c r="A652" i="31" s="1"/>
  <c r="A30" i="7"/>
  <c r="M30" i="7" s="1"/>
  <c r="N31" i="22" s="1"/>
  <c r="R657" i="24" s="1"/>
  <c r="A655" i="24"/>
  <c r="A652" i="24" s="1"/>
  <c r="B31" i="1"/>
  <c r="H31" i="1"/>
  <c r="N31" i="1"/>
  <c r="T31" i="1"/>
  <c r="Z31" i="1"/>
  <c r="AF31" i="1"/>
  <c r="AL31" i="1"/>
  <c r="B37" i="26"/>
  <c r="A812" i="31" s="1"/>
  <c r="A809" i="31" s="1"/>
  <c r="A34" i="6"/>
  <c r="D34" i="6" s="1"/>
  <c r="F37" i="1"/>
  <c r="G37" i="1" s="1"/>
  <c r="C812" i="8" s="1"/>
  <c r="O37" i="1"/>
  <c r="P37" i="1" s="1"/>
  <c r="F812" i="8" s="1"/>
  <c r="U37" i="1"/>
  <c r="V37" i="1" s="1"/>
  <c r="H812" i="8" s="1"/>
  <c r="AA37" i="1"/>
  <c r="AB37" i="1" s="1"/>
  <c r="J812" i="8" s="1"/>
  <c r="H37" i="1"/>
  <c r="S37" i="1"/>
  <c r="G812" i="8" s="1"/>
  <c r="AC37" i="1"/>
  <c r="AI37" i="1"/>
  <c r="A135" i="8"/>
  <c r="A132" i="8" s="1"/>
  <c r="AG11" i="1"/>
  <c r="AH11" i="1" s="1"/>
  <c r="U11" i="1"/>
  <c r="V11" i="1" s="1"/>
  <c r="I11" i="1"/>
  <c r="J11" i="1" s="1"/>
  <c r="C11" i="1"/>
  <c r="D11" i="1" s="1"/>
  <c r="AA16" i="1"/>
  <c r="AB16" i="1" s="1"/>
  <c r="AL19" i="1"/>
  <c r="AN19" i="1" s="1"/>
  <c r="N343" i="8" s="1"/>
  <c r="U19" i="1"/>
  <c r="E19" i="1"/>
  <c r="AM29" i="1"/>
  <c r="O29" i="1"/>
  <c r="P34" i="5"/>
  <c r="E787" i="8" s="1"/>
  <c r="A681" i="8"/>
  <c r="A678" i="8" s="1"/>
  <c r="A707" i="8"/>
  <c r="A704" i="8" s="1"/>
  <c r="A786" i="8"/>
  <c r="A783" i="8" s="1"/>
  <c r="A161" i="8"/>
  <c r="A158" i="8" s="1"/>
  <c r="B34" i="17"/>
  <c r="B34" i="20" s="1"/>
  <c r="B29" i="17"/>
  <c r="AG7" i="1"/>
  <c r="AC7" i="1"/>
  <c r="AE7" i="1" s="1"/>
  <c r="K31" i="8" s="1"/>
  <c r="U7" i="1"/>
  <c r="Q7" i="1"/>
  <c r="M7" i="1"/>
  <c r="E31" i="8" s="1"/>
  <c r="I7" i="1"/>
  <c r="E7" i="1"/>
  <c r="A5" i="5"/>
  <c r="AC8" i="1"/>
  <c r="AE8" i="1" s="1"/>
  <c r="E8" i="1"/>
  <c r="AJ11" i="1"/>
  <c r="AD11" i="1"/>
  <c r="X11" i="1"/>
  <c r="R11" i="1"/>
  <c r="L11" i="1"/>
  <c r="F11" i="1"/>
  <c r="A9" i="5"/>
  <c r="AJ12" i="1"/>
  <c r="AD12" i="1"/>
  <c r="AE12" i="1" s="1"/>
  <c r="X12" i="1"/>
  <c r="Y12" i="1" s="1"/>
  <c r="R12" i="1"/>
  <c r="L12" i="1"/>
  <c r="F12" i="1"/>
  <c r="A10" i="5"/>
  <c r="AM14" i="1"/>
  <c r="AJ14" i="1"/>
  <c r="M13" i="7" s="1"/>
  <c r="N14" i="22" s="1"/>
  <c r="R215" i="24" s="1"/>
  <c r="AG14" i="1"/>
  <c r="AD14" i="1"/>
  <c r="AA14" i="1"/>
  <c r="X14" i="1"/>
  <c r="U14" i="1"/>
  <c r="R14" i="1"/>
  <c r="O14" i="1"/>
  <c r="L14" i="1"/>
  <c r="I14" i="1"/>
  <c r="F14" i="1"/>
  <c r="C14" i="1"/>
  <c r="D14" i="1" s="1"/>
  <c r="B213" i="8" s="1"/>
  <c r="AM16" i="1"/>
  <c r="AD16" i="1"/>
  <c r="X16" i="1"/>
  <c r="T16" i="1"/>
  <c r="V16" i="1" s="1"/>
  <c r="O16" i="1"/>
  <c r="J16" i="1"/>
  <c r="F16" i="1"/>
  <c r="A14" i="5"/>
  <c r="AG19" i="1"/>
  <c r="Z19" i="1"/>
  <c r="Q19" i="1"/>
  <c r="I19" i="1"/>
  <c r="B19" i="1"/>
  <c r="AG29" i="1"/>
  <c r="Y29" i="1"/>
  <c r="I603" i="8" s="1"/>
  <c r="U29" i="1"/>
  <c r="I29" i="1"/>
  <c r="A26" i="6"/>
  <c r="AG30" i="1"/>
  <c r="X30" i="1"/>
  <c r="Q30" i="1"/>
  <c r="I30" i="1"/>
  <c r="A28" i="5"/>
  <c r="AJ32" i="1"/>
  <c r="AK32" i="1" s="1"/>
  <c r="M681" i="8" s="1"/>
  <c r="AC32" i="1"/>
  <c r="U32" i="1"/>
  <c r="V32" i="1" s="1"/>
  <c r="H681" i="8" s="1"/>
  <c r="M32" i="1"/>
  <c r="G32" i="1"/>
  <c r="A30" i="5"/>
  <c r="K30" i="5" s="1"/>
  <c r="AI33" i="1"/>
  <c r="AC33" i="1"/>
  <c r="W33" i="1"/>
  <c r="P33" i="1"/>
  <c r="K33" i="1"/>
  <c r="F33" i="1"/>
  <c r="A30" i="6"/>
  <c r="D30" i="6" s="1"/>
  <c r="AG34" i="1"/>
  <c r="Z34" i="1"/>
  <c r="Q34" i="1"/>
  <c r="I34" i="1"/>
  <c r="B34" i="1"/>
  <c r="AJ36" i="1"/>
  <c r="AF36" i="1"/>
  <c r="X36" i="1"/>
  <c r="T36" i="1"/>
  <c r="L36" i="1"/>
  <c r="H36" i="1"/>
  <c r="AB40" i="1"/>
  <c r="J890" i="8" s="1"/>
  <c r="G40" i="1"/>
  <c r="C890" i="8" s="1"/>
  <c r="A11" i="7"/>
  <c r="A265" i="24"/>
  <c r="A262" i="24" s="1"/>
  <c r="A786" i="24"/>
  <c r="A783" i="24" s="1"/>
  <c r="K40" i="1"/>
  <c r="AA40" i="1"/>
  <c r="AM40" i="1"/>
  <c r="B6" i="26"/>
  <c r="A5" i="31" s="1"/>
  <c r="A2" i="31" s="1"/>
  <c r="B35" i="26"/>
  <c r="A760" i="31" s="1"/>
  <c r="A757" i="31" s="1"/>
  <c r="B39" i="26"/>
  <c r="A864" i="31" s="1"/>
  <c r="A861" i="31" s="1"/>
  <c r="B9" i="26"/>
  <c r="A83" i="31" s="1"/>
  <c r="A80" i="31" s="1"/>
  <c r="B13" i="26"/>
  <c r="A187" i="31" s="1"/>
  <c r="A184" i="31" s="1"/>
  <c r="B26" i="26"/>
  <c r="A525" i="31" s="1"/>
  <c r="A522" i="31" s="1"/>
  <c r="AJ35" i="1"/>
  <c r="AD35" i="1"/>
  <c r="X35" i="1"/>
  <c r="R35" i="1"/>
  <c r="L35" i="1"/>
  <c r="F35" i="1"/>
  <c r="A33" i="5"/>
  <c r="AI39" i="1"/>
  <c r="AC39" i="1"/>
  <c r="W39" i="1"/>
  <c r="Q39" i="1"/>
  <c r="K39" i="1"/>
  <c r="E39" i="1"/>
  <c r="C6" i="1"/>
  <c r="H6" i="1"/>
  <c r="E6" i="1"/>
  <c r="L6" i="1"/>
  <c r="AC6" i="1"/>
  <c r="AA6" i="1"/>
  <c r="AB6" i="1" s="1"/>
  <c r="W6" i="1"/>
  <c r="T6" i="1"/>
  <c r="V6" i="1" s="1"/>
  <c r="N6" i="1"/>
  <c r="P6" i="1" s="1"/>
  <c r="AG6" i="1"/>
  <c r="AL6" i="1"/>
  <c r="AI6" i="1"/>
  <c r="D25" i="3"/>
  <c r="C757" i="14" s="1"/>
  <c r="D17" i="3"/>
  <c r="C485" i="14" s="1"/>
  <c r="D10" i="3"/>
  <c r="C247" i="14" s="1"/>
  <c r="F29" i="3"/>
  <c r="E893" i="14" s="1"/>
  <c r="F21" i="3"/>
  <c r="E621" i="14" s="1"/>
  <c r="F13" i="3"/>
  <c r="E349" i="14" s="1"/>
  <c r="G29" i="3"/>
  <c r="F893" i="14" s="1"/>
  <c r="G24" i="3"/>
  <c r="F723" i="14" s="1"/>
  <c r="G13" i="3"/>
  <c r="F349" i="14" s="1"/>
  <c r="H29" i="3"/>
  <c r="G893" i="14" s="1"/>
  <c r="H21" i="3"/>
  <c r="G621" i="14" s="1"/>
  <c r="H13" i="3"/>
  <c r="G349" i="14" s="1"/>
  <c r="I12" i="3"/>
  <c r="H315" i="14" s="1"/>
  <c r="D33" i="3"/>
  <c r="C1029" i="14" s="1"/>
  <c r="E35" i="3"/>
  <c r="D1097" i="14" s="1"/>
  <c r="I35" i="3"/>
  <c r="H1097" i="14" s="1"/>
  <c r="G37" i="3"/>
  <c r="F1165" i="14" s="1"/>
  <c r="A35" i="6"/>
  <c r="E35" i="6" s="1"/>
  <c r="B38" i="26"/>
  <c r="A838" i="31" s="1"/>
  <c r="A835" i="31" s="1"/>
  <c r="C29" i="3"/>
  <c r="B893" i="14" s="1"/>
  <c r="C21" i="3"/>
  <c r="B621" i="14" s="1"/>
  <c r="C13" i="3"/>
  <c r="B349" i="14" s="1"/>
  <c r="E25" i="3"/>
  <c r="D757" i="14" s="1"/>
  <c r="E17" i="3"/>
  <c r="D485" i="14" s="1"/>
  <c r="E10" i="3"/>
  <c r="D247" i="14" s="1"/>
  <c r="G25" i="3"/>
  <c r="F757" i="14" s="1"/>
  <c r="H10" i="3"/>
  <c r="G247" i="14" s="1"/>
  <c r="I29" i="3"/>
  <c r="H893" i="14" s="1"/>
  <c r="I21" i="3"/>
  <c r="H621" i="14" s="1"/>
  <c r="I13" i="3"/>
  <c r="H349" i="14" s="1"/>
  <c r="D35" i="3"/>
  <c r="C1097" i="14" s="1"/>
  <c r="E37" i="3"/>
  <c r="D1165" i="14" s="1"/>
  <c r="A34" i="7"/>
  <c r="C34" i="7" s="1"/>
  <c r="B396" i="31"/>
  <c r="G396" i="31"/>
  <c r="Q396" i="31"/>
  <c r="B402" i="31"/>
  <c r="B500" i="31"/>
  <c r="G500" i="31"/>
  <c r="Q500" i="31"/>
  <c r="B506" i="31"/>
  <c r="B344" i="31"/>
  <c r="G344" i="31"/>
  <c r="Q344" i="31"/>
  <c r="B350" i="31"/>
  <c r="B7" i="31"/>
  <c r="B30" i="30"/>
  <c r="B29" i="30"/>
  <c r="B28" i="30"/>
  <c r="B27" i="30"/>
  <c r="B8" i="30"/>
  <c r="B7" i="30"/>
  <c r="B6" i="30"/>
  <c r="B5" i="30"/>
  <c r="AK34" i="1"/>
  <c r="D34" i="1"/>
  <c r="AH35" i="1"/>
  <c r="AB35" i="1"/>
  <c r="AN37" i="1"/>
  <c r="N35" i="5" s="1"/>
  <c r="N36" i="7"/>
  <c r="O37" i="22" s="1"/>
  <c r="S814" i="24" s="1"/>
  <c r="AE10" i="1"/>
  <c r="K109" i="8" s="1"/>
  <c r="Y10" i="1"/>
  <c r="I109" i="8" s="1"/>
  <c r="AH13" i="1"/>
  <c r="L187" i="8" s="1"/>
  <c r="S15" i="1"/>
  <c r="G239" i="8" s="1"/>
  <c r="D15" i="1"/>
  <c r="AK16" i="1"/>
  <c r="M265" i="8" s="1"/>
  <c r="M16" i="1"/>
  <c r="E265" i="8" s="1"/>
  <c r="J18" i="1"/>
  <c r="D317" i="8" s="1"/>
  <c r="N21" i="7"/>
  <c r="O22" i="22" s="1"/>
  <c r="S423" i="24" s="1"/>
  <c r="I21" i="7"/>
  <c r="H21" i="7"/>
  <c r="N22" i="7"/>
  <c r="O23" i="22" s="1"/>
  <c r="S449" i="24" s="1"/>
  <c r="M22" i="7"/>
  <c r="N23" i="22" s="1"/>
  <c r="R449" i="24" s="1"/>
  <c r="J22" i="7"/>
  <c r="K23" i="22" s="1"/>
  <c r="L449" i="24" s="1"/>
  <c r="F22" i="7"/>
  <c r="G23" i="22" s="1"/>
  <c r="H449" i="24" s="1"/>
  <c r="D22" i="7"/>
  <c r="E23" i="22" s="1"/>
  <c r="D449" i="24" s="1"/>
  <c r="AN24" i="1"/>
  <c r="N473" i="8" s="1"/>
  <c r="P24" i="1"/>
  <c r="F473" i="8" s="1"/>
  <c r="J24" i="1"/>
  <c r="D473" i="8" s="1"/>
  <c r="AN31" i="1"/>
  <c r="N655" i="8" s="1"/>
  <c r="AH31" i="1"/>
  <c r="L655" i="8" s="1"/>
  <c r="AE31" i="1"/>
  <c r="K655" i="8" s="1"/>
  <c r="AB31" i="1"/>
  <c r="J655" i="8" s="1"/>
  <c r="V31" i="1"/>
  <c r="H655" i="8" s="1"/>
  <c r="S31" i="1"/>
  <c r="G655" i="8" s="1"/>
  <c r="P31" i="1"/>
  <c r="F655" i="8" s="1"/>
  <c r="J31" i="1"/>
  <c r="D655" i="8" s="1"/>
  <c r="G31" i="1"/>
  <c r="C655" i="8" s="1"/>
  <c r="D31" i="1"/>
  <c r="B655" i="8" s="1"/>
  <c r="AH34" i="1"/>
  <c r="AE34" i="1"/>
  <c r="V34" i="1"/>
  <c r="P34" i="1"/>
  <c r="J34" i="1"/>
  <c r="G34" i="1"/>
  <c r="AK35" i="1"/>
  <c r="AE35" i="1"/>
  <c r="S35" i="1"/>
  <c r="G760" i="8" s="1"/>
  <c r="M35" i="1"/>
  <c r="J35" i="1"/>
  <c r="D35" i="1"/>
  <c r="M36" i="7"/>
  <c r="N37" i="22" s="1"/>
  <c r="R814" i="24" s="1"/>
  <c r="AH37" i="1"/>
  <c r="K36" i="7"/>
  <c r="L37" i="22" s="1"/>
  <c r="M814" i="24" s="1"/>
  <c r="J35" i="5"/>
  <c r="I36" i="7"/>
  <c r="J37" i="22" s="1"/>
  <c r="K814" i="24" s="1"/>
  <c r="G36" i="7"/>
  <c r="E36" i="7"/>
  <c r="F37" i="22" s="1"/>
  <c r="G814" i="24" s="1"/>
  <c r="B36" i="7"/>
  <c r="C37" i="22" s="1"/>
  <c r="B814" i="24" s="1"/>
  <c r="M37" i="7"/>
  <c r="N38" i="22" s="1"/>
  <c r="R840" i="24" s="1"/>
  <c r="L37" i="7"/>
  <c r="M38" i="22" s="1"/>
  <c r="Q840" i="24" s="1"/>
  <c r="K37" i="7"/>
  <c r="L38" i="22" s="1"/>
  <c r="M840" i="24" s="1"/>
  <c r="D37" i="7"/>
  <c r="E38" i="22" s="1"/>
  <c r="D840" i="24" s="1"/>
  <c r="J37" i="7"/>
  <c r="K38" i="22" s="1"/>
  <c r="L840" i="24" s="1"/>
  <c r="I37" i="7"/>
  <c r="J38" i="22" s="1"/>
  <c r="K840" i="24" s="1"/>
  <c r="H37" i="7"/>
  <c r="I38" i="22" s="1"/>
  <c r="J840" i="24" s="1"/>
  <c r="G37" i="7"/>
  <c r="H38" i="22" s="1"/>
  <c r="I840" i="24" s="1"/>
  <c r="F37" i="7"/>
  <c r="G38" i="22" s="1"/>
  <c r="H840" i="24" s="1"/>
  <c r="C37" i="7"/>
  <c r="D38" i="22" s="1"/>
  <c r="C840" i="24" s="1"/>
  <c r="B37" i="7"/>
  <c r="C38" i="22" s="1"/>
  <c r="B840" i="24" s="1"/>
  <c r="AK39" i="1"/>
  <c r="M864" i="8" s="1"/>
  <c r="AH39" i="1"/>
  <c r="L864" i="8" s="1"/>
  <c r="AB39" i="1"/>
  <c r="J864" i="8" s="1"/>
  <c r="V39" i="1"/>
  <c r="H864" i="8" s="1"/>
  <c r="S39" i="1"/>
  <c r="G864" i="8" s="1"/>
  <c r="M39" i="1"/>
  <c r="E864" i="8" s="1"/>
  <c r="J39" i="1"/>
  <c r="D864" i="8" s="1"/>
  <c r="D39" i="1"/>
  <c r="B864" i="8" s="1"/>
  <c r="X33" i="20"/>
  <c r="X11" i="20"/>
  <c r="X6" i="20"/>
  <c r="X34" i="20"/>
  <c r="X36" i="20"/>
  <c r="X28" i="20"/>
  <c r="X31" i="20"/>
  <c r="X35" i="20"/>
  <c r="B818" i="24"/>
  <c r="X16" i="20"/>
  <c r="X26" i="20"/>
  <c r="X40" i="20"/>
  <c r="H4" i="21"/>
  <c r="W33" i="20"/>
  <c r="W32" i="20"/>
  <c r="B713" i="24"/>
  <c r="B63" i="24"/>
  <c r="Y6" i="20"/>
  <c r="W14" i="20"/>
  <c r="W34" i="20"/>
  <c r="W7" i="20"/>
  <c r="W35" i="20"/>
  <c r="W36" i="20"/>
  <c r="W12" i="20"/>
  <c r="B609" i="24"/>
  <c r="Y23" i="20"/>
  <c r="W9" i="20"/>
  <c r="Y30" i="20"/>
  <c r="W23" i="20"/>
  <c r="B505" i="24"/>
  <c r="W27" i="20"/>
  <c r="B661" i="24"/>
  <c r="W13" i="20"/>
  <c r="B401" i="24"/>
  <c r="Y33" i="20"/>
  <c r="Y36" i="20"/>
  <c r="W37" i="20"/>
  <c r="W38" i="20"/>
  <c r="W39" i="20"/>
  <c r="W40" i="20"/>
  <c r="W30" i="20"/>
  <c r="W30" i="29" s="1"/>
  <c r="B844" i="24"/>
  <c r="B870" i="24"/>
  <c r="V10" i="20"/>
  <c r="V39" i="20"/>
  <c r="Y12" i="20"/>
  <c r="B245" i="24"/>
  <c r="V33" i="20"/>
  <c r="V37" i="20"/>
  <c r="B349" i="24"/>
  <c r="Y27" i="20"/>
  <c r="B687" i="24"/>
  <c r="Y35" i="20"/>
  <c r="B792" i="24"/>
  <c r="Y40" i="20"/>
  <c r="Y7" i="20"/>
  <c r="V7" i="20"/>
  <c r="B141" i="24"/>
  <c r="V35" i="20"/>
  <c r="B323" i="24"/>
  <c r="B739" i="24"/>
  <c r="Y38" i="20"/>
  <c r="B427" i="24"/>
  <c r="B557" i="24"/>
  <c r="Y14" i="20"/>
  <c r="V26" i="20"/>
  <c r="B37" i="24"/>
  <c r="Y10" i="20"/>
  <c r="V20" i="20"/>
  <c r="Y25" i="20"/>
  <c r="B506" i="24" s="1"/>
  <c r="B766" i="24"/>
  <c r="V36" i="20"/>
  <c r="B896" i="24"/>
  <c r="B193" i="24"/>
  <c r="Y8" i="20"/>
  <c r="B11" i="24"/>
  <c r="Y15" i="20"/>
  <c r="X15" i="20"/>
  <c r="V15" i="20"/>
  <c r="V25" i="20"/>
  <c r="B500" i="24" s="1"/>
  <c r="Y37" i="20"/>
  <c r="V38" i="20"/>
  <c r="Y32" i="20"/>
  <c r="V24" i="20"/>
  <c r="W11" i="20"/>
  <c r="V14" i="20"/>
  <c r="B297" i="24"/>
  <c r="W20" i="20"/>
  <c r="Y20" i="20"/>
  <c r="X32" i="20"/>
  <c r="X37" i="20"/>
  <c r="X38" i="20"/>
  <c r="Y39" i="20"/>
  <c r="B4" i="21"/>
  <c r="B89" i="24"/>
  <c r="X10" i="20"/>
  <c r="V12" i="20"/>
  <c r="W17" i="20"/>
  <c r="W18" i="20"/>
  <c r="X21" i="20"/>
  <c r="Q396" i="24" s="1"/>
  <c r="V28" i="20"/>
  <c r="W31" i="20"/>
  <c r="Y31" i="20"/>
  <c r="V6" i="20"/>
  <c r="V32" i="20"/>
  <c r="Y34" i="20"/>
  <c r="E4" i="21"/>
  <c r="X29" i="20"/>
  <c r="Y9" i="20"/>
  <c r="X7" i="20"/>
  <c r="V8" i="20"/>
  <c r="B115" i="24"/>
  <c r="V13" i="20"/>
  <c r="X13" i="20"/>
  <c r="X14" i="20"/>
  <c r="B271" i="24"/>
  <c r="W16" i="20"/>
  <c r="Y21" i="20"/>
  <c r="B402" i="24" s="1"/>
  <c r="Y22" i="20"/>
  <c r="X22" i="20"/>
  <c r="V22" i="20"/>
  <c r="X23" i="20"/>
  <c r="Y24" i="20"/>
  <c r="W29" i="20"/>
  <c r="V30" i="20"/>
  <c r="X9" i="20"/>
  <c r="W6" i="20"/>
  <c r="W10" i="20"/>
  <c r="Y11" i="20"/>
  <c r="X12" i="20"/>
  <c r="B219" i="24"/>
  <c r="B453" i="24"/>
  <c r="V23" i="20"/>
  <c r="B479" i="24"/>
  <c r="X24" i="20"/>
  <c r="W24" i="20"/>
  <c r="X25" i="20"/>
  <c r="Q500" i="24" s="1"/>
  <c r="B531" i="24"/>
  <c r="V27" i="20"/>
  <c r="B583" i="24"/>
  <c r="B635" i="24"/>
  <c r="Y16" i="20"/>
  <c r="Y19" i="20"/>
  <c r="B350" i="24" s="1"/>
  <c r="W19" i="20"/>
  <c r="G344" i="24" s="1"/>
  <c r="Y26" i="20"/>
  <c r="W26" i="20"/>
  <c r="X8" i="20"/>
  <c r="Y13" i="20"/>
  <c r="W15" i="20"/>
  <c r="X18" i="20"/>
  <c r="V18" i="20"/>
  <c r="B375" i="24"/>
  <c r="W21" i="20"/>
  <c r="G396" i="24" s="1"/>
  <c r="W25" i="20"/>
  <c r="G500" i="24" s="1"/>
  <c r="X27" i="20"/>
  <c r="X30" i="20"/>
  <c r="X30" i="29" s="1"/>
  <c r="W8" i="20"/>
  <c r="V11" i="20"/>
  <c r="B167" i="24"/>
  <c r="V16" i="20"/>
  <c r="Y17" i="20"/>
  <c r="X17" i="20"/>
  <c r="V17" i="20"/>
  <c r="Y18" i="20"/>
  <c r="X19" i="20"/>
  <c r="Q344" i="24" s="1"/>
  <c r="X20" i="20"/>
  <c r="V21" i="20"/>
  <c r="B396" i="24" s="1"/>
  <c r="W22" i="20"/>
  <c r="Y28" i="20"/>
  <c r="W28" i="20"/>
  <c r="V31" i="20"/>
  <c r="Y29" i="20"/>
  <c r="V29" i="20"/>
  <c r="H838" i="8"/>
  <c r="I890" i="8"/>
  <c r="M36" i="5"/>
  <c r="M38" i="1"/>
  <c r="E838" i="8" s="1"/>
  <c r="AN40" i="1"/>
  <c r="V40" i="1"/>
  <c r="P40" i="1"/>
  <c r="N37" i="7"/>
  <c r="O37" i="7" s="1"/>
  <c r="S40" i="1"/>
  <c r="D38" i="7"/>
  <c r="E39" i="22" s="1"/>
  <c r="D866" i="24" s="1"/>
  <c r="AN39" i="1"/>
  <c r="AE39" i="1"/>
  <c r="Y39" i="1"/>
  <c r="P39" i="1"/>
  <c r="G39" i="1"/>
  <c r="J29" i="5"/>
  <c r="K681" i="8"/>
  <c r="I681" i="8"/>
  <c r="L29" i="5"/>
  <c r="F29" i="5"/>
  <c r="G29" i="5"/>
  <c r="C29" i="5"/>
  <c r="D29" i="5"/>
  <c r="N681" i="8"/>
  <c r="N30" i="5"/>
  <c r="J30" i="5"/>
  <c r="AK31" i="1"/>
  <c r="Y31" i="1"/>
  <c r="M31" i="1"/>
  <c r="Y34" i="1"/>
  <c r="S34" i="1"/>
  <c r="M34" i="1"/>
  <c r="D36" i="7"/>
  <c r="E37" i="22" s="1"/>
  <c r="D814" i="24" s="1"/>
  <c r="AH33" i="1"/>
  <c r="N33" i="7"/>
  <c r="AN34" i="1"/>
  <c r="AB34" i="1"/>
  <c r="J36" i="7"/>
  <c r="H36" i="7"/>
  <c r="F36" i="7"/>
  <c r="C36" i="7"/>
  <c r="D37" i="22" s="1"/>
  <c r="C814" i="24" s="1"/>
  <c r="L36" i="7"/>
  <c r="M37" i="22" s="1"/>
  <c r="Q814" i="24" s="1"/>
  <c r="K34" i="7"/>
  <c r="L35" i="22" s="1"/>
  <c r="M762" i="24" s="1"/>
  <c r="AN35" i="1"/>
  <c r="Y35" i="1"/>
  <c r="V35" i="1"/>
  <c r="P35" i="1"/>
  <c r="G35" i="1"/>
  <c r="AK37" i="1"/>
  <c r="AE37" i="1"/>
  <c r="AH12" i="1"/>
  <c r="V12" i="1"/>
  <c r="J14" i="7"/>
  <c r="I12" i="6" s="1"/>
  <c r="AB15" i="1"/>
  <c r="B239" i="8"/>
  <c r="B13" i="5"/>
  <c r="B291" i="8"/>
  <c r="AN10" i="1"/>
  <c r="AH10" i="1"/>
  <c r="P10" i="1"/>
  <c r="J10" i="1"/>
  <c r="L317" i="8"/>
  <c r="AK15" i="1"/>
  <c r="I15" i="7"/>
  <c r="J16" i="22" s="1"/>
  <c r="K267" i="24" s="1"/>
  <c r="Y16" i="1"/>
  <c r="M16" i="5"/>
  <c r="C12" i="7"/>
  <c r="D13" i="22" s="1"/>
  <c r="C189" i="24" s="1"/>
  <c r="F6" i="7"/>
  <c r="G7" i="22" s="1"/>
  <c r="H33" i="24" s="1"/>
  <c r="K317" i="8"/>
  <c r="K16" i="5"/>
  <c r="G18" i="1"/>
  <c r="C317" i="8" s="1"/>
  <c r="AE21" i="1"/>
  <c r="Y21" i="1"/>
  <c r="Y24" i="1"/>
  <c r="M24" i="1"/>
  <c r="P9" i="1"/>
  <c r="F83" i="8" s="1"/>
  <c r="AN12" i="1"/>
  <c r="AK12" i="1"/>
  <c r="AB12" i="1"/>
  <c r="P12" i="1"/>
  <c r="M12" i="1"/>
  <c r="G12" i="1"/>
  <c r="AB13" i="1"/>
  <c r="Y13" i="1"/>
  <c r="S13" i="1"/>
  <c r="M13" i="1"/>
  <c r="D13" i="1"/>
  <c r="L13" i="7"/>
  <c r="M14" i="22" s="1"/>
  <c r="Q215" i="24" s="1"/>
  <c r="I13" i="7"/>
  <c r="H11" i="6" s="1"/>
  <c r="H13" i="7"/>
  <c r="D13" i="7"/>
  <c r="E14" i="22" s="1"/>
  <c r="D215" i="24" s="1"/>
  <c r="AK30" i="1"/>
  <c r="AE30" i="1"/>
  <c r="Y30" i="1"/>
  <c r="S30" i="1"/>
  <c r="M30" i="1"/>
  <c r="G30" i="1"/>
  <c r="K17" i="7"/>
  <c r="L18" i="22" s="1"/>
  <c r="M319" i="24" s="1"/>
  <c r="I17" i="7"/>
  <c r="H15" i="6" s="1"/>
  <c r="H17" i="7"/>
  <c r="AN21" i="1"/>
  <c r="AK21" i="1"/>
  <c r="P21" i="1"/>
  <c r="D21" i="1"/>
  <c r="B22" i="7"/>
  <c r="C23" i="22" s="1"/>
  <c r="B449" i="24" s="1"/>
  <c r="M24" i="7"/>
  <c r="N25" i="22" s="1"/>
  <c r="R501" i="24" s="1"/>
  <c r="I24" i="7"/>
  <c r="J25" i="22" s="1"/>
  <c r="K501" i="24" s="1"/>
  <c r="F24" i="7"/>
  <c r="D24" i="7"/>
  <c r="E25" i="22" s="1"/>
  <c r="D501" i="24" s="1"/>
  <c r="AN30" i="1"/>
  <c r="AH30" i="1"/>
  <c r="AB30" i="1"/>
  <c r="V30" i="1"/>
  <c r="P30" i="1"/>
  <c r="J30" i="1"/>
  <c r="D30" i="1"/>
  <c r="L6" i="7"/>
  <c r="M7" i="22" s="1"/>
  <c r="L20" i="7"/>
  <c r="M21" i="22" s="1"/>
  <c r="Q397" i="24" s="1"/>
  <c r="H20" i="16"/>
  <c r="B796" i="14"/>
  <c r="F20" i="16"/>
  <c r="F1130" i="14"/>
  <c r="B1136" i="14" s="1"/>
  <c r="B728" i="14"/>
  <c r="B830" i="14"/>
  <c r="B898" i="14"/>
  <c r="B966" i="14"/>
  <c r="E20" i="16"/>
  <c r="B932" i="14"/>
  <c r="B864" i="14"/>
  <c r="B1170" i="14"/>
  <c r="B694" i="14"/>
  <c r="B1000" i="14"/>
  <c r="B762" i="14"/>
  <c r="B1102" i="14"/>
  <c r="B1034" i="14"/>
  <c r="C20" i="16"/>
  <c r="H5" i="14"/>
  <c r="B46" i="14"/>
  <c r="C382" i="14"/>
  <c r="B388" i="14" s="1"/>
  <c r="B81" i="14"/>
  <c r="B116" i="14"/>
  <c r="B150" i="14"/>
  <c r="B218" i="14"/>
  <c r="B286" i="14"/>
  <c r="B422" i="14"/>
  <c r="B456" i="14"/>
  <c r="B524" i="14"/>
  <c r="B558" i="14"/>
  <c r="B592" i="14"/>
  <c r="B626" i="14"/>
  <c r="B660" i="14"/>
  <c r="D20" i="16"/>
  <c r="B252" i="14"/>
  <c r="B184" i="14"/>
  <c r="B320" i="14"/>
  <c r="D5" i="14"/>
  <c r="B490" i="14"/>
  <c r="B20" i="16"/>
  <c r="B22" i="22"/>
  <c r="B14" i="20"/>
  <c r="F23" i="7"/>
  <c r="E21" i="6" s="1"/>
  <c r="D16" i="5"/>
  <c r="A7" i="7"/>
  <c r="A57" i="24"/>
  <c r="A54" i="24" s="1"/>
  <c r="A6" i="5"/>
  <c r="AF8" i="1"/>
  <c r="B8" i="17"/>
  <c r="C8" i="1"/>
  <c r="G8" i="1"/>
  <c r="K8" i="1"/>
  <c r="O8" i="1"/>
  <c r="P8" i="1" s="1"/>
  <c r="W8" i="1"/>
  <c r="AA8" i="1"/>
  <c r="AI8" i="1"/>
  <c r="AM8" i="1"/>
  <c r="A57" i="8"/>
  <c r="A54" i="8" s="1"/>
  <c r="H8" i="1"/>
  <c r="L8" i="1"/>
  <c r="T8" i="1"/>
  <c r="V8" i="1" s="1"/>
  <c r="H57" i="8" s="1"/>
  <c r="X8" i="1"/>
  <c r="AJ8" i="1"/>
  <c r="B26" i="20"/>
  <c r="B26" i="22"/>
  <c r="AG8" i="1"/>
  <c r="Q8" i="1"/>
  <c r="I8" i="1"/>
  <c r="P31" i="5"/>
  <c r="E708" i="8" s="1"/>
  <c r="B18" i="20"/>
  <c r="B18" i="22"/>
  <c r="Z8" i="1"/>
  <c r="R8" i="1"/>
  <c r="B8" i="1"/>
  <c r="D8" i="1" s="1"/>
  <c r="A5" i="6"/>
  <c r="I20" i="6"/>
  <c r="D36" i="5"/>
  <c r="A10" i="7"/>
  <c r="A135" i="24"/>
  <c r="A132" i="24" s="1"/>
  <c r="I35" i="6"/>
  <c r="B35" i="6"/>
  <c r="G35" i="6"/>
  <c r="D35" i="6"/>
  <c r="E36" i="5"/>
  <c r="A9" i="7"/>
  <c r="A109" i="24"/>
  <c r="A106" i="24" s="1"/>
  <c r="A18" i="7"/>
  <c r="G19" i="1"/>
  <c r="C343" i="8" s="1"/>
  <c r="J19" i="1"/>
  <c r="D343" i="8" s="1"/>
  <c r="V19" i="1"/>
  <c r="H343" i="8" s="1"/>
  <c r="Y19" i="1"/>
  <c r="AB19" i="1"/>
  <c r="AH19" i="1"/>
  <c r="L343" i="8" s="1"/>
  <c r="A26" i="7"/>
  <c r="A551" i="24"/>
  <c r="A548" i="24" s="1"/>
  <c r="K13" i="7"/>
  <c r="L14" i="22" s="1"/>
  <c r="M215" i="24" s="1"/>
  <c r="J15" i="7"/>
  <c r="N17" i="7"/>
  <c r="O18" i="22" s="1"/>
  <c r="S319" i="24" s="1"/>
  <c r="J17" i="7"/>
  <c r="F17" i="7"/>
  <c r="E15" i="6" s="1"/>
  <c r="B17" i="7"/>
  <c r="C18" i="22" s="1"/>
  <c r="B319" i="24" s="1"/>
  <c r="C13" i="7"/>
  <c r="C11" i="6" s="1"/>
  <c r="A239" i="24"/>
  <c r="A236" i="24" s="1"/>
  <c r="A19" i="7"/>
  <c r="A369" i="24"/>
  <c r="A366" i="24" s="1"/>
  <c r="K29" i="7"/>
  <c r="L30" i="22" s="1"/>
  <c r="M631" i="24" s="1"/>
  <c r="L21" i="7"/>
  <c r="M22" i="22" s="1"/>
  <c r="Q423" i="24" s="1"/>
  <c r="L22" i="7"/>
  <c r="M23" i="22" s="1"/>
  <c r="Q449" i="24" s="1"/>
  <c r="A25" i="7"/>
  <c r="A525" i="24"/>
  <c r="A522" i="24" s="1"/>
  <c r="A31" i="7"/>
  <c r="A681" i="24"/>
  <c r="A678" i="24" s="1"/>
  <c r="C22" i="7"/>
  <c r="G22" i="7"/>
  <c r="E24" i="7"/>
  <c r="N30" i="7"/>
  <c r="O31" i="22" s="1"/>
  <c r="S657" i="24" s="1"/>
  <c r="J30" i="7"/>
  <c r="I28" i="6" s="1"/>
  <c r="F30" i="7"/>
  <c r="E28" i="6" s="1"/>
  <c r="B30" i="7"/>
  <c r="C31" i="22" s="1"/>
  <c r="B657" i="24" s="1"/>
  <c r="K30" i="7"/>
  <c r="L31" i="22" s="1"/>
  <c r="M657" i="24" s="1"/>
  <c r="G30" i="7"/>
  <c r="H31" i="22" s="1"/>
  <c r="I657" i="24" s="1"/>
  <c r="C30" i="7"/>
  <c r="L30" i="7"/>
  <c r="M31" i="22" s="1"/>
  <c r="Q657" i="24" s="1"/>
  <c r="H30" i="7"/>
  <c r="I31" i="22" s="1"/>
  <c r="J657" i="24" s="1"/>
  <c r="D30" i="7"/>
  <c r="E31" i="22" s="1"/>
  <c r="D657" i="24" s="1"/>
  <c r="D37" i="6"/>
  <c r="G37" i="6"/>
  <c r="I757" i="14"/>
  <c r="I893" i="14"/>
  <c r="I825" i="14"/>
  <c r="C30" i="3"/>
  <c r="C26" i="3"/>
  <c r="C22" i="3"/>
  <c r="C18" i="3"/>
  <c r="C14" i="3"/>
  <c r="D30" i="3"/>
  <c r="C927" i="14" s="1"/>
  <c r="D26" i="3"/>
  <c r="C791" i="14" s="1"/>
  <c r="D22" i="3"/>
  <c r="C655" i="14" s="1"/>
  <c r="D18" i="3"/>
  <c r="C519" i="14" s="1"/>
  <c r="D14" i="3"/>
  <c r="C383" i="14" s="1"/>
  <c r="E30" i="3"/>
  <c r="D927" i="14" s="1"/>
  <c r="E26" i="3"/>
  <c r="D791" i="14" s="1"/>
  <c r="E22" i="3"/>
  <c r="D655" i="14" s="1"/>
  <c r="E18" i="3"/>
  <c r="D519" i="14" s="1"/>
  <c r="E14" i="3"/>
  <c r="D383" i="14" s="1"/>
  <c r="F30" i="3"/>
  <c r="E927" i="14" s="1"/>
  <c r="F26" i="3"/>
  <c r="E791" i="14" s="1"/>
  <c r="F22" i="3"/>
  <c r="E655" i="14" s="1"/>
  <c r="F18" i="3"/>
  <c r="E519" i="14" s="1"/>
  <c r="F14" i="3"/>
  <c r="E383" i="14" s="1"/>
  <c r="H28" i="3"/>
  <c r="G859" i="14" s="1"/>
  <c r="H24" i="3"/>
  <c r="G723" i="14" s="1"/>
  <c r="H20" i="3"/>
  <c r="G587" i="14" s="1"/>
  <c r="H16" i="3"/>
  <c r="G451" i="14" s="1"/>
  <c r="I28" i="3"/>
  <c r="H859" i="14" s="1"/>
  <c r="I24" i="3"/>
  <c r="H723" i="14" s="1"/>
  <c r="I20" i="3"/>
  <c r="H587" i="14" s="1"/>
  <c r="I16" i="3"/>
  <c r="H451" i="14" s="1"/>
  <c r="C34" i="3"/>
  <c r="E34" i="3"/>
  <c r="D1063" i="14" s="1"/>
  <c r="G34" i="3"/>
  <c r="F1063" i="14" s="1"/>
  <c r="I34" i="3"/>
  <c r="H1063" i="14" s="1"/>
  <c r="D36" i="3"/>
  <c r="C1131" i="14" s="1"/>
  <c r="F36" i="3"/>
  <c r="E1131" i="14" s="1"/>
  <c r="H36" i="3"/>
  <c r="G1131" i="14" s="1"/>
  <c r="J36" i="3"/>
  <c r="I1131" i="14" s="1"/>
  <c r="G30" i="3"/>
  <c r="F927" i="14" s="1"/>
  <c r="G26" i="3"/>
  <c r="F791" i="14" s="1"/>
  <c r="G22" i="3"/>
  <c r="F655" i="14" s="1"/>
  <c r="G18" i="3"/>
  <c r="F519" i="14" s="1"/>
  <c r="G14" i="3"/>
  <c r="F383" i="14" s="1"/>
  <c r="F37" i="3"/>
  <c r="E1165" i="14" s="1"/>
  <c r="H37" i="3"/>
  <c r="G1165" i="14" s="1"/>
  <c r="C28" i="3"/>
  <c r="C24" i="3"/>
  <c r="C20" i="3"/>
  <c r="C16" i="3"/>
  <c r="D28" i="3"/>
  <c r="C859" i="14" s="1"/>
  <c r="D24" i="3"/>
  <c r="C723" i="14" s="1"/>
  <c r="D20" i="3"/>
  <c r="C587" i="14" s="1"/>
  <c r="D16" i="3"/>
  <c r="C451" i="14" s="1"/>
  <c r="E28" i="3"/>
  <c r="D859" i="14" s="1"/>
  <c r="E24" i="3"/>
  <c r="D723" i="14" s="1"/>
  <c r="E20" i="3"/>
  <c r="D587" i="14" s="1"/>
  <c r="E16" i="3"/>
  <c r="D451" i="14" s="1"/>
  <c r="F28" i="3"/>
  <c r="E859" i="14" s="1"/>
  <c r="F24" i="3"/>
  <c r="E723" i="14" s="1"/>
  <c r="F20" i="3"/>
  <c r="E587" i="14" s="1"/>
  <c r="F16" i="3"/>
  <c r="E451" i="14" s="1"/>
  <c r="H30" i="3"/>
  <c r="G927" i="14" s="1"/>
  <c r="H26" i="3"/>
  <c r="G791" i="14" s="1"/>
  <c r="H22" i="3"/>
  <c r="G655" i="14" s="1"/>
  <c r="H18" i="3"/>
  <c r="G519" i="14" s="1"/>
  <c r="H14" i="3"/>
  <c r="G383" i="14" s="1"/>
  <c r="I30" i="3"/>
  <c r="H927" i="14" s="1"/>
  <c r="I26" i="3"/>
  <c r="H791" i="14" s="1"/>
  <c r="I22" i="3"/>
  <c r="H655" i="14" s="1"/>
  <c r="I18" i="3"/>
  <c r="H519" i="14" s="1"/>
  <c r="I14" i="3"/>
  <c r="H383" i="14" s="1"/>
  <c r="D34" i="3"/>
  <c r="C1063" i="14" s="1"/>
  <c r="F34" i="3"/>
  <c r="E1063" i="14" s="1"/>
  <c r="H34" i="3"/>
  <c r="G1063" i="14" s="1"/>
  <c r="C36" i="3"/>
  <c r="E36" i="3"/>
  <c r="D1131" i="14" s="1"/>
  <c r="G36" i="3"/>
  <c r="F1131" i="14" s="1"/>
  <c r="G6" i="3"/>
  <c r="F111" i="14" s="1"/>
  <c r="C5" i="3"/>
  <c r="B76" i="14" s="1"/>
  <c r="E4" i="3"/>
  <c r="D41" i="14" s="1"/>
  <c r="C8" i="3"/>
  <c r="B179" i="14" s="1"/>
  <c r="D11" i="3"/>
  <c r="C281" i="14" s="1"/>
  <c r="F4" i="3"/>
  <c r="E41" i="14" s="1"/>
  <c r="G4" i="3"/>
  <c r="F41" i="14" s="1"/>
  <c r="J12" i="3"/>
  <c r="I315" i="14" s="1"/>
  <c r="D8" i="3"/>
  <c r="C179" i="14" s="1"/>
  <c r="C11" i="3"/>
  <c r="B281" i="14" s="1"/>
  <c r="D4" i="3"/>
  <c r="C41" i="14" s="1"/>
  <c r="G11" i="3"/>
  <c r="F281" i="14" s="1"/>
  <c r="H4" i="3"/>
  <c r="G41" i="14" s="1"/>
  <c r="E3" i="3"/>
  <c r="D6" i="14" s="1"/>
  <c r="G3" i="3"/>
  <c r="F6" i="14" s="1"/>
  <c r="F3" i="3"/>
  <c r="E6" i="14" s="1"/>
  <c r="I3" i="3"/>
  <c r="H6" i="14" s="1"/>
  <c r="C3" i="3"/>
  <c r="B6" i="14" s="1"/>
  <c r="D3" i="3"/>
  <c r="C6" i="14" s="1"/>
  <c r="F12" i="3"/>
  <c r="J10" i="3"/>
  <c r="I247" i="14" s="1"/>
  <c r="F10" i="3"/>
  <c r="F9" i="3"/>
  <c r="G9" i="3"/>
  <c r="F213" i="14" s="1"/>
  <c r="I9" i="3"/>
  <c r="H213" i="14" s="1"/>
  <c r="E8" i="3"/>
  <c r="D179" i="14" s="1"/>
  <c r="I8" i="3"/>
  <c r="H179" i="14" s="1"/>
  <c r="F8" i="3"/>
  <c r="E179" i="14" s="1"/>
  <c r="G8" i="3"/>
  <c r="F179" i="14" s="1"/>
  <c r="H8" i="3"/>
  <c r="G179" i="14" s="1"/>
  <c r="C7" i="3"/>
  <c r="F7" i="3"/>
  <c r="E145" i="14" s="1"/>
  <c r="G7" i="3"/>
  <c r="F145" i="14" s="1"/>
  <c r="I7" i="3"/>
  <c r="H145" i="14" s="1"/>
  <c r="J7" i="3"/>
  <c r="I145" i="14" s="1"/>
  <c r="H7" i="3"/>
  <c r="G145" i="14" s="1"/>
  <c r="D7" i="3"/>
  <c r="C145" i="14" s="1"/>
  <c r="D6" i="3"/>
  <c r="C111" i="14" s="1"/>
  <c r="F6" i="3"/>
  <c r="E111" i="14" s="1"/>
  <c r="J6" i="3"/>
  <c r="I111" i="14" s="1"/>
  <c r="C6" i="3"/>
  <c r="E6" i="3"/>
  <c r="D111" i="14" s="1"/>
  <c r="H6" i="3"/>
  <c r="G111" i="14" s="1"/>
  <c r="G5" i="3"/>
  <c r="F76" i="14" s="1"/>
  <c r="F5" i="3"/>
  <c r="H5" i="3"/>
  <c r="G76" i="14" s="1"/>
  <c r="I4" i="3"/>
  <c r="G6" i="14"/>
  <c r="J3" i="3"/>
  <c r="AN29" i="1" l="1"/>
  <c r="AH29" i="1"/>
  <c r="AB29" i="1"/>
  <c r="J28" i="7"/>
  <c r="M29" i="1"/>
  <c r="E603" i="8" s="1"/>
  <c r="J29" i="1"/>
  <c r="D29" i="1"/>
  <c r="B603" i="8" s="1"/>
  <c r="D603" i="8"/>
  <c r="D27" i="5"/>
  <c r="N603" i="8"/>
  <c r="N27" i="5"/>
  <c r="J603" i="8"/>
  <c r="J27" i="5"/>
  <c r="F603" i="8"/>
  <c r="F27" i="5"/>
  <c r="H603" i="8"/>
  <c r="H27" i="5"/>
  <c r="L603" i="8"/>
  <c r="L27" i="5"/>
  <c r="G603" i="8"/>
  <c r="G27" i="5"/>
  <c r="C27" i="5"/>
  <c r="K27" i="5"/>
  <c r="G27" i="1"/>
  <c r="C551" i="8" s="1"/>
  <c r="C25" i="5"/>
  <c r="L551" i="8"/>
  <c r="L25" i="5"/>
  <c r="H551" i="8"/>
  <c r="H25" i="5"/>
  <c r="D551" i="8"/>
  <c r="D25" i="5"/>
  <c r="K551" i="8"/>
  <c r="K25" i="5"/>
  <c r="G551" i="8"/>
  <c r="G25" i="5"/>
  <c r="J551" i="8"/>
  <c r="J25" i="5"/>
  <c r="B531" i="8"/>
  <c r="AN25" i="1"/>
  <c r="N499" i="8" s="1"/>
  <c r="AK25" i="1"/>
  <c r="M499" i="8" s="1"/>
  <c r="AH25" i="1"/>
  <c r="L499" i="8" s="1"/>
  <c r="J24" i="7"/>
  <c r="K25" i="22" s="1"/>
  <c r="L501" i="24" s="1"/>
  <c r="Y25" i="1"/>
  <c r="I499" i="8" s="1"/>
  <c r="V25" i="1"/>
  <c r="H499" i="8" s="1"/>
  <c r="H24" i="7"/>
  <c r="S25" i="1"/>
  <c r="G499" i="8" s="1"/>
  <c r="M25" i="1"/>
  <c r="E499" i="8" s="1"/>
  <c r="J25" i="1"/>
  <c r="D499" i="8" s="1"/>
  <c r="G25" i="1"/>
  <c r="C499" i="8" s="1"/>
  <c r="B24" i="7"/>
  <c r="C25" i="22" s="1"/>
  <c r="B501" i="24" s="1"/>
  <c r="AE25" i="1"/>
  <c r="K499" i="8" s="1"/>
  <c r="B505" i="8" s="1"/>
  <c r="I22" i="6"/>
  <c r="D25" i="1"/>
  <c r="B499" i="8" s="1"/>
  <c r="AH23" i="1"/>
  <c r="L447" i="8" s="1"/>
  <c r="AB23" i="1"/>
  <c r="J447" i="8" s="1"/>
  <c r="Y23" i="1"/>
  <c r="I447" i="8" s="1"/>
  <c r="P23" i="1"/>
  <c r="F447" i="8" s="1"/>
  <c r="E22" i="7"/>
  <c r="J23" i="1"/>
  <c r="D447" i="8" s="1"/>
  <c r="G23" i="1"/>
  <c r="C447" i="8" s="1"/>
  <c r="B20" i="6"/>
  <c r="H21" i="5"/>
  <c r="AE23" i="1"/>
  <c r="K447" i="8" s="1"/>
  <c r="H22" i="7"/>
  <c r="I23" i="22" s="1"/>
  <c r="J449" i="24" s="1"/>
  <c r="AN20" i="1"/>
  <c r="N369" i="8"/>
  <c r="N18" i="5"/>
  <c r="AH20" i="1"/>
  <c r="L369" i="8" s="1"/>
  <c r="AE20" i="1"/>
  <c r="K369" i="8" s="1"/>
  <c r="AB20" i="1"/>
  <c r="J369" i="8" s="1"/>
  <c r="V20" i="1"/>
  <c r="H18" i="5" s="1"/>
  <c r="G18" i="5"/>
  <c r="P20" i="1"/>
  <c r="F369" i="8" s="1"/>
  <c r="M20" i="1"/>
  <c r="J20" i="1"/>
  <c r="G20" i="1"/>
  <c r="D20" i="1"/>
  <c r="AN17" i="1"/>
  <c r="N15" i="5" s="1"/>
  <c r="AK17" i="1"/>
  <c r="M291" i="8" s="1"/>
  <c r="L16" i="7"/>
  <c r="M17" i="22" s="1"/>
  <c r="Q293" i="24" s="1"/>
  <c r="Y17" i="1"/>
  <c r="I291" i="8" s="1"/>
  <c r="V17" i="1"/>
  <c r="H291" i="8" s="1"/>
  <c r="P17" i="1"/>
  <c r="F291" i="8" s="1"/>
  <c r="F15" i="5"/>
  <c r="M15" i="5"/>
  <c r="M11" i="7"/>
  <c r="N12" i="22" s="1"/>
  <c r="R163" i="24" s="1"/>
  <c r="S12" i="1"/>
  <c r="AN8" i="1"/>
  <c r="AH8" i="1"/>
  <c r="L57" i="8" s="1"/>
  <c r="AB8" i="1"/>
  <c r="J57" i="8" s="1"/>
  <c r="Y8" i="1"/>
  <c r="J8" i="1"/>
  <c r="D57" i="8" s="1"/>
  <c r="D395" i="8"/>
  <c r="D19" i="5"/>
  <c r="L473" i="8"/>
  <c r="L22" i="5"/>
  <c r="K239" i="8"/>
  <c r="K13" i="5"/>
  <c r="L395" i="8"/>
  <c r="L19" i="5"/>
  <c r="D7" i="5"/>
  <c r="J317" i="8"/>
  <c r="J16" i="5"/>
  <c r="D29" i="7"/>
  <c r="E30" i="22" s="1"/>
  <c r="D631" i="24" s="1"/>
  <c r="J29" i="7"/>
  <c r="H15" i="7"/>
  <c r="I34" i="6"/>
  <c r="N38" i="7"/>
  <c r="O39" i="22" s="1"/>
  <c r="S866" i="24" s="1"/>
  <c r="I35" i="7"/>
  <c r="H19" i="6"/>
  <c r="D16" i="7"/>
  <c r="E17" i="22" s="1"/>
  <c r="D293" i="24" s="1"/>
  <c r="S18" i="1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B38" i="22"/>
  <c r="S21" i="1"/>
  <c r="N39" i="7"/>
  <c r="O40" i="22" s="1"/>
  <c r="S892" i="24" s="1"/>
  <c r="B21" i="7"/>
  <c r="B19" i="6" s="1"/>
  <c r="G6" i="1"/>
  <c r="B23" i="20"/>
  <c r="C35" i="7"/>
  <c r="D36" i="22" s="1"/>
  <c r="C788" i="24" s="1"/>
  <c r="H29" i="7"/>
  <c r="N29" i="7"/>
  <c r="O30" i="22" s="1"/>
  <c r="S631" i="24" s="1"/>
  <c r="M23" i="7"/>
  <c r="N24" i="22" s="1"/>
  <c r="R475" i="24" s="1"/>
  <c r="K21" i="7"/>
  <c r="L22" i="22" s="1"/>
  <c r="M423" i="24" s="1"/>
  <c r="G17" i="7"/>
  <c r="O24" i="5"/>
  <c r="B526" i="8" s="1"/>
  <c r="N812" i="8"/>
  <c r="H29" i="5"/>
  <c r="K29" i="5"/>
  <c r="M38" i="7"/>
  <c r="N39" i="22" s="1"/>
  <c r="R866" i="24" s="1"/>
  <c r="G38" i="7"/>
  <c r="H39" i="22" s="1"/>
  <c r="I866" i="24" s="1"/>
  <c r="B37" i="6"/>
  <c r="N35" i="7"/>
  <c r="O36" i="22" s="1"/>
  <c r="S788" i="24" s="1"/>
  <c r="E21" i="7"/>
  <c r="D19" i="6" s="1"/>
  <c r="J21" i="7"/>
  <c r="I19" i="6" s="1"/>
  <c r="N16" i="7"/>
  <c r="O17" i="22" s="1"/>
  <c r="S293" i="24" s="1"/>
  <c r="K21" i="5"/>
  <c r="AE11" i="1"/>
  <c r="S7" i="1"/>
  <c r="G31" i="8" s="1"/>
  <c r="F36" i="5"/>
  <c r="L21" i="5"/>
  <c r="AE28" i="1"/>
  <c r="G24" i="1"/>
  <c r="E317" i="8"/>
  <c r="J13" i="7"/>
  <c r="Y11" i="1"/>
  <c r="I135" i="8" s="1"/>
  <c r="G21" i="7"/>
  <c r="C16" i="7"/>
  <c r="D17" i="22" s="1"/>
  <c r="C293" i="24" s="1"/>
  <c r="I36" i="5"/>
  <c r="L35" i="7"/>
  <c r="M36" i="22" s="1"/>
  <c r="Q788" i="24" s="1"/>
  <c r="C21" i="7"/>
  <c r="D22" i="22" s="1"/>
  <c r="C423" i="24" s="1"/>
  <c r="G29" i="7"/>
  <c r="G16" i="7"/>
  <c r="G36" i="5"/>
  <c r="C16" i="5"/>
  <c r="B13" i="7"/>
  <c r="C14" i="22" s="1"/>
  <c r="B215" i="24" s="1"/>
  <c r="L15" i="5"/>
  <c r="Q15" i="5" s="1"/>
  <c r="L292" i="8" s="1"/>
  <c r="K18" i="5"/>
  <c r="N29" i="5"/>
  <c r="F38" i="7"/>
  <c r="G39" i="22" s="1"/>
  <c r="H866" i="24" s="1"/>
  <c r="F21" i="7"/>
  <c r="E19" i="6" s="1"/>
  <c r="D6" i="1"/>
  <c r="B1001" i="14"/>
  <c r="B967" i="14"/>
  <c r="AN28" i="1"/>
  <c r="N577" i="8" s="1"/>
  <c r="AK28" i="1"/>
  <c r="AH28" i="1"/>
  <c r="L577" i="8" s="1"/>
  <c r="AB28" i="1"/>
  <c r="J577" i="8" s="1"/>
  <c r="I27" i="7"/>
  <c r="J28" i="22" s="1"/>
  <c r="K579" i="24" s="1"/>
  <c r="Y28" i="1"/>
  <c r="V28" i="1"/>
  <c r="H577" i="8" s="1"/>
  <c r="S28" i="1"/>
  <c r="G577" i="8" s="1"/>
  <c r="P28" i="1"/>
  <c r="F27" i="9" s="1"/>
  <c r="G28" i="1"/>
  <c r="D28" i="1"/>
  <c r="M28" i="1"/>
  <c r="E577" i="8" s="1"/>
  <c r="G26" i="5"/>
  <c r="AN9" i="1"/>
  <c r="N83" i="8" s="1"/>
  <c r="AK9" i="1"/>
  <c r="M83" i="8" s="1"/>
  <c r="AH9" i="1"/>
  <c r="L83" i="8" s="1"/>
  <c r="AE9" i="1"/>
  <c r="K83" i="8" s="1"/>
  <c r="AB9" i="1"/>
  <c r="J83" i="8" s="1"/>
  <c r="Y9" i="1"/>
  <c r="I83" i="8" s="1"/>
  <c r="V9" i="1"/>
  <c r="H83" i="8" s="1"/>
  <c r="F7" i="5"/>
  <c r="E7" i="5"/>
  <c r="G9" i="1"/>
  <c r="C83" i="8"/>
  <c r="C7" i="5"/>
  <c r="D9" i="1"/>
  <c r="B83" i="8"/>
  <c r="B7" i="5"/>
  <c r="G83" i="8"/>
  <c r="G7" i="5"/>
  <c r="L8" i="7"/>
  <c r="M9" i="22" s="1"/>
  <c r="Q85" i="24" s="1"/>
  <c r="AN7" i="1"/>
  <c r="N31" i="8" s="1"/>
  <c r="M31" i="8"/>
  <c r="M5" i="5"/>
  <c r="M6" i="7"/>
  <c r="N7" i="22" s="1"/>
  <c r="R33" i="24" s="1"/>
  <c r="AH7" i="1"/>
  <c r="L31" i="8" s="1"/>
  <c r="AB7" i="1"/>
  <c r="J5" i="5" s="1"/>
  <c r="V7" i="1"/>
  <c r="H31" i="8" s="1"/>
  <c r="J7" i="1"/>
  <c r="D31" i="8" s="1"/>
  <c r="G7" i="1"/>
  <c r="C31" i="8" s="1"/>
  <c r="AN15" i="1"/>
  <c r="N13" i="5" s="1"/>
  <c r="F14" i="7"/>
  <c r="E12" i="6" s="1"/>
  <c r="M15" i="1"/>
  <c r="L14" i="7"/>
  <c r="M15" i="22" s="1"/>
  <c r="Q241" i="24" s="1"/>
  <c r="F13" i="5"/>
  <c r="AE13" i="1"/>
  <c r="N12" i="7"/>
  <c r="O13" i="22" s="1"/>
  <c r="S189" i="24" s="1"/>
  <c r="L11" i="5"/>
  <c r="H19" i="5"/>
  <c r="N20" i="7"/>
  <c r="O21" i="22" s="1"/>
  <c r="S397" i="24" s="1"/>
  <c r="AE16" i="1"/>
  <c r="K265" i="8" s="1"/>
  <c r="S16" i="1"/>
  <c r="G265" i="8" s="1"/>
  <c r="P16" i="1"/>
  <c r="G16" i="1"/>
  <c r="C265" i="8" s="1"/>
  <c r="H265" i="8"/>
  <c r="H14" i="5"/>
  <c r="M14" i="5"/>
  <c r="F15" i="7"/>
  <c r="G16" i="22" s="1"/>
  <c r="H267" i="24" s="1"/>
  <c r="E8" i="5"/>
  <c r="AN14" i="1"/>
  <c r="N12" i="5" s="1"/>
  <c r="AK14" i="1"/>
  <c r="M213" i="8" s="1"/>
  <c r="AH14" i="1"/>
  <c r="L213" i="8" s="1"/>
  <c r="AE14" i="1"/>
  <c r="K213" i="8" s="1"/>
  <c r="AB14" i="1"/>
  <c r="J213" i="8" s="1"/>
  <c r="Y14" i="1"/>
  <c r="I213" i="8" s="1"/>
  <c r="V14" i="1"/>
  <c r="H12" i="5" s="1"/>
  <c r="S14" i="1"/>
  <c r="G12" i="5" s="1"/>
  <c r="P14" i="1"/>
  <c r="F213" i="8" s="1"/>
  <c r="M14" i="1"/>
  <c r="E213" i="8" s="1"/>
  <c r="E13" i="7"/>
  <c r="J14" i="1"/>
  <c r="D12" i="5" s="1"/>
  <c r="G14" i="1"/>
  <c r="C213" i="8"/>
  <c r="C12" i="5"/>
  <c r="G213" i="8"/>
  <c r="N213" i="8"/>
  <c r="H213" i="8"/>
  <c r="L12" i="5"/>
  <c r="E12" i="5"/>
  <c r="J12" i="5"/>
  <c r="N13" i="7"/>
  <c r="O14" i="22" s="1"/>
  <c r="S215" i="24" s="1"/>
  <c r="AN22" i="1"/>
  <c r="N421" i="8" s="1"/>
  <c r="AH22" i="1"/>
  <c r="L421" i="8" s="1"/>
  <c r="AE22" i="1"/>
  <c r="K421" i="8" s="1"/>
  <c r="AB22" i="1"/>
  <c r="J421" i="8" s="1"/>
  <c r="Y22" i="1"/>
  <c r="I421" i="8" s="1"/>
  <c r="V22" i="1"/>
  <c r="H421" i="8" s="1"/>
  <c r="J22" i="1"/>
  <c r="D421" i="8" s="1"/>
  <c r="D21" i="7"/>
  <c r="E22" i="22" s="1"/>
  <c r="D423" i="24" s="1"/>
  <c r="E17" i="7"/>
  <c r="D15" i="6" s="1"/>
  <c r="O16" i="5"/>
  <c r="B318" i="8" s="1"/>
  <c r="V24" i="1"/>
  <c r="H473" i="8" s="1"/>
  <c r="J23" i="7"/>
  <c r="J22" i="5"/>
  <c r="C21" i="6"/>
  <c r="B11" i="14"/>
  <c r="I12" i="7"/>
  <c r="D11" i="5"/>
  <c r="C8" i="5"/>
  <c r="B37" i="5"/>
  <c r="F35" i="5"/>
  <c r="J6" i="1"/>
  <c r="B423" i="14"/>
  <c r="F36" i="6"/>
  <c r="M28" i="7"/>
  <c r="N29" i="22" s="1"/>
  <c r="R605" i="24" s="1"/>
  <c r="B9" i="22"/>
  <c r="K32" i="3"/>
  <c r="J32" i="7"/>
  <c r="K33" i="22" s="1"/>
  <c r="L709" i="24" s="1"/>
  <c r="H31" i="5"/>
  <c r="L37" i="5"/>
  <c r="F32" i="7"/>
  <c r="G33" i="22" s="1"/>
  <c r="H709" i="24" s="1"/>
  <c r="G31" i="5"/>
  <c r="M31" i="5"/>
  <c r="B32" i="20"/>
  <c r="D22" i="6"/>
  <c r="B30" i="20"/>
  <c r="K27" i="7"/>
  <c r="L28" i="22" s="1"/>
  <c r="M579" i="24" s="1"/>
  <c r="F27" i="7"/>
  <c r="E25" i="6" s="1"/>
  <c r="C28" i="7"/>
  <c r="D29" i="22" s="1"/>
  <c r="C605" i="24" s="1"/>
  <c r="H13" i="6"/>
  <c r="O31" i="5"/>
  <c r="B708" i="8" s="1"/>
  <c r="M27" i="7"/>
  <c r="N28" i="22" s="1"/>
  <c r="R579" i="24" s="1"/>
  <c r="E27" i="7"/>
  <c r="F28" i="22" s="1"/>
  <c r="G579" i="24" s="1"/>
  <c r="M8" i="5"/>
  <c r="J31" i="5"/>
  <c r="N31" i="5"/>
  <c r="I30" i="5"/>
  <c r="E37" i="5"/>
  <c r="H39" i="7"/>
  <c r="I40" i="22" s="1"/>
  <c r="J892" i="24" s="1"/>
  <c r="B35" i="22"/>
  <c r="K27" i="3"/>
  <c r="F33" i="7"/>
  <c r="G34" i="22" s="1"/>
  <c r="H735" i="24" s="1"/>
  <c r="H33" i="7"/>
  <c r="I34" i="22" s="1"/>
  <c r="J735" i="24" s="1"/>
  <c r="H12" i="7"/>
  <c r="G10" i="6" s="1"/>
  <c r="E15" i="7"/>
  <c r="D13" i="6" s="1"/>
  <c r="L15" i="7"/>
  <c r="M16" i="22" s="1"/>
  <c r="Q267" i="24" s="1"/>
  <c r="B7" i="20"/>
  <c r="L12" i="7"/>
  <c r="M13" i="22" s="1"/>
  <c r="Q189" i="24" s="1"/>
  <c r="C15" i="7"/>
  <c r="D16" i="22" s="1"/>
  <c r="C267" i="24" s="1"/>
  <c r="K6" i="7"/>
  <c r="L7" i="22" s="1"/>
  <c r="E12" i="7"/>
  <c r="F13" i="22" s="1"/>
  <c r="G189" i="24" s="1"/>
  <c r="J12" i="7"/>
  <c r="K13" i="22" s="1"/>
  <c r="L189" i="24" s="1"/>
  <c r="H11" i="5"/>
  <c r="F22" i="5"/>
  <c r="N22" i="5"/>
  <c r="O35" i="5"/>
  <c r="B813" i="8" s="1"/>
  <c r="G37" i="5"/>
  <c r="D37" i="5"/>
  <c r="F34" i="6"/>
  <c r="K36" i="6"/>
  <c r="E866" i="8" s="1"/>
  <c r="N5" i="7"/>
  <c r="O6" i="22" s="1"/>
  <c r="S7" i="24" s="1"/>
  <c r="C36" i="6"/>
  <c r="B34" i="6"/>
  <c r="D12" i="7"/>
  <c r="E13" i="22" s="1"/>
  <c r="D189" i="24" s="1"/>
  <c r="B15" i="7"/>
  <c r="C16" i="22" s="1"/>
  <c r="B267" i="24" s="1"/>
  <c r="C10" i="6"/>
  <c r="K15" i="7"/>
  <c r="L16" i="22" s="1"/>
  <c r="M267" i="24" s="1"/>
  <c r="M12" i="7"/>
  <c r="N13" i="22" s="1"/>
  <c r="R189" i="24" s="1"/>
  <c r="N15" i="7"/>
  <c r="O16" i="22" s="1"/>
  <c r="S267" i="24" s="1"/>
  <c r="F12" i="7"/>
  <c r="G13" i="22" s="1"/>
  <c r="H189" i="24" s="1"/>
  <c r="K12" i="7"/>
  <c r="L13" i="22" s="1"/>
  <c r="M189" i="24" s="1"/>
  <c r="G8" i="5"/>
  <c r="H22" i="5"/>
  <c r="I8" i="5"/>
  <c r="M37" i="5"/>
  <c r="H37" i="5"/>
  <c r="C35" i="5"/>
  <c r="H35" i="5"/>
  <c r="L35" i="5"/>
  <c r="G35" i="5"/>
  <c r="L36" i="6"/>
  <c r="B872" i="8" s="1"/>
  <c r="I35" i="5"/>
  <c r="B559" i="14"/>
  <c r="B695" i="14"/>
  <c r="G5" i="7"/>
  <c r="H6" i="22" s="1"/>
  <c r="D35" i="5"/>
  <c r="H34" i="6"/>
  <c r="C6" i="7"/>
  <c r="D7" i="22" s="1"/>
  <c r="C33" i="24" s="1"/>
  <c r="M15" i="7"/>
  <c r="N16" i="22" s="1"/>
  <c r="R267" i="24" s="1"/>
  <c r="D15" i="7"/>
  <c r="E16" i="22" s="1"/>
  <c r="D267" i="24" s="1"/>
  <c r="B12" i="7"/>
  <c r="C13" i="22" s="1"/>
  <c r="B189" i="24" s="1"/>
  <c r="G12" i="7"/>
  <c r="F10" i="6" s="1"/>
  <c r="B22" i="5"/>
  <c r="K8" i="5"/>
  <c r="G34" i="6"/>
  <c r="AK6" i="1"/>
  <c r="M5" i="8" s="1"/>
  <c r="E35" i="5"/>
  <c r="D28" i="7"/>
  <c r="E29" i="22" s="1"/>
  <c r="D605" i="24" s="1"/>
  <c r="G28" i="7"/>
  <c r="H20" i="7"/>
  <c r="I21" i="22" s="1"/>
  <c r="J397" i="24" s="1"/>
  <c r="D11" i="7"/>
  <c r="E12" i="22" s="1"/>
  <c r="D163" i="24" s="1"/>
  <c r="D8" i="7"/>
  <c r="E9" i="22" s="1"/>
  <c r="D85" i="24" s="1"/>
  <c r="C20" i="7"/>
  <c r="C18" i="6" s="1"/>
  <c r="J20" i="7"/>
  <c r="I18" i="6" s="1"/>
  <c r="F18" i="5"/>
  <c r="H8" i="7"/>
  <c r="I9" i="22" s="1"/>
  <c r="J85" i="24" s="1"/>
  <c r="L18" i="5"/>
  <c r="F8" i="7"/>
  <c r="G9" i="22" s="1"/>
  <c r="H85" i="24" s="1"/>
  <c r="D15" i="5"/>
  <c r="G5" i="5"/>
  <c r="K15" i="5"/>
  <c r="L5" i="5"/>
  <c r="J15" i="5"/>
  <c r="I15" i="5"/>
  <c r="K33" i="5"/>
  <c r="B32" i="7"/>
  <c r="G32" i="7"/>
  <c r="B28" i="7"/>
  <c r="C29" i="22" s="1"/>
  <c r="B605" i="24" s="1"/>
  <c r="N291" i="8"/>
  <c r="B297" i="8" s="1"/>
  <c r="C31" i="5"/>
  <c r="S6" i="1"/>
  <c r="G5" i="8" s="1"/>
  <c r="B37" i="22"/>
  <c r="H28" i="7"/>
  <c r="G26" i="6" s="1"/>
  <c r="K28" i="7"/>
  <c r="L29" i="22" s="1"/>
  <c r="M605" i="24" s="1"/>
  <c r="D20" i="7"/>
  <c r="E21" i="22" s="1"/>
  <c r="D397" i="24" s="1"/>
  <c r="K23" i="3"/>
  <c r="N8" i="7"/>
  <c r="O9" i="22" s="1"/>
  <c r="S85" i="24" s="1"/>
  <c r="E20" i="7"/>
  <c r="F21" i="22" s="1"/>
  <c r="G397" i="24" s="1"/>
  <c r="M20" i="7"/>
  <c r="N21" i="22" s="1"/>
  <c r="R397" i="24" s="1"/>
  <c r="J18" i="5"/>
  <c r="J8" i="7"/>
  <c r="K9" i="22" s="1"/>
  <c r="L85" i="24" s="1"/>
  <c r="F11" i="7"/>
  <c r="E9" i="6" s="1"/>
  <c r="C15" i="5"/>
  <c r="B5" i="5"/>
  <c r="E15" i="5"/>
  <c r="B15" i="5"/>
  <c r="E5" i="5"/>
  <c r="N32" i="7"/>
  <c r="O33" i="22" s="1"/>
  <c r="S709" i="24" s="1"/>
  <c r="H32" i="7"/>
  <c r="I33" i="22" s="1"/>
  <c r="J709" i="24" s="1"/>
  <c r="C32" i="7"/>
  <c r="D33" i="22" s="1"/>
  <c r="C709" i="24" s="1"/>
  <c r="K32" i="7"/>
  <c r="L33" i="22" s="1"/>
  <c r="M709" i="24" s="1"/>
  <c r="F28" i="7"/>
  <c r="E26" i="6" s="1"/>
  <c r="K8" i="7"/>
  <c r="L9" i="22" s="1"/>
  <c r="M85" i="24" s="1"/>
  <c r="B1035" i="14"/>
  <c r="D21" i="5"/>
  <c r="B27" i="22"/>
  <c r="E28" i="7"/>
  <c r="D26" i="6" s="1"/>
  <c r="K15" i="3"/>
  <c r="I28" i="7"/>
  <c r="L28" i="7"/>
  <c r="M29" i="22" s="1"/>
  <c r="Q605" i="24" s="1"/>
  <c r="E8" i="7"/>
  <c r="F9" i="22" s="1"/>
  <c r="G85" i="24" s="1"/>
  <c r="I20" i="7"/>
  <c r="J21" i="22" s="1"/>
  <c r="K397" i="24" s="1"/>
  <c r="F20" i="7"/>
  <c r="M8" i="7"/>
  <c r="N9" i="22" s="1"/>
  <c r="R85" i="24" s="1"/>
  <c r="C8" i="7"/>
  <c r="K11" i="7"/>
  <c r="L12" i="22" s="1"/>
  <c r="M163" i="24" s="1"/>
  <c r="C5" i="5"/>
  <c r="K5" i="5"/>
  <c r="G15" i="5"/>
  <c r="F5" i="5"/>
  <c r="I5" i="5"/>
  <c r="D5" i="5"/>
  <c r="I38" i="5"/>
  <c r="D32" i="7"/>
  <c r="E33" i="22" s="1"/>
  <c r="D709" i="24" s="1"/>
  <c r="N28" i="7"/>
  <c r="O29" i="22" s="1"/>
  <c r="S605" i="24" s="1"/>
  <c r="G21" i="5"/>
  <c r="B17" i="22"/>
  <c r="D812" i="8"/>
  <c r="B21" i="22"/>
  <c r="B15" i="20"/>
  <c r="B12" i="5"/>
  <c r="M12" i="5"/>
  <c r="I12" i="5"/>
  <c r="D27" i="7"/>
  <c r="E28" i="22" s="1"/>
  <c r="D579" i="24" s="1"/>
  <c r="AN6" i="1"/>
  <c r="AE6" i="1"/>
  <c r="K4" i="5" s="1"/>
  <c r="S11" i="1"/>
  <c r="G135" i="8" s="1"/>
  <c r="M11" i="1"/>
  <c r="I9" i="5"/>
  <c r="AK11" i="1"/>
  <c r="M135" i="8" s="1"/>
  <c r="J5" i="8"/>
  <c r="J4" i="5"/>
  <c r="H5" i="7"/>
  <c r="I6" i="22" s="1"/>
  <c r="J7" i="24" s="1"/>
  <c r="M5" i="7"/>
  <c r="N6" i="22" s="1"/>
  <c r="R7" i="24" s="1"/>
  <c r="M6" i="1"/>
  <c r="E5" i="8" s="1"/>
  <c r="I5" i="7"/>
  <c r="H3" i="6" s="1"/>
  <c r="I25" i="5"/>
  <c r="F16" i="5"/>
  <c r="I16" i="5"/>
  <c r="F30" i="5"/>
  <c r="B30" i="5"/>
  <c r="M30" i="5"/>
  <c r="H16" i="7"/>
  <c r="I17" i="22" s="1"/>
  <c r="J293" i="24" s="1"/>
  <c r="N16" i="5"/>
  <c r="Q16" i="5" s="1"/>
  <c r="L318" i="8" s="1"/>
  <c r="B25" i="5"/>
  <c r="B27" i="5"/>
  <c r="E27" i="5"/>
  <c r="I27" i="5"/>
  <c r="M27" i="5"/>
  <c r="B10" i="22"/>
  <c r="B10" i="20"/>
  <c r="E34" i="7"/>
  <c r="F35" i="22" s="1"/>
  <c r="G762" i="24" s="1"/>
  <c r="F34" i="7"/>
  <c r="G35" i="22" s="1"/>
  <c r="H762" i="24" s="1"/>
  <c r="M25" i="5"/>
  <c r="N25" i="5"/>
  <c r="E14" i="5"/>
  <c r="D30" i="5"/>
  <c r="H33" i="6"/>
  <c r="M33" i="7"/>
  <c r="M734" i="8" s="1"/>
  <c r="H16" i="5"/>
  <c r="E25" i="5"/>
  <c r="F25" i="5"/>
  <c r="B1103" i="14"/>
  <c r="C30" i="5"/>
  <c r="J5" i="7"/>
  <c r="K6" i="22" s="1"/>
  <c r="L7" i="24" s="1"/>
  <c r="B39" i="22"/>
  <c r="B39" i="20"/>
  <c r="B34" i="5"/>
  <c r="E34" i="5"/>
  <c r="M34" i="5"/>
  <c r="I34" i="5"/>
  <c r="C21" i="5"/>
  <c r="E21" i="5"/>
  <c r="M21" i="5"/>
  <c r="B21" i="5"/>
  <c r="F21" i="5"/>
  <c r="N21" i="5"/>
  <c r="J21" i="5"/>
  <c r="I21" i="5"/>
  <c r="B831" i="14"/>
  <c r="I6" i="7"/>
  <c r="K14" i="7"/>
  <c r="L15" i="22" s="1"/>
  <c r="M241" i="24" s="1"/>
  <c r="Q36" i="5"/>
  <c r="L839" i="8" s="1"/>
  <c r="B36" i="5"/>
  <c r="K19" i="3"/>
  <c r="E6" i="7"/>
  <c r="F7" i="22" s="1"/>
  <c r="G33" i="24" s="1"/>
  <c r="J6" i="7"/>
  <c r="K7" i="22" s="1"/>
  <c r="L33" i="24" s="1"/>
  <c r="J26" i="5"/>
  <c r="M34" i="7"/>
  <c r="N35" i="22" s="1"/>
  <c r="R762" i="24" s="1"/>
  <c r="L38" i="7"/>
  <c r="M39" i="22" s="1"/>
  <c r="Q866" i="24" s="1"/>
  <c r="C36" i="5"/>
  <c r="K36" i="5"/>
  <c r="F22" i="22"/>
  <c r="G423" i="24" s="1"/>
  <c r="I38" i="7"/>
  <c r="J39" i="22" s="1"/>
  <c r="K866" i="24" s="1"/>
  <c r="F35" i="7"/>
  <c r="G36" i="22" s="1"/>
  <c r="H788" i="24" s="1"/>
  <c r="I34" i="7"/>
  <c r="H32" i="6" s="1"/>
  <c r="E32" i="7"/>
  <c r="F33" i="22" s="1"/>
  <c r="G709" i="24" s="1"/>
  <c r="M32" i="7"/>
  <c r="N33" i="22" s="1"/>
  <c r="R709" i="24" s="1"/>
  <c r="E30" i="7"/>
  <c r="F31" i="22" s="1"/>
  <c r="G657" i="24" s="1"/>
  <c r="I30" i="7"/>
  <c r="H28" i="6" s="1"/>
  <c r="I16" i="7"/>
  <c r="L34" i="7"/>
  <c r="M35" i="22" s="1"/>
  <c r="Q762" i="24" s="1"/>
  <c r="J34" i="5"/>
  <c r="H34" i="5"/>
  <c r="G34" i="5"/>
  <c r="E37" i="7"/>
  <c r="F38" i="22" s="1"/>
  <c r="G840" i="24" s="1"/>
  <c r="H7" i="5"/>
  <c r="I7" i="5"/>
  <c r="J7" i="5"/>
  <c r="L7" i="5"/>
  <c r="M7" i="5"/>
  <c r="N7" i="5"/>
  <c r="K35" i="3"/>
  <c r="K29" i="3"/>
  <c r="G14" i="7"/>
  <c r="H15" i="22" s="1"/>
  <c r="I241" i="24" s="1"/>
  <c r="E26" i="5"/>
  <c r="D6" i="7"/>
  <c r="E7" i="22" s="1"/>
  <c r="D33" i="24" s="1"/>
  <c r="H6" i="7"/>
  <c r="I7" i="22" s="1"/>
  <c r="J33" i="24" s="1"/>
  <c r="N6" i="7"/>
  <c r="O7" i="22" s="1"/>
  <c r="S33" i="24" s="1"/>
  <c r="R34" i="5"/>
  <c r="B793" i="8" s="1"/>
  <c r="E38" i="7"/>
  <c r="F39" i="22" s="1"/>
  <c r="G866" i="24" s="1"/>
  <c r="H36" i="5"/>
  <c r="B491" i="14"/>
  <c r="N34" i="5"/>
  <c r="D34" i="5"/>
  <c r="K34" i="5"/>
  <c r="L34" i="5"/>
  <c r="B16" i="22"/>
  <c r="D26" i="5"/>
  <c r="B6" i="7"/>
  <c r="G6" i="7"/>
  <c r="H7" i="22" s="1"/>
  <c r="I33" i="24" s="1"/>
  <c r="E14" i="7"/>
  <c r="F15" i="22" s="1"/>
  <c r="G241" i="24" s="1"/>
  <c r="I14" i="7"/>
  <c r="H12" i="6" s="1"/>
  <c r="O34" i="5"/>
  <c r="B787" i="8" s="1"/>
  <c r="Q34" i="5"/>
  <c r="L787" i="8" s="1"/>
  <c r="B38" i="7"/>
  <c r="C39" i="22" s="1"/>
  <c r="B866" i="24" s="1"/>
  <c r="H38" i="7"/>
  <c r="I39" i="22" s="1"/>
  <c r="J866" i="24" s="1"/>
  <c r="N36" i="5"/>
  <c r="J38" i="7"/>
  <c r="I36" i="6" s="1"/>
  <c r="C38" i="7"/>
  <c r="D39" i="22" s="1"/>
  <c r="C866" i="24" s="1"/>
  <c r="K9" i="5"/>
  <c r="J36" i="5"/>
  <c r="I21" i="6"/>
  <c r="K31" i="3"/>
  <c r="V9" i="29"/>
  <c r="Q865" i="24"/>
  <c r="W21" i="29"/>
  <c r="W19" i="29"/>
  <c r="V40" i="29"/>
  <c r="V19" i="29"/>
  <c r="Y19" i="29"/>
  <c r="Q370" i="24"/>
  <c r="X20" i="29"/>
  <c r="B272" i="24"/>
  <c r="Y16" i="29"/>
  <c r="Q162" i="24"/>
  <c r="X12" i="29"/>
  <c r="Q84" i="24"/>
  <c r="X9" i="29"/>
  <c r="Q448" i="24"/>
  <c r="X23" i="29"/>
  <c r="Q188" i="24"/>
  <c r="X13" i="29"/>
  <c r="Q32" i="24"/>
  <c r="X7" i="29"/>
  <c r="G656" i="24"/>
  <c r="W31" i="29"/>
  <c r="Q682" i="24"/>
  <c r="X32" i="29"/>
  <c r="B845" i="24"/>
  <c r="Y38" i="29"/>
  <c r="G839" i="24"/>
  <c r="W38" i="29"/>
  <c r="G761" i="24"/>
  <c r="W35" i="29"/>
  <c r="G708" i="24"/>
  <c r="W33" i="29"/>
  <c r="Q578" i="24"/>
  <c r="X28" i="29"/>
  <c r="B656" i="24"/>
  <c r="V31" i="29"/>
  <c r="B292" i="24"/>
  <c r="V17" i="29"/>
  <c r="B318" i="24"/>
  <c r="V18" i="29"/>
  <c r="Q58" i="24"/>
  <c r="X8" i="29"/>
  <c r="B552" i="24"/>
  <c r="V27" i="29"/>
  <c r="G6" i="24"/>
  <c r="W6" i="29"/>
  <c r="B428" i="24"/>
  <c r="Y22" i="29"/>
  <c r="B58" i="24"/>
  <c r="V8" i="29"/>
  <c r="G318" i="24"/>
  <c r="W18" i="29"/>
  <c r="Q813" i="24"/>
  <c r="X37" i="29"/>
  <c r="B64" i="24"/>
  <c r="Y8" i="29"/>
  <c r="B761" i="24"/>
  <c r="V35" i="29"/>
  <c r="B558" i="24"/>
  <c r="Y27" i="29"/>
  <c r="G865" i="24"/>
  <c r="W39" i="29"/>
  <c r="G787" i="24"/>
  <c r="W36" i="29"/>
  <c r="B604" i="24"/>
  <c r="V29" i="29"/>
  <c r="B584" i="24"/>
  <c r="Y28" i="29"/>
  <c r="B298" i="24"/>
  <c r="Y17" i="29"/>
  <c r="G58" i="24"/>
  <c r="W8" i="29"/>
  <c r="G240" i="24"/>
  <c r="W15" i="29"/>
  <c r="B532" i="24"/>
  <c r="Y26" i="29"/>
  <c r="B448" i="24"/>
  <c r="V23" i="29"/>
  <c r="B142" i="24"/>
  <c r="Y11" i="29"/>
  <c r="B630" i="24"/>
  <c r="V30" i="29"/>
  <c r="B422" i="24"/>
  <c r="V22" i="29"/>
  <c r="G266" i="24"/>
  <c r="W16" i="29"/>
  <c r="B188" i="24"/>
  <c r="V13" i="29"/>
  <c r="B90" i="24"/>
  <c r="Y9" i="29"/>
  <c r="B682" i="24"/>
  <c r="V32" i="29"/>
  <c r="B578" i="24"/>
  <c r="V28" i="29"/>
  <c r="B162" i="24"/>
  <c r="V12" i="29"/>
  <c r="B871" i="24"/>
  <c r="Y39" i="29"/>
  <c r="B376" i="24"/>
  <c r="Y20" i="29"/>
  <c r="G136" i="24"/>
  <c r="W11" i="29"/>
  <c r="B819" i="24"/>
  <c r="Y37" i="29"/>
  <c r="B246" i="24"/>
  <c r="Y15" i="29"/>
  <c r="B370" i="24"/>
  <c r="V20" i="29"/>
  <c r="B220" i="24"/>
  <c r="Y14" i="29"/>
  <c r="B32" i="24"/>
  <c r="V7" i="29"/>
  <c r="B767" i="24"/>
  <c r="Y35" i="29"/>
  <c r="B813" i="24"/>
  <c r="V37" i="29"/>
  <c r="B865" i="24"/>
  <c r="V39" i="29"/>
  <c r="G813" i="24"/>
  <c r="W37" i="29"/>
  <c r="G188" i="24"/>
  <c r="W13" i="29"/>
  <c r="G448" i="24"/>
  <c r="W23" i="29"/>
  <c r="G32" i="24"/>
  <c r="W7" i="29"/>
  <c r="Q787" i="24"/>
  <c r="X36" i="29"/>
  <c r="B734" i="24"/>
  <c r="V34" i="29"/>
  <c r="Y25" i="29"/>
  <c r="Y21" i="29"/>
  <c r="G578" i="24"/>
  <c r="W28" i="29"/>
  <c r="Q292" i="24"/>
  <c r="X17" i="29"/>
  <c r="B136" i="24"/>
  <c r="V11" i="29"/>
  <c r="Q318" i="24"/>
  <c r="X18" i="29"/>
  <c r="G526" i="24"/>
  <c r="W26" i="29"/>
  <c r="B740" i="24"/>
  <c r="Y34" i="29"/>
  <c r="G292" i="24"/>
  <c r="W17" i="29"/>
  <c r="B214" i="24"/>
  <c r="V14" i="29"/>
  <c r="B839" i="24"/>
  <c r="V38" i="29"/>
  <c r="Q240" i="24"/>
  <c r="X15" i="29"/>
  <c r="B526" i="24"/>
  <c r="V26" i="29"/>
  <c r="B168" i="24"/>
  <c r="Y12" i="29"/>
  <c r="B454" i="24"/>
  <c r="Y23" i="29"/>
  <c r="B12" i="24"/>
  <c r="Y6" i="29"/>
  <c r="Q266" i="24"/>
  <c r="X16" i="29"/>
  <c r="Q136" i="24"/>
  <c r="X11" i="29"/>
  <c r="Q552" i="24"/>
  <c r="X27" i="29"/>
  <c r="Q474" i="24"/>
  <c r="X24" i="29"/>
  <c r="B480" i="24"/>
  <c r="Y24" i="29"/>
  <c r="Q214" i="24"/>
  <c r="X14" i="29"/>
  <c r="B662" i="24"/>
  <c r="Y31" i="29"/>
  <c r="B688" i="24"/>
  <c r="Y32" i="29"/>
  <c r="B240" i="24"/>
  <c r="V15" i="29"/>
  <c r="B897" i="24"/>
  <c r="Y40" i="29"/>
  <c r="B714" i="24"/>
  <c r="Y33" i="29"/>
  <c r="G552" i="24"/>
  <c r="W27" i="29"/>
  <c r="G84" i="24"/>
  <c r="W9" i="29"/>
  <c r="G214" i="24"/>
  <c r="W14" i="29"/>
  <c r="G682" i="24"/>
  <c r="W32" i="29"/>
  <c r="Q526" i="24"/>
  <c r="X26" i="29"/>
  <c r="Q656" i="24"/>
  <c r="X31" i="29"/>
  <c r="Q6" i="24"/>
  <c r="X6" i="29"/>
  <c r="Q708" i="24"/>
  <c r="X33" i="29"/>
  <c r="B610" i="24"/>
  <c r="Y29" i="29"/>
  <c r="G422" i="24"/>
  <c r="W22" i="29"/>
  <c r="B324" i="24"/>
  <c r="Y18" i="29"/>
  <c r="B266" i="24"/>
  <c r="V16" i="29"/>
  <c r="B194" i="24"/>
  <c r="Y13" i="29"/>
  <c r="G474" i="24"/>
  <c r="W24" i="29"/>
  <c r="G110" i="24"/>
  <c r="W10" i="29"/>
  <c r="G604" i="24"/>
  <c r="W29" i="29"/>
  <c r="Q422" i="24"/>
  <c r="X22" i="29"/>
  <c r="Q604" i="24"/>
  <c r="X29" i="29"/>
  <c r="B6" i="24"/>
  <c r="V6" i="29"/>
  <c r="Q110" i="24"/>
  <c r="X10" i="29"/>
  <c r="Q839" i="24"/>
  <c r="X38" i="29"/>
  <c r="G370" i="24"/>
  <c r="W20" i="29"/>
  <c r="B474" i="24"/>
  <c r="V24" i="29"/>
  <c r="B787" i="24"/>
  <c r="V36" i="29"/>
  <c r="B116" i="24"/>
  <c r="Y10" i="29"/>
  <c r="B38" i="24"/>
  <c r="Y7" i="29"/>
  <c r="B708" i="24"/>
  <c r="V33" i="29"/>
  <c r="B110" i="24"/>
  <c r="V10" i="29"/>
  <c r="G891" i="24"/>
  <c r="W40" i="29"/>
  <c r="B793" i="24"/>
  <c r="Y36" i="29"/>
  <c r="B636" i="24"/>
  <c r="Y30" i="29"/>
  <c r="G162" i="24"/>
  <c r="W12" i="29"/>
  <c r="G734" i="24"/>
  <c r="W34" i="29"/>
  <c r="Q891" i="24"/>
  <c r="X40" i="29"/>
  <c r="Q761" i="24"/>
  <c r="X35" i="29"/>
  <c r="Q734" i="24"/>
  <c r="X34" i="29"/>
  <c r="W25" i="29"/>
  <c r="X19" i="29"/>
  <c r="X25" i="29"/>
  <c r="V25" i="29"/>
  <c r="X21" i="29"/>
  <c r="V21" i="29"/>
  <c r="B792" i="8"/>
  <c r="H37" i="22"/>
  <c r="I814" i="24" s="1"/>
  <c r="C22" i="22"/>
  <c r="B423" i="24" s="1"/>
  <c r="B355" i="14"/>
  <c r="B627" i="14"/>
  <c r="D5" i="7"/>
  <c r="E6" i="22" s="1"/>
  <c r="D7" i="24" s="1"/>
  <c r="C5" i="7"/>
  <c r="D6" i="22" s="1"/>
  <c r="B6" i="20"/>
  <c r="D5" i="8"/>
  <c r="D4" i="5"/>
  <c r="C5" i="8"/>
  <c r="C4" i="5"/>
  <c r="H5" i="8"/>
  <c r="H4" i="5"/>
  <c r="F5" i="8"/>
  <c r="F4" i="5"/>
  <c r="B5" i="8"/>
  <c r="B4" i="5"/>
  <c r="N5" i="8"/>
  <c r="N4" i="5"/>
  <c r="I3" i="6"/>
  <c r="Y6" i="1"/>
  <c r="M4" i="5"/>
  <c r="AH6" i="1"/>
  <c r="G3" i="6"/>
  <c r="E5" i="7"/>
  <c r="F6" i="22" s="1"/>
  <c r="G7" i="24" s="1"/>
  <c r="K5" i="7"/>
  <c r="L6" i="22" s="1"/>
  <c r="M7" i="24" s="1"/>
  <c r="F5" i="7"/>
  <c r="G6" i="22" s="1"/>
  <c r="H7" i="24" s="1"/>
  <c r="B5" i="7"/>
  <c r="C6" i="22" s="1"/>
  <c r="B7" i="24" s="1"/>
  <c r="L5" i="7"/>
  <c r="M6" i="22" s="1"/>
  <c r="Q7" i="24" s="1"/>
  <c r="I33" i="6"/>
  <c r="K36" i="22"/>
  <c r="L788" i="24" s="1"/>
  <c r="B26" i="29"/>
  <c r="B25" i="27"/>
  <c r="B25" i="29"/>
  <c r="B24" i="27"/>
  <c r="B18" i="29"/>
  <c r="B17" i="27"/>
  <c r="B32" i="29"/>
  <c r="B31" i="27"/>
  <c r="B14" i="29"/>
  <c r="B13" i="27"/>
  <c r="B22" i="29"/>
  <c r="B21" i="27"/>
  <c r="B17" i="29"/>
  <c r="B16" i="27"/>
  <c r="B36" i="29"/>
  <c r="B35" i="27"/>
  <c r="J39" i="7"/>
  <c r="C39" i="7"/>
  <c r="D40" i="22" s="1"/>
  <c r="C892" i="24" s="1"/>
  <c r="B39" i="7"/>
  <c r="C40" i="22" s="1"/>
  <c r="B892" i="24" s="1"/>
  <c r="B34" i="29"/>
  <c r="B33" i="27"/>
  <c r="K26" i="5"/>
  <c r="K577" i="8"/>
  <c r="L26" i="5"/>
  <c r="B35" i="29"/>
  <c r="B34" i="27"/>
  <c r="F31" i="5"/>
  <c r="F707" i="8"/>
  <c r="B29" i="20"/>
  <c r="B29" i="22"/>
  <c r="B37" i="29"/>
  <c r="B36" i="27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B23" i="29"/>
  <c r="B22" i="27"/>
  <c r="B29" i="29"/>
  <c r="B28" i="27"/>
  <c r="B10" i="29"/>
  <c r="B9" i="27"/>
  <c r="B40" i="29"/>
  <c r="B39" i="27"/>
  <c r="B19" i="29"/>
  <c r="B18" i="27"/>
  <c r="B24" i="22"/>
  <c r="B24" i="20"/>
  <c r="M18" i="5"/>
  <c r="M369" i="8"/>
  <c r="H369" i="8"/>
  <c r="N26" i="5"/>
  <c r="F577" i="8"/>
  <c r="B38" i="29"/>
  <c r="B37" i="27"/>
  <c r="B31" i="29"/>
  <c r="B30" i="27"/>
  <c r="D31" i="5"/>
  <c r="D707" i="8"/>
  <c r="J31" i="8"/>
  <c r="B12" i="22"/>
  <c r="B12" i="20"/>
  <c r="B36" i="22"/>
  <c r="B36" i="20"/>
  <c r="B20" i="5"/>
  <c r="C20" i="5"/>
  <c r="D20" i="5"/>
  <c r="E20" i="5"/>
  <c r="F20" i="5"/>
  <c r="G20" i="5"/>
  <c r="I20" i="5"/>
  <c r="J20" i="5"/>
  <c r="K20" i="5"/>
  <c r="M20" i="5"/>
  <c r="N20" i="5"/>
  <c r="C38" i="5"/>
  <c r="E38" i="5"/>
  <c r="K38" i="5"/>
  <c r="M38" i="5"/>
  <c r="L38" i="5"/>
  <c r="D38" i="5"/>
  <c r="B38" i="5"/>
  <c r="J38" i="5"/>
  <c r="B33" i="29"/>
  <c r="B32" i="27"/>
  <c r="B16" i="29"/>
  <c r="B15" i="27"/>
  <c r="I18" i="5"/>
  <c r="I369" i="8"/>
  <c r="B18" i="5"/>
  <c r="B369" i="8"/>
  <c r="C18" i="5"/>
  <c r="C369" i="8"/>
  <c r="D18" i="5"/>
  <c r="D369" i="8"/>
  <c r="B20" i="29"/>
  <c r="B19" i="27"/>
  <c r="B24" i="29"/>
  <c r="B23" i="27"/>
  <c r="I26" i="5"/>
  <c r="I577" i="8"/>
  <c r="C26" i="5"/>
  <c r="C577" i="8"/>
  <c r="B28" i="29"/>
  <c r="B27" i="27"/>
  <c r="B899" i="14"/>
  <c r="L33" i="7"/>
  <c r="L734" i="8" s="1"/>
  <c r="F27" i="6"/>
  <c r="I27" i="6"/>
  <c r="B34" i="22"/>
  <c r="I23" i="7"/>
  <c r="J24" i="22" s="1"/>
  <c r="K475" i="24" s="1"/>
  <c r="E11" i="7"/>
  <c r="F12" i="22" s="1"/>
  <c r="G163" i="24" s="1"/>
  <c r="J11" i="7"/>
  <c r="K12" i="22" s="1"/>
  <c r="L163" i="24" s="1"/>
  <c r="K39" i="7"/>
  <c r="L40" i="22" s="1"/>
  <c r="M892" i="24" s="1"/>
  <c r="D39" i="7"/>
  <c r="E40" i="22" s="1"/>
  <c r="D892" i="24" s="1"/>
  <c r="K22" i="22"/>
  <c r="L423" i="24" s="1"/>
  <c r="E33" i="5"/>
  <c r="C27" i="7"/>
  <c r="D28" i="22" s="1"/>
  <c r="C579" i="24" s="1"/>
  <c r="J33" i="5"/>
  <c r="H27" i="7"/>
  <c r="I28" i="22" s="1"/>
  <c r="J579" i="24" s="1"/>
  <c r="K17" i="3"/>
  <c r="G35" i="7"/>
  <c r="F33" i="6" s="1"/>
  <c r="D35" i="7"/>
  <c r="E36" i="22" s="1"/>
  <c r="D788" i="24" s="1"/>
  <c r="N27" i="7"/>
  <c r="O28" i="22" s="1"/>
  <c r="S579" i="24" s="1"/>
  <c r="I29" i="7"/>
  <c r="H27" i="6" s="1"/>
  <c r="C29" i="7"/>
  <c r="D30" i="22" s="1"/>
  <c r="C631" i="24" s="1"/>
  <c r="F29" i="7"/>
  <c r="G30" i="22" s="1"/>
  <c r="H631" i="24" s="1"/>
  <c r="B16" i="7"/>
  <c r="C17" i="22" s="1"/>
  <c r="B293" i="24" s="1"/>
  <c r="H30" i="6"/>
  <c r="B14" i="7"/>
  <c r="B12" i="6" s="1"/>
  <c r="H35" i="6"/>
  <c r="F35" i="6"/>
  <c r="C25" i="6"/>
  <c r="E23" i="7"/>
  <c r="D21" i="6" s="1"/>
  <c r="H23" i="7"/>
  <c r="I24" i="22" s="1"/>
  <c r="J475" i="24" s="1"/>
  <c r="K23" i="7"/>
  <c r="L24" i="22" s="1"/>
  <c r="M475" i="24" s="1"/>
  <c r="N23" i="7"/>
  <c r="O24" i="22" s="1"/>
  <c r="S475" i="24" s="1"/>
  <c r="K13" i="3"/>
  <c r="L27" i="7"/>
  <c r="M28" i="22" s="1"/>
  <c r="Q579" i="24" s="1"/>
  <c r="E29" i="7"/>
  <c r="D27" i="6" s="1"/>
  <c r="C11" i="7"/>
  <c r="D12" i="22" s="1"/>
  <c r="C163" i="24" s="1"/>
  <c r="I11" i="7"/>
  <c r="J12" i="22" s="1"/>
  <c r="K163" i="24" s="1"/>
  <c r="N11" i="7"/>
  <c r="O12" i="22" s="1"/>
  <c r="S163" i="24" s="1"/>
  <c r="C14" i="5"/>
  <c r="K14" i="5"/>
  <c r="K35" i="7"/>
  <c r="L36" i="22" s="1"/>
  <c r="M788" i="24" s="1"/>
  <c r="J33" i="7"/>
  <c r="K34" i="22" s="1"/>
  <c r="L735" i="24" s="1"/>
  <c r="J760" i="8"/>
  <c r="K760" i="8"/>
  <c r="H30" i="5"/>
  <c r="L30" i="5"/>
  <c r="L39" i="7"/>
  <c r="M40" i="22" s="1"/>
  <c r="Q892" i="24" s="1"/>
  <c r="E39" i="7"/>
  <c r="F40" i="22" s="1"/>
  <c r="G892" i="24" s="1"/>
  <c r="J22" i="22"/>
  <c r="K423" i="24" s="1"/>
  <c r="E35" i="7"/>
  <c r="M35" i="7"/>
  <c r="N36" i="22" s="1"/>
  <c r="R788" i="24" s="1"/>
  <c r="H34" i="7"/>
  <c r="I35" i="22" s="1"/>
  <c r="J762" i="24" s="1"/>
  <c r="N34" i="7"/>
  <c r="O35" i="22" s="1"/>
  <c r="S762" i="24" s="1"/>
  <c r="B27" i="7"/>
  <c r="C28" i="22" s="1"/>
  <c r="B579" i="24" s="1"/>
  <c r="F16" i="7"/>
  <c r="M16" i="7"/>
  <c r="N17" i="22" s="1"/>
  <c r="R293" i="24" s="1"/>
  <c r="J34" i="7"/>
  <c r="K35" i="22" s="1"/>
  <c r="L762" i="24" s="1"/>
  <c r="B33" i="7"/>
  <c r="C34" i="22" s="1"/>
  <c r="B735" i="24" s="1"/>
  <c r="D34" i="7"/>
  <c r="E35" i="22" s="1"/>
  <c r="D762" i="24" s="1"/>
  <c r="L32" i="7"/>
  <c r="M33" i="22" s="1"/>
  <c r="Q709" i="24" s="1"/>
  <c r="K31" i="5"/>
  <c r="E31" i="5"/>
  <c r="B12" i="29"/>
  <c r="B11" i="27"/>
  <c r="B9" i="29"/>
  <c r="B8" i="27"/>
  <c r="B7" i="29"/>
  <c r="B6" i="27"/>
  <c r="B20" i="22"/>
  <c r="B20" i="20"/>
  <c r="B26" i="5"/>
  <c r="O26" i="5" s="1"/>
  <c r="B578" i="8" s="1"/>
  <c r="B577" i="8"/>
  <c r="B13" i="29"/>
  <c r="B12" i="27"/>
  <c r="B39" i="29"/>
  <c r="B38" i="27"/>
  <c r="B6" i="29"/>
  <c r="B5" i="27"/>
  <c r="E30" i="5"/>
  <c r="E681" i="8"/>
  <c r="D14" i="5"/>
  <c r="D265" i="8"/>
  <c r="B27" i="29"/>
  <c r="B26" i="27"/>
  <c r="B15" i="29"/>
  <c r="B14" i="27"/>
  <c r="B31" i="5"/>
  <c r="B707" i="8"/>
  <c r="B21" i="29"/>
  <c r="B20" i="27"/>
  <c r="B8" i="29"/>
  <c r="B7" i="27"/>
  <c r="L33" i="6"/>
  <c r="B794" i="8" s="1"/>
  <c r="K33" i="6"/>
  <c r="E788" i="8" s="1"/>
  <c r="K37" i="6"/>
  <c r="E892" i="8" s="1"/>
  <c r="L37" i="6"/>
  <c r="B898" i="8" s="1"/>
  <c r="B30" i="29"/>
  <c r="B29" i="27"/>
  <c r="B11" i="29"/>
  <c r="B10" i="27"/>
  <c r="E18" i="5"/>
  <c r="E369" i="8"/>
  <c r="B28" i="22"/>
  <c r="B28" i="20"/>
  <c r="J27" i="7"/>
  <c r="I25" i="6" s="1"/>
  <c r="H11" i="7"/>
  <c r="I12" i="22" s="1"/>
  <c r="J163" i="24" s="1"/>
  <c r="L23" i="7"/>
  <c r="M24" i="22" s="1"/>
  <c r="Q475" i="24" s="1"/>
  <c r="B23" i="7"/>
  <c r="C24" i="22" s="1"/>
  <c r="B475" i="24" s="1"/>
  <c r="K25" i="3"/>
  <c r="G27" i="7"/>
  <c r="H28" i="22" s="1"/>
  <c r="I579" i="24" s="1"/>
  <c r="K33" i="7"/>
  <c r="K734" i="8" s="1"/>
  <c r="E33" i="7"/>
  <c r="F34" i="22" s="1"/>
  <c r="G735" i="24" s="1"/>
  <c r="I33" i="7"/>
  <c r="J34" i="22" s="1"/>
  <c r="K735" i="24" s="1"/>
  <c r="B844" i="8"/>
  <c r="G34" i="7"/>
  <c r="K33" i="3"/>
  <c r="K21" i="3"/>
  <c r="B763" i="14"/>
  <c r="C33" i="7"/>
  <c r="D34" i="22" s="1"/>
  <c r="C735" i="24" s="1"/>
  <c r="H35" i="7"/>
  <c r="G33" i="6" s="1"/>
  <c r="D33" i="7"/>
  <c r="E34" i="22" s="1"/>
  <c r="D735" i="24" s="1"/>
  <c r="M29" i="7"/>
  <c r="N30" i="22" s="1"/>
  <c r="R631" i="24" s="1"/>
  <c r="L29" i="7"/>
  <c r="M30" i="22" s="1"/>
  <c r="Q631" i="24" s="1"/>
  <c r="J16" i="7"/>
  <c r="I14" i="6" s="1"/>
  <c r="C14" i="7"/>
  <c r="D15" i="22" s="1"/>
  <c r="C241" i="24" s="1"/>
  <c r="K16" i="7"/>
  <c r="L17" i="22" s="1"/>
  <c r="M293" i="24" s="1"/>
  <c r="N14" i="7"/>
  <c r="O15" i="22" s="1"/>
  <c r="S241" i="24" s="1"/>
  <c r="C35" i="6"/>
  <c r="D23" i="7"/>
  <c r="E24" i="22" s="1"/>
  <c r="D475" i="24" s="1"/>
  <c r="G23" i="7"/>
  <c r="H24" i="22" s="1"/>
  <c r="I475" i="24" s="1"/>
  <c r="L11" i="7"/>
  <c r="M12" i="22" s="1"/>
  <c r="Q163" i="24" s="1"/>
  <c r="L14" i="5"/>
  <c r="B11" i="7"/>
  <c r="C12" i="22" s="1"/>
  <c r="B163" i="24" s="1"/>
  <c r="G11" i="7"/>
  <c r="H12" i="22" s="1"/>
  <c r="I163" i="24" s="1"/>
  <c r="K135" i="8"/>
  <c r="D14" i="7"/>
  <c r="E15" i="22" s="1"/>
  <c r="D241" i="24" s="1"/>
  <c r="H14" i="7"/>
  <c r="I15" i="22" s="1"/>
  <c r="J241" i="24" s="1"/>
  <c r="B34" i="7"/>
  <c r="C35" i="22" s="1"/>
  <c r="B762" i="24" s="1"/>
  <c r="E760" i="8"/>
  <c r="L812" i="8"/>
  <c r="C681" i="8"/>
  <c r="B687" i="8" s="1"/>
  <c r="G30" i="5"/>
  <c r="I39" i="7"/>
  <c r="H37" i="6" s="1"/>
  <c r="M39" i="7"/>
  <c r="N40" i="22" s="1"/>
  <c r="R892" i="24" s="1"/>
  <c r="F39" i="7"/>
  <c r="G40" i="22" s="1"/>
  <c r="H892" i="24" s="1"/>
  <c r="J36" i="22"/>
  <c r="K788" i="24" s="1"/>
  <c r="B35" i="7"/>
  <c r="C36" i="22" s="1"/>
  <c r="B788" i="24" s="1"/>
  <c r="G33" i="5"/>
  <c r="E30" i="6"/>
  <c r="E16" i="7"/>
  <c r="Q33" i="24"/>
  <c r="I7" i="24"/>
  <c r="M33" i="24"/>
  <c r="D734" i="8"/>
  <c r="C28" i="6"/>
  <c r="D31" i="22"/>
  <c r="C657" i="24" s="1"/>
  <c r="F20" i="6"/>
  <c r="H23" i="22"/>
  <c r="I449" i="24" s="1"/>
  <c r="C20" i="6"/>
  <c r="D23" i="22"/>
  <c r="C449" i="24" s="1"/>
  <c r="F19" i="6"/>
  <c r="H22" i="22"/>
  <c r="I423" i="24" s="1"/>
  <c r="G18" i="6"/>
  <c r="G27" i="6"/>
  <c r="I30" i="22"/>
  <c r="J631" i="24" s="1"/>
  <c r="C27" i="6"/>
  <c r="E27" i="6"/>
  <c r="F13" i="6"/>
  <c r="H16" i="22"/>
  <c r="I267" i="24" s="1"/>
  <c r="D11" i="6"/>
  <c r="F14" i="22"/>
  <c r="G215" i="24" s="1"/>
  <c r="C4" i="6"/>
  <c r="D6" i="6"/>
  <c r="I15" i="6"/>
  <c r="K18" i="22"/>
  <c r="L319" i="24" s="1"/>
  <c r="I13" i="6"/>
  <c r="K16" i="22"/>
  <c r="L267" i="24" s="1"/>
  <c r="F12" i="6"/>
  <c r="G13" i="6"/>
  <c r="I16" i="22"/>
  <c r="J267" i="24" s="1"/>
  <c r="D24" i="22"/>
  <c r="C475" i="24" s="1"/>
  <c r="E22" i="6"/>
  <c r="G25" i="22"/>
  <c r="H501" i="24" s="1"/>
  <c r="F15" i="6"/>
  <c r="H18" i="22"/>
  <c r="I319" i="24" s="1"/>
  <c r="G15" i="6"/>
  <c r="I18" i="22"/>
  <c r="J319" i="24" s="1"/>
  <c r="F18" i="6"/>
  <c r="H21" i="22"/>
  <c r="I397" i="24" s="1"/>
  <c r="E11" i="6"/>
  <c r="G14" i="22"/>
  <c r="H215" i="24" s="1"/>
  <c r="G11" i="6"/>
  <c r="I14" i="22"/>
  <c r="J215" i="24" s="1"/>
  <c r="I11" i="6"/>
  <c r="K14" i="22"/>
  <c r="L215" i="24" s="1"/>
  <c r="D32" i="6"/>
  <c r="E34" i="6"/>
  <c r="G37" i="22"/>
  <c r="H814" i="24" s="1"/>
  <c r="N734" i="8"/>
  <c r="O34" i="22"/>
  <c r="S735" i="24" s="1"/>
  <c r="I30" i="6"/>
  <c r="F37" i="6"/>
  <c r="H40" i="22"/>
  <c r="I892" i="24" s="1"/>
  <c r="E37" i="6"/>
  <c r="B33" i="6"/>
  <c r="E33" i="6"/>
  <c r="B33" i="5"/>
  <c r="B760" i="8"/>
  <c r="C32" i="6"/>
  <c r="D35" i="22"/>
  <c r="C762" i="24" s="1"/>
  <c r="D33" i="5"/>
  <c r="D760" i="8"/>
  <c r="E32" i="6"/>
  <c r="G32" i="6"/>
  <c r="M33" i="5"/>
  <c r="M760" i="8"/>
  <c r="C32" i="5"/>
  <c r="C733" i="8"/>
  <c r="D32" i="5"/>
  <c r="D733" i="8"/>
  <c r="F32" i="5"/>
  <c r="F733" i="8"/>
  <c r="H32" i="5"/>
  <c r="H733" i="8"/>
  <c r="K32" i="5"/>
  <c r="K733" i="8"/>
  <c r="L32" i="5"/>
  <c r="L733" i="8"/>
  <c r="B30" i="6"/>
  <c r="C33" i="22"/>
  <c r="B709" i="24" s="1"/>
  <c r="C30" i="6"/>
  <c r="F30" i="6"/>
  <c r="H33" i="22"/>
  <c r="I709" i="24" s="1"/>
  <c r="B26" i="6"/>
  <c r="I26" i="6"/>
  <c r="K29" i="22"/>
  <c r="L605" i="24" s="1"/>
  <c r="G19" i="6"/>
  <c r="I22" i="22"/>
  <c r="J423" i="24" s="1"/>
  <c r="C13" i="5"/>
  <c r="C239" i="8"/>
  <c r="I32" i="6"/>
  <c r="K32" i="6" s="1"/>
  <c r="E762" i="8" s="1"/>
  <c r="L33" i="5"/>
  <c r="L760" i="8"/>
  <c r="B31" i="6"/>
  <c r="B32" i="5"/>
  <c r="O32" i="5" s="1"/>
  <c r="B735" i="8" s="1"/>
  <c r="B733" i="8"/>
  <c r="M32" i="5"/>
  <c r="M733" i="8"/>
  <c r="G36" i="6"/>
  <c r="D36" i="6"/>
  <c r="H26" i="6"/>
  <c r="F26" i="6"/>
  <c r="G22" i="6"/>
  <c r="H4" i="6"/>
  <c r="F14" i="6"/>
  <c r="R36" i="5"/>
  <c r="B845" i="8" s="1"/>
  <c r="L35" i="6"/>
  <c r="B846" i="8" s="1"/>
  <c r="J35" i="6"/>
  <c r="B840" i="8" s="1"/>
  <c r="G28" i="6"/>
  <c r="F28" i="6"/>
  <c r="B28" i="6"/>
  <c r="H20" i="6"/>
  <c r="F22" i="6"/>
  <c r="C22" i="6"/>
  <c r="H22" i="6"/>
  <c r="F6" i="6"/>
  <c r="S8" i="1"/>
  <c r="G57" i="8" s="1"/>
  <c r="E4" i="6"/>
  <c r="G6" i="6"/>
  <c r="M8" i="1"/>
  <c r="E57" i="8" s="1"/>
  <c r="E6" i="6"/>
  <c r="D4" i="6"/>
  <c r="E18" i="6"/>
  <c r="O38" i="7"/>
  <c r="B36" i="6"/>
  <c r="J36" i="6" s="1"/>
  <c r="B866" i="8" s="1"/>
  <c r="J37" i="6"/>
  <c r="B892" i="8" s="1"/>
  <c r="D21" i="22"/>
  <c r="C397" i="24" s="1"/>
  <c r="G24" i="22"/>
  <c r="H475" i="24" s="1"/>
  <c r="K39" i="22"/>
  <c r="L866" i="24" s="1"/>
  <c r="O38" i="22"/>
  <c r="S840" i="24" s="1"/>
  <c r="I37" i="22"/>
  <c r="J814" i="24" s="1"/>
  <c r="K37" i="22"/>
  <c r="L814" i="24" s="1"/>
  <c r="G31" i="22"/>
  <c r="H657" i="24" s="1"/>
  <c r="K31" i="22"/>
  <c r="L657" i="24" s="1"/>
  <c r="H30" i="22"/>
  <c r="I631" i="24" s="1"/>
  <c r="K30" i="22"/>
  <c r="L631" i="24" s="1"/>
  <c r="H29" i="22"/>
  <c r="I605" i="24" s="1"/>
  <c r="J29" i="22"/>
  <c r="K605" i="24" s="1"/>
  <c r="F25" i="22"/>
  <c r="G501" i="24" s="1"/>
  <c r="I25" i="22"/>
  <c r="J501" i="24" s="1"/>
  <c r="K24" i="22"/>
  <c r="L475" i="24" s="1"/>
  <c r="G21" i="22"/>
  <c r="H397" i="24" s="1"/>
  <c r="D18" i="22"/>
  <c r="C319" i="24" s="1"/>
  <c r="G18" i="22"/>
  <c r="H319" i="24" s="1"/>
  <c r="J18" i="22"/>
  <c r="K319" i="24" s="1"/>
  <c r="H17" i="22"/>
  <c r="I293" i="24" s="1"/>
  <c r="F16" i="22"/>
  <c r="G267" i="24" s="1"/>
  <c r="G15" i="22"/>
  <c r="H241" i="24" s="1"/>
  <c r="K15" i="22"/>
  <c r="L241" i="24" s="1"/>
  <c r="D14" i="22"/>
  <c r="C215" i="24" s="1"/>
  <c r="H14" i="22"/>
  <c r="I215" i="24" s="1"/>
  <c r="J14" i="22"/>
  <c r="K215" i="24" s="1"/>
  <c r="I13" i="22"/>
  <c r="J189" i="24" s="1"/>
  <c r="J7" i="22"/>
  <c r="K33" i="24" s="1"/>
  <c r="J6" i="22"/>
  <c r="J9" i="22"/>
  <c r="K85" i="24" s="1"/>
  <c r="E36" i="6"/>
  <c r="D28" i="6"/>
  <c r="K28" i="6" s="1"/>
  <c r="E657" i="8" s="1"/>
  <c r="E20" i="6"/>
  <c r="G14" i="6"/>
  <c r="O36" i="5"/>
  <c r="B839" i="8" s="1"/>
  <c r="K37" i="5"/>
  <c r="K864" i="8"/>
  <c r="G38" i="5"/>
  <c r="G890" i="8"/>
  <c r="K35" i="6"/>
  <c r="E840" i="8" s="1"/>
  <c r="F37" i="5"/>
  <c r="F864" i="8"/>
  <c r="P36" i="5"/>
  <c r="E839" i="8" s="1"/>
  <c r="I864" i="8"/>
  <c r="I37" i="5"/>
  <c r="F38" i="5"/>
  <c r="F890" i="8"/>
  <c r="H38" i="5"/>
  <c r="H890" i="8"/>
  <c r="C864" i="8"/>
  <c r="C37" i="5"/>
  <c r="N37" i="5"/>
  <c r="Q37" i="5" s="1"/>
  <c r="L865" i="8" s="1"/>
  <c r="N864" i="8"/>
  <c r="N38" i="5"/>
  <c r="Q38" i="5" s="1"/>
  <c r="L891" i="8" s="1"/>
  <c r="N890" i="8"/>
  <c r="O39" i="7"/>
  <c r="L28" i="6"/>
  <c r="B663" i="8" s="1"/>
  <c r="M35" i="5"/>
  <c r="Q35" i="5" s="1"/>
  <c r="L813" i="8" s="1"/>
  <c r="M812" i="8"/>
  <c r="K34" i="6"/>
  <c r="E814" i="8" s="1"/>
  <c r="C33" i="5"/>
  <c r="C760" i="8"/>
  <c r="N33" i="5"/>
  <c r="Q33" i="5" s="1"/>
  <c r="L761" i="8" s="1"/>
  <c r="N760" i="8"/>
  <c r="J32" i="5"/>
  <c r="J733" i="8"/>
  <c r="F31" i="6"/>
  <c r="G734" i="8"/>
  <c r="E29" i="5"/>
  <c r="E655" i="8"/>
  <c r="R30" i="5"/>
  <c r="B688" i="8" s="1"/>
  <c r="O30" i="5"/>
  <c r="B682" i="8" s="1"/>
  <c r="C31" i="6"/>
  <c r="O33" i="7"/>
  <c r="H734" i="8"/>
  <c r="G31" i="6"/>
  <c r="O35" i="7"/>
  <c r="J28" i="6"/>
  <c r="B657" i="8" s="1"/>
  <c r="F33" i="5"/>
  <c r="F760" i="8"/>
  <c r="C34" i="6"/>
  <c r="L34" i="6" s="1"/>
  <c r="B820" i="8" s="1"/>
  <c r="O36" i="7"/>
  <c r="I31" i="6"/>
  <c r="E32" i="5"/>
  <c r="E733" i="8"/>
  <c r="I32" i="5"/>
  <c r="I733" i="8"/>
  <c r="I29" i="5"/>
  <c r="I655" i="8"/>
  <c r="P30" i="5"/>
  <c r="E682" i="8" s="1"/>
  <c r="F734" i="8"/>
  <c r="E31" i="6"/>
  <c r="O30" i="7"/>
  <c r="C33" i="6"/>
  <c r="J33" i="6" s="1"/>
  <c r="B788" i="8" s="1"/>
  <c r="K35" i="5"/>
  <c r="K812" i="8"/>
  <c r="H33" i="5"/>
  <c r="H760" i="8"/>
  <c r="L31" i="5"/>
  <c r="L707" i="8"/>
  <c r="D31" i="6"/>
  <c r="H31" i="6"/>
  <c r="M29" i="5"/>
  <c r="M655" i="8"/>
  <c r="I33" i="5"/>
  <c r="I760" i="8"/>
  <c r="B32" i="6"/>
  <c r="O34" i="7"/>
  <c r="N32" i="5"/>
  <c r="Q32" i="5" s="1"/>
  <c r="L735" i="8" s="1"/>
  <c r="N733" i="8"/>
  <c r="G32" i="5"/>
  <c r="G733" i="8"/>
  <c r="G30" i="6"/>
  <c r="K30" i="6" s="1"/>
  <c r="E709" i="8" s="1"/>
  <c r="O32" i="7"/>
  <c r="Q30" i="5"/>
  <c r="L682" i="8" s="1"/>
  <c r="O29" i="5"/>
  <c r="B656" i="8" s="1"/>
  <c r="Q29" i="5"/>
  <c r="L656" i="8" s="1"/>
  <c r="B14" i="6"/>
  <c r="J343" i="8"/>
  <c r="J17" i="5"/>
  <c r="B343" i="8"/>
  <c r="B17" i="5"/>
  <c r="E135" i="8"/>
  <c r="E9" i="5"/>
  <c r="M17" i="5"/>
  <c r="D17" i="5"/>
  <c r="C17" i="5"/>
  <c r="B28" i="5"/>
  <c r="B629" i="8"/>
  <c r="J28" i="5"/>
  <c r="J629" i="8"/>
  <c r="B395" i="8"/>
  <c r="B19" i="5"/>
  <c r="G395" i="8"/>
  <c r="G19" i="5"/>
  <c r="G629" i="8"/>
  <c r="G28" i="5"/>
  <c r="B18" i="6"/>
  <c r="B187" i="8"/>
  <c r="B11" i="5"/>
  <c r="G187" i="8"/>
  <c r="G11" i="5"/>
  <c r="N187" i="8"/>
  <c r="N11" i="5"/>
  <c r="E161" i="8"/>
  <c r="E10" i="5"/>
  <c r="J161" i="8"/>
  <c r="J10" i="5"/>
  <c r="G473" i="8"/>
  <c r="G22" i="5"/>
  <c r="I395" i="8"/>
  <c r="I19" i="5"/>
  <c r="M577" i="8"/>
  <c r="M26" i="5"/>
  <c r="Q18" i="5"/>
  <c r="L370" i="8" s="1"/>
  <c r="H109" i="8"/>
  <c r="H8" i="5"/>
  <c r="B14" i="5"/>
  <c r="B265" i="8"/>
  <c r="D239" i="8"/>
  <c r="D13" i="5"/>
  <c r="H239" i="8"/>
  <c r="H13" i="5"/>
  <c r="L239" i="8"/>
  <c r="L13" i="5"/>
  <c r="M187" i="8"/>
  <c r="M11" i="5"/>
  <c r="J135" i="8"/>
  <c r="J9" i="5"/>
  <c r="I343" i="8"/>
  <c r="I17" i="5"/>
  <c r="H135" i="8"/>
  <c r="H9" i="5"/>
  <c r="D135" i="8"/>
  <c r="D9" i="5"/>
  <c r="N17" i="5"/>
  <c r="E17" i="5"/>
  <c r="AK8" i="1"/>
  <c r="M57" i="8" s="1"/>
  <c r="K27" i="6"/>
  <c r="E631" i="8" s="1"/>
  <c r="D629" i="8"/>
  <c r="D28" i="5"/>
  <c r="L629" i="8"/>
  <c r="L28" i="5"/>
  <c r="O24" i="7"/>
  <c r="C395" i="8"/>
  <c r="C19" i="5"/>
  <c r="J395" i="8"/>
  <c r="J19" i="5"/>
  <c r="I629" i="8"/>
  <c r="I28" i="5"/>
  <c r="F265" i="8"/>
  <c r="F14" i="5"/>
  <c r="C11" i="5"/>
  <c r="C187" i="8"/>
  <c r="I187" i="8"/>
  <c r="I11" i="5"/>
  <c r="F161" i="8"/>
  <c r="F10" i="5"/>
  <c r="K10" i="5"/>
  <c r="K161" i="8"/>
  <c r="I473" i="8"/>
  <c r="I22" i="5"/>
  <c r="K395" i="8"/>
  <c r="K19" i="5"/>
  <c r="B9" i="6"/>
  <c r="I265" i="8"/>
  <c r="I14" i="5"/>
  <c r="B109" i="8"/>
  <c r="B8" i="5"/>
  <c r="J109" i="8"/>
  <c r="J8" i="5"/>
  <c r="J265" i="8"/>
  <c r="J14" i="5"/>
  <c r="D161" i="8"/>
  <c r="D10" i="5"/>
  <c r="L135" i="8"/>
  <c r="L9" i="5"/>
  <c r="C135" i="8"/>
  <c r="C9" i="5"/>
  <c r="F17" i="5"/>
  <c r="L17" i="5"/>
  <c r="K17" i="5"/>
  <c r="F629" i="8"/>
  <c r="F28" i="5"/>
  <c r="N28" i="5"/>
  <c r="N629" i="8"/>
  <c r="E395" i="8"/>
  <c r="E19" i="5"/>
  <c r="M395" i="8"/>
  <c r="M19" i="5"/>
  <c r="F3" i="6"/>
  <c r="C28" i="5"/>
  <c r="C629" i="8"/>
  <c r="K28" i="5"/>
  <c r="K629" i="8"/>
  <c r="N265" i="8"/>
  <c r="N14" i="5"/>
  <c r="E187" i="8"/>
  <c r="E11" i="5"/>
  <c r="J187" i="8"/>
  <c r="J11" i="5"/>
  <c r="B161" i="8"/>
  <c r="B10" i="5"/>
  <c r="G10" i="5"/>
  <c r="G161" i="8"/>
  <c r="M161" i="8"/>
  <c r="M10" i="5"/>
  <c r="C22" i="5"/>
  <c r="O22" i="5" s="1"/>
  <c r="B474" i="8" s="1"/>
  <c r="C473" i="8"/>
  <c r="K473" i="8"/>
  <c r="K22" i="5"/>
  <c r="D109" i="8"/>
  <c r="D8" i="5"/>
  <c r="L109" i="8"/>
  <c r="L8" i="5"/>
  <c r="J239" i="8"/>
  <c r="J13" i="5"/>
  <c r="H161" i="8"/>
  <c r="H10" i="5"/>
  <c r="N9" i="5"/>
  <c r="N135" i="8"/>
  <c r="C26" i="6"/>
  <c r="O21" i="7"/>
  <c r="B27" i="6"/>
  <c r="O29" i="7"/>
  <c r="B15" i="6"/>
  <c r="O17" i="7"/>
  <c r="F135" i="8"/>
  <c r="F9" i="5"/>
  <c r="B135" i="8"/>
  <c r="B9" i="5"/>
  <c r="H17" i="5"/>
  <c r="G17" i="5"/>
  <c r="H629" i="8"/>
  <c r="H28" i="5"/>
  <c r="F395" i="8"/>
  <c r="F19" i="5"/>
  <c r="N395" i="8"/>
  <c r="N19" i="5"/>
  <c r="E629" i="8"/>
  <c r="E28" i="5"/>
  <c r="M629" i="8"/>
  <c r="M28" i="5"/>
  <c r="B11" i="6"/>
  <c r="F187" i="8"/>
  <c r="F11" i="5"/>
  <c r="K11" i="5"/>
  <c r="K187" i="8"/>
  <c r="C161" i="8"/>
  <c r="C10" i="5"/>
  <c r="I161" i="8"/>
  <c r="I10" i="5"/>
  <c r="N161" i="8"/>
  <c r="N10" i="5"/>
  <c r="E473" i="8"/>
  <c r="E22" i="5"/>
  <c r="M473" i="8"/>
  <c r="M22" i="5"/>
  <c r="B6" i="6"/>
  <c r="E239" i="8"/>
  <c r="E13" i="5"/>
  <c r="I239" i="8"/>
  <c r="I13" i="5"/>
  <c r="M239" i="8"/>
  <c r="M13" i="5"/>
  <c r="F109" i="8"/>
  <c r="F8" i="5"/>
  <c r="N109" i="8"/>
  <c r="N8" i="5"/>
  <c r="O15" i="5"/>
  <c r="B292" i="8" s="1"/>
  <c r="L161" i="8"/>
  <c r="L10" i="5"/>
  <c r="D27" i="9"/>
  <c r="B1171" i="14"/>
  <c r="K37" i="3"/>
  <c r="D3" i="16"/>
  <c r="B3" i="16"/>
  <c r="M25" i="7"/>
  <c r="N26" i="22" s="1"/>
  <c r="R527" i="24" s="1"/>
  <c r="I25" i="7"/>
  <c r="E25" i="7"/>
  <c r="N25" i="7"/>
  <c r="O26" i="22" s="1"/>
  <c r="S527" i="24" s="1"/>
  <c r="J25" i="7"/>
  <c r="K25" i="7"/>
  <c r="L26" i="22" s="1"/>
  <c r="M527" i="24" s="1"/>
  <c r="G25" i="7"/>
  <c r="C25" i="7"/>
  <c r="H25" i="7"/>
  <c r="F25" i="7"/>
  <c r="D25" i="7"/>
  <c r="E26" i="22" s="1"/>
  <c r="D527" i="24" s="1"/>
  <c r="B25" i="7"/>
  <c r="L25" i="7"/>
  <c r="M26" i="22" s="1"/>
  <c r="Q527" i="24" s="1"/>
  <c r="N27" i="9"/>
  <c r="N57" i="8"/>
  <c r="M7" i="7"/>
  <c r="N8" i="22" s="1"/>
  <c r="I7" i="7"/>
  <c r="J8" i="22" s="1"/>
  <c r="K59" i="24" s="1"/>
  <c r="E7" i="7"/>
  <c r="F8" i="22" s="1"/>
  <c r="N7" i="7"/>
  <c r="O8" i="22" s="1"/>
  <c r="S59" i="24" s="1"/>
  <c r="J7" i="7"/>
  <c r="K8" i="22" s="1"/>
  <c r="F7" i="7"/>
  <c r="G8" i="22" s="1"/>
  <c r="B7" i="7"/>
  <c r="C8" i="22" s="1"/>
  <c r="B59" i="24" s="1"/>
  <c r="K7" i="7"/>
  <c r="L8" i="22" s="1"/>
  <c r="M59" i="24" s="1"/>
  <c r="G7" i="7"/>
  <c r="H8" i="22" s="1"/>
  <c r="I59" i="24" s="1"/>
  <c r="C7" i="7"/>
  <c r="C5" i="6" s="1"/>
  <c r="L7" i="7"/>
  <c r="M8" i="22" s="1"/>
  <c r="Q59" i="24" s="1"/>
  <c r="H7" i="7"/>
  <c r="I8" i="22" s="1"/>
  <c r="D7" i="7"/>
  <c r="E8" i="22" s="1"/>
  <c r="D59" i="24" s="1"/>
  <c r="C27" i="9"/>
  <c r="C57" i="8"/>
  <c r="F57" i="8"/>
  <c r="M31" i="7"/>
  <c r="N32" i="22" s="1"/>
  <c r="R683" i="24" s="1"/>
  <c r="I31" i="7"/>
  <c r="E31" i="7"/>
  <c r="N31" i="7"/>
  <c r="O32" i="22" s="1"/>
  <c r="S683" i="24" s="1"/>
  <c r="J31" i="7"/>
  <c r="F31" i="7"/>
  <c r="B31" i="7"/>
  <c r="K31" i="7"/>
  <c r="L32" i="22" s="1"/>
  <c r="M683" i="24" s="1"/>
  <c r="G31" i="7"/>
  <c r="C31" i="7"/>
  <c r="D31" i="7"/>
  <c r="E32" i="22" s="1"/>
  <c r="D683" i="24" s="1"/>
  <c r="H31" i="7"/>
  <c r="L31" i="7"/>
  <c r="M32" i="22" s="1"/>
  <c r="Q683" i="24" s="1"/>
  <c r="M19" i="7"/>
  <c r="N20" i="22" s="1"/>
  <c r="R371" i="24" s="1"/>
  <c r="I19" i="7"/>
  <c r="E19" i="7"/>
  <c r="H19" i="7"/>
  <c r="N19" i="7"/>
  <c r="O20" i="22" s="1"/>
  <c r="S371" i="24" s="1"/>
  <c r="K19" i="7"/>
  <c r="L20" i="22" s="1"/>
  <c r="M371" i="24" s="1"/>
  <c r="F19" i="7"/>
  <c r="C19" i="7"/>
  <c r="L19" i="7"/>
  <c r="M20" i="22" s="1"/>
  <c r="Q371" i="24" s="1"/>
  <c r="D19" i="7"/>
  <c r="E20" i="22" s="1"/>
  <c r="D371" i="24" s="1"/>
  <c r="J19" i="7"/>
  <c r="B19" i="7"/>
  <c r="G19" i="7"/>
  <c r="M26" i="7"/>
  <c r="N27" i="22" s="1"/>
  <c r="R553" i="24" s="1"/>
  <c r="I26" i="7"/>
  <c r="E26" i="7"/>
  <c r="N26" i="7"/>
  <c r="O27" i="22" s="1"/>
  <c r="S553" i="24" s="1"/>
  <c r="J26" i="7"/>
  <c r="F26" i="7"/>
  <c r="B26" i="7"/>
  <c r="K26" i="7"/>
  <c r="L27" i="22" s="1"/>
  <c r="M553" i="24" s="1"/>
  <c r="G26" i="7"/>
  <c r="C26" i="7"/>
  <c r="D26" i="7"/>
  <c r="H26" i="7"/>
  <c r="L26" i="7"/>
  <c r="M27" i="22" s="1"/>
  <c r="Q553" i="24" s="1"/>
  <c r="M10" i="7"/>
  <c r="N11" i="22" s="1"/>
  <c r="R137" i="24" s="1"/>
  <c r="I10" i="7"/>
  <c r="E10" i="7"/>
  <c r="N10" i="7"/>
  <c r="O11" i="22" s="1"/>
  <c r="S137" i="24" s="1"/>
  <c r="J10" i="7"/>
  <c r="F10" i="7"/>
  <c r="B10" i="7"/>
  <c r="K10" i="7"/>
  <c r="L11" i="22" s="1"/>
  <c r="M137" i="24" s="1"/>
  <c r="G10" i="7"/>
  <c r="C10" i="7"/>
  <c r="L10" i="7"/>
  <c r="M11" i="22" s="1"/>
  <c r="Q137" i="24" s="1"/>
  <c r="H10" i="7"/>
  <c r="D10" i="7"/>
  <c r="E11" i="22" s="1"/>
  <c r="D137" i="24" s="1"/>
  <c r="J27" i="9"/>
  <c r="B57" i="8"/>
  <c r="B27" i="9"/>
  <c r="K57" i="8"/>
  <c r="B8" i="22"/>
  <c r="B8" i="20"/>
  <c r="N18" i="7"/>
  <c r="O19" i="22" s="1"/>
  <c r="S345" i="24" s="1"/>
  <c r="J18" i="7"/>
  <c r="F18" i="7"/>
  <c r="B18" i="7"/>
  <c r="K18" i="7"/>
  <c r="L19" i="22" s="1"/>
  <c r="M345" i="24" s="1"/>
  <c r="H18" i="7"/>
  <c r="C18" i="7"/>
  <c r="I18" i="7"/>
  <c r="L18" i="7"/>
  <c r="M19" i="22" s="1"/>
  <c r="Q345" i="24" s="1"/>
  <c r="G18" i="7"/>
  <c r="D18" i="7"/>
  <c r="E19" i="22" s="1"/>
  <c r="D345" i="24" s="1"/>
  <c r="M18" i="7"/>
  <c r="N19" i="22" s="1"/>
  <c r="R345" i="24" s="1"/>
  <c r="E18" i="7"/>
  <c r="I57" i="8"/>
  <c r="M9" i="7"/>
  <c r="N10" i="22" s="1"/>
  <c r="R111" i="24" s="1"/>
  <c r="I9" i="7"/>
  <c r="E9" i="7"/>
  <c r="N9" i="7"/>
  <c r="O10" i="22" s="1"/>
  <c r="S111" i="24" s="1"/>
  <c r="J9" i="7"/>
  <c r="F9" i="7"/>
  <c r="B9" i="7"/>
  <c r="K9" i="7"/>
  <c r="L10" i="22" s="1"/>
  <c r="M111" i="24" s="1"/>
  <c r="G9" i="7"/>
  <c r="C9" i="7"/>
  <c r="L9" i="7"/>
  <c r="M10" i="22" s="1"/>
  <c r="Q111" i="24" s="1"/>
  <c r="H9" i="7"/>
  <c r="D9" i="7"/>
  <c r="B6" i="5"/>
  <c r="C6" i="5"/>
  <c r="D6" i="5"/>
  <c r="O6" i="5" s="1"/>
  <c r="B58" i="8" s="1"/>
  <c r="E6" i="5"/>
  <c r="F6" i="5"/>
  <c r="G6" i="5"/>
  <c r="H6" i="5"/>
  <c r="I6" i="5"/>
  <c r="J6" i="5"/>
  <c r="K6" i="5"/>
  <c r="L6" i="5"/>
  <c r="M6" i="5"/>
  <c r="N6" i="5"/>
  <c r="B859" i="14"/>
  <c r="B865" i="14" s="1"/>
  <c r="K28" i="3"/>
  <c r="K26" i="3"/>
  <c r="B791" i="14"/>
  <c r="B797" i="14" s="1"/>
  <c r="K11" i="3"/>
  <c r="K30" i="3"/>
  <c r="B927" i="14"/>
  <c r="B933" i="14" s="1"/>
  <c r="B587" i="14"/>
  <c r="B593" i="14" s="1"/>
  <c r="K20" i="3"/>
  <c r="B519" i="14"/>
  <c r="B525" i="14" s="1"/>
  <c r="K18" i="3"/>
  <c r="K16" i="3"/>
  <c r="B451" i="14"/>
  <c r="B457" i="14" s="1"/>
  <c r="K34" i="3"/>
  <c r="B1063" i="14"/>
  <c r="B1069" i="14" s="1"/>
  <c r="B383" i="14"/>
  <c r="B389" i="14" s="1"/>
  <c r="K14" i="3"/>
  <c r="C38" i="3"/>
  <c r="B287" i="14"/>
  <c r="B1131" i="14"/>
  <c r="B1137" i="14" s="1"/>
  <c r="K36" i="3"/>
  <c r="B723" i="14"/>
  <c r="B729" i="14" s="1"/>
  <c r="K24" i="3"/>
  <c r="B655" i="14"/>
  <c r="B661" i="14" s="1"/>
  <c r="K22" i="3"/>
  <c r="K5" i="3"/>
  <c r="K3" i="3"/>
  <c r="B12" i="14" s="1"/>
  <c r="D38" i="3"/>
  <c r="B185" i="14"/>
  <c r="E315" i="14"/>
  <c r="B321" i="14" s="1"/>
  <c r="K12" i="3"/>
  <c r="K10" i="3"/>
  <c r="E247" i="14"/>
  <c r="B253" i="14" s="1"/>
  <c r="E213" i="14"/>
  <c r="B219" i="14" s="1"/>
  <c r="K9" i="3"/>
  <c r="K8" i="3"/>
  <c r="G38" i="3"/>
  <c r="B145" i="14"/>
  <c r="B151" i="14" s="1"/>
  <c r="K7" i="3"/>
  <c r="B111" i="14"/>
  <c r="B117" i="14" s="1"/>
  <c r="K6" i="3"/>
  <c r="H38" i="3"/>
  <c r="E38" i="3"/>
  <c r="F38" i="3"/>
  <c r="E76" i="14"/>
  <c r="B82" i="14" s="1"/>
  <c r="H41" i="14"/>
  <c r="K4" i="3"/>
  <c r="B47" i="14" s="1"/>
  <c r="I38" i="3"/>
  <c r="J38" i="3"/>
  <c r="I6" i="14"/>
  <c r="B609" i="8" l="1"/>
  <c r="O28" i="7"/>
  <c r="P27" i="5"/>
  <c r="E604" i="8" s="1"/>
  <c r="Q27" i="5"/>
  <c r="L604" i="8" s="1"/>
  <c r="R27" i="5"/>
  <c r="B610" i="8" s="1"/>
  <c r="O27" i="5"/>
  <c r="B604" i="8" s="1"/>
  <c r="K26" i="6"/>
  <c r="E605" i="8" s="1"/>
  <c r="P25" i="5"/>
  <c r="E552" i="8" s="1"/>
  <c r="B557" i="8"/>
  <c r="R25" i="5"/>
  <c r="B558" i="8" s="1"/>
  <c r="O25" i="5"/>
  <c r="B552" i="8" s="1"/>
  <c r="Q25" i="5"/>
  <c r="L552" i="8" s="1"/>
  <c r="Q24" i="5"/>
  <c r="L526" i="8" s="1"/>
  <c r="R24" i="5"/>
  <c r="B532" i="8" s="1"/>
  <c r="O25" i="7"/>
  <c r="P24" i="5"/>
  <c r="E526" i="8" s="1"/>
  <c r="Q23" i="5"/>
  <c r="L500" i="8" s="1"/>
  <c r="P23" i="5"/>
  <c r="E500" i="8" s="1"/>
  <c r="K22" i="6"/>
  <c r="E501" i="8" s="1"/>
  <c r="R23" i="5"/>
  <c r="B506" i="8" s="1"/>
  <c r="O23" i="5"/>
  <c r="B500" i="8" s="1"/>
  <c r="B22" i="6"/>
  <c r="J22" i="6" s="1"/>
  <c r="B501" i="8" s="1"/>
  <c r="L22" i="6"/>
  <c r="B507" i="8" s="1"/>
  <c r="Q21" i="5"/>
  <c r="L448" i="8" s="1"/>
  <c r="B453" i="8"/>
  <c r="I27" i="9"/>
  <c r="O22" i="7"/>
  <c r="G20" i="6"/>
  <c r="P21" i="5"/>
  <c r="E448" i="8" s="1"/>
  <c r="F23" i="22"/>
  <c r="G449" i="24" s="1"/>
  <c r="D20" i="6"/>
  <c r="R21" i="5"/>
  <c r="B454" i="8" s="1"/>
  <c r="L20" i="6"/>
  <c r="B455" i="8" s="1"/>
  <c r="J20" i="6"/>
  <c r="B449" i="8" s="1"/>
  <c r="O21" i="5"/>
  <c r="B448" i="8" s="1"/>
  <c r="R18" i="5"/>
  <c r="B376" i="8" s="1"/>
  <c r="P18" i="5"/>
  <c r="E370" i="8" s="1"/>
  <c r="O18" i="5"/>
  <c r="B370" i="8" s="1"/>
  <c r="H15" i="5"/>
  <c r="P15" i="5"/>
  <c r="E292" i="8" s="1"/>
  <c r="O16" i="7"/>
  <c r="C14" i="6"/>
  <c r="R15" i="5"/>
  <c r="B298" i="8" s="1"/>
  <c r="F17" i="22"/>
  <c r="G293" i="24" s="1"/>
  <c r="D14" i="6"/>
  <c r="J17" i="22"/>
  <c r="K293" i="24" s="1"/>
  <c r="H14" i="6"/>
  <c r="G9" i="6"/>
  <c r="F9" i="6"/>
  <c r="O11" i="7"/>
  <c r="H9" i="6"/>
  <c r="C9" i="6"/>
  <c r="J9" i="6" s="1"/>
  <c r="B163" i="8" s="1"/>
  <c r="I9" i="6"/>
  <c r="Q10" i="5"/>
  <c r="L162" i="8" s="1"/>
  <c r="D9" i="6"/>
  <c r="H5" i="6"/>
  <c r="G5" i="6"/>
  <c r="E5" i="6"/>
  <c r="F5" i="6"/>
  <c r="B5" i="6"/>
  <c r="I5" i="6"/>
  <c r="D5" i="6"/>
  <c r="Q17" i="5"/>
  <c r="L344" i="8" s="1"/>
  <c r="G16" i="5"/>
  <c r="G317" i="8"/>
  <c r="B323" i="8" s="1"/>
  <c r="H27" i="9"/>
  <c r="P8" i="5"/>
  <c r="E110" i="8" s="1"/>
  <c r="Q11" i="5"/>
  <c r="L188" i="8" s="1"/>
  <c r="F29" i="22"/>
  <c r="G605" i="24" s="1"/>
  <c r="L20" i="5"/>
  <c r="H20" i="5"/>
  <c r="F26" i="5"/>
  <c r="K5" i="8"/>
  <c r="K7" i="5"/>
  <c r="R7" i="5" s="1"/>
  <c r="B90" i="8" s="1"/>
  <c r="D213" i="8"/>
  <c r="N239" i="8"/>
  <c r="O7" i="5"/>
  <c r="B84" i="8" s="1"/>
  <c r="H21" i="6"/>
  <c r="K27" i="9"/>
  <c r="C19" i="6"/>
  <c r="O15" i="7"/>
  <c r="Q26" i="5"/>
  <c r="L578" i="8" s="1"/>
  <c r="O20" i="7"/>
  <c r="G12" i="22"/>
  <c r="H163" i="24" s="1"/>
  <c r="F25" i="6"/>
  <c r="J35" i="22"/>
  <c r="K762" i="24" s="1"/>
  <c r="G22" i="22"/>
  <c r="H423" i="24" s="1"/>
  <c r="G4" i="5"/>
  <c r="L27" i="9"/>
  <c r="H25" i="6"/>
  <c r="H26" i="5"/>
  <c r="P26" i="5" s="1"/>
  <c r="E578" i="8" s="1"/>
  <c r="O27" i="7"/>
  <c r="G25" i="6"/>
  <c r="B25" i="6"/>
  <c r="D25" i="6"/>
  <c r="I6" i="6"/>
  <c r="K6" i="6" s="1"/>
  <c r="E85" i="8" s="1"/>
  <c r="O8" i="7"/>
  <c r="B89" i="8"/>
  <c r="Q7" i="5"/>
  <c r="L84" i="8" s="1"/>
  <c r="D9" i="22"/>
  <c r="C85" i="24" s="1"/>
  <c r="C6" i="6"/>
  <c r="N5" i="5"/>
  <c r="Q5" i="5"/>
  <c r="L32" i="8" s="1"/>
  <c r="B37" i="8"/>
  <c r="H5" i="5"/>
  <c r="R5" i="5" s="1"/>
  <c r="B38" i="8" s="1"/>
  <c r="G4" i="6"/>
  <c r="O6" i="7"/>
  <c r="O5" i="5"/>
  <c r="B32" i="8" s="1"/>
  <c r="P5" i="5"/>
  <c r="E32" i="8" s="1"/>
  <c r="F4" i="6"/>
  <c r="C7" i="22"/>
  <c r="B33" i="24" s="1"/>
  <c r="B4" i="6"/>
  <c r="J4" i="6" s="1"/>
  <c r="B33" i="8" s="1"/>
  <c r="I4" i="6"/>
  <c r="D12" i="6"/>
  <c r="O14" i="7"/>
  <c r="C12" i="6"/>
  <c r="J12" i="6" s="1"/>
  <c r="B241" i="8" s="1"/>
  <c r="G12" i="6"/>
  <c r="I10" i="6"/>
  <c r="O12" i="7"/>
  <c r="D10" i="6"/>
  <c r="B10" i="6"/>
  <c r="J13" i="22"/>
  <c r="K189" i="24" s="1"/>
  <c r="H10" i="6"/>
  <c r="H13" i="22"/>
  <c r="I189" i="24" s="1"/>
  <c r="E10" i="6"/>
  <c r="H18" i="6"/>
  <c r="D18" i="6"/>
  <c r="K18" i="6" s="1"/>
  <c r="E397" i="8" s="1"/>
  <c r="Q14" i="5"/>
  <c r="L266" i="8" s="1"/>
  <c r="P14" i="5"/>
  <c r="E266" i="8" s="1"/>
  <c r="G14" i="5"/>
  <c r="E13" i="6"/>
  <c r="K13" i="6" s="1"/>
  <c r="E267" i="8" s="1"/>
  <c r="B13" i="6"/>
  <c r="L13" i="6" s="1"/>
  <c r="B273" i="8" s="1"/>
  <c r="C13" i="6"/>
  <c r="O13" i="7"/>
  <c r="K12" i="5"/>
  <c r="F12" i="5"/>
  <c r="B219" i="8"/>
  <c r="Q12" i="5"/>
  <c r="L214" i="8" s="1"/>
  <c r="O12" i="5"/>
  <c r="B214" i="8" s="1"/>
  <c r="Q20" i="5"/>
  <c r="L422" i="8" s="1"/>
  <c r="B427" i="8"/>
  <c r="O20" i="5"/>
  <c r="B422" i="8" s="1"/>
  <c r="P20" i="5"/>
  <c r="E422" i="8" s="1"/>
  <c r="R20" i="5"/>
  <c r="B428" i="8" s="1"/>
  <c r="K15" i="6"/>
  <c r="E319" i="8" s="1"/>
  <c r="F18" i="22"/>
  <c r="G319" i="24" s="1"/>
  <c r="P16" i="5"/>
  <c r="E318" i="8" s="1"/>
  <c r="R16" i="5"/>
  <c r="B324" i="8" s="1"/>
  <c r="P22" i="5"/>
  <c r="E474" i="8" s="1"/>
  <c r="R22" i="5"/>
  <c r="B480" i="8" s="1"/>
  <c r="O23" i="7"/>
  <c r="F21" i="6"/>
  <c r="G21" i="6"/>
  <c r="B21" i="6"/>
  <c r="G28" i="22"/>
  <c r="H579" i="24" s="1"/>
  <c r="E4" i="5"/>
  <c r="K21" i="22"/>
  <c r="L397" i="24" s="1"/>
  <c r="G29" i="22"/>
  <c r="H605" i="24" s="1"/>
  <c r="G9" i="5"/>
  <c r="C3" i="6"/>
  <c r="N34" i="22"/>
  <c r="R735" i="24" s="1"/>
  <c r="I29" i="22"/>
  <c r="J605" i="24" s="1"/>
  <c r="M9" i="5"/>
  <c r="Q9" i="5" s="1"/>
  <c r="L136" i="8" s="1"/>
  <c r="B349" i="8"/>
  <c r="O4" i="5"/>
  <c r="B6" i="8" s="1"/>
  <c r="O10" i="7"/>
  <c r="B4" i="9"/>
  <c r="M27" i="9"/>
  <c r="J15" i="22"/>
  <c r="K241" i="24" s="1"/>
  <c r="J30" i="22"/>
  <c r="K631" i="24" s="1"/>
  <c r="L34" i="22"/>
  <c r="M735" i="24" s="1"/>
  <c r="E27" i="9"/>
  <c r="B713" i="8"/>
  <c r="B818" i="8"/>
  <c r="C734" i="8"/>
  <c r="K17" i="22"/>
  <c r="L293" i="24" s="1"/>
  <c r="J31" i="22"/>
  <c r="K657" i="24" s="1"/>
  <c r="K28" i="22"/>
  <c r="L579" i="24" s="1"/>
  <c r="I36" i="22"/>
  <c r="J788" i="24" s="1"/>
  <c r="F30" i="22"/>
  <c r="G631" i="24" s="1"/>
  <c r="B141" i="8"/>
  <c r="G27" i="9"/>
  <c r="B583" i="8"/>
  <c r="F24" i="22"/>
  <c r="G475" i="24" s="1"/>
  <c r="B734" i="8"/>
  <c r="M34" i="22"/>
  <c r="Q735" i="24" s="1"/>
  <c r="D3" i="6"/>
  <c r="E3" i="6"/>
  <c r="I5" i="8"/>
  <c r="I4" i="5"/>
  <c r="L5" i="8"/>
  <c r="L4" i="5"/>
  <c r="Q4" i="5" s="1"/>
  <c r="L6" i="8" s="1"/>
  <c r="O5" i="7"/>
  <c r="B3" i="6"/>
  <c r="E14" i="6"/>
  <c r="G17" i="22"/>
  <c r="H293" i="24" s="1"/>
  <c r="I734" i="8"/>
  <c r="C15" i="22"/>
  <c r="B241" i="24" s="1"/>
  <c r="J40" i="22"/>
  <c r="K892" i="24" s="1"/>
  <c r="B375" i="8"/>
  <c r="D33" i="6"/>
  <c r="F36" i="22"/>
  <c r="G788" i="24" s="1"/>
  <c r="F32" i="6"/>
  <c r="H35" i="22"/>
  <c r="I762" i="24" s="1"/>
  <c r="I37" i="6"/>
  <c r="K40" i="22"/>
  <c r="L892" i="24" s="1"/>
  <c r="J734" i="8"/>
  <c r="E734" i="8"/>
  <c r="H36" i="22"/>
  <c r="I788" i="24" s="1"/>
  <c r="O9" i="7"/>
  <c r="E10" i="22"/>
  <c r="D111" i="24" s="1"/>
  <c r="G7" i="6"/>
  <c r="I10" i="22"/>
  <c r="J111" i="24" s="1"/>
  <c r="C7" i="6"/>
  <c r="D10" i="22"/>
  <c r="C111" i="24" s="1"/>
  <c r="F7" i="6"/>
  <c r="H10" i="22"/>
  <c r="I111" i="24" s="1"/>
  <c r="B7" i="6"/>
  <c r="C10" i="22"/>
  <c r="B111" i="24" s="1"/>
  <c r="E7" i="6"/>
  <c r="G10" i="22"/>
  <c r="H111" i="24" s="1"/>
  <c r="I7" i="6"/>
  <c r="K10" i="22"/>
  <c r="L111" i="24" s="1"/>
  <c r="D7" i="6"/>
  <c r="F10" i="22"/>
  <c r="G111" i="24" s="1"/>
  <c r="H7" i="6"/>
  <c r="J10" i="22"/>
  <c r="K111" i="24" s="1"/>
  <c r="D16" i="6"/>
  <c r="F19" i="22"/>
  <c r="G345" i="24" s="1"/>
  <c r="F16" i="6"/>
  <c r="H19" i="22"/>
  <c r="I345" i="24" s="1"/>
  <c r="H16" i="6"/>
  <c r="J19" i="22"/>
  <c r="K345" i="24" s="1"/>
  <c r="C16" i="6"/>
  <c r="D19" i="22"/>
  <c r="C345" i="24" s="1"/>
  <c r="G16" i="6"/>
  <c r="I19" i="22"/>
  <c r="J345" i="24" s="1"/>
  <c r="B16" i="6"/>
  <c r="J16" i="6" s="1"/>
  <c r="B345" i="8" s="1"/>
  <c r="C19" i="22"/>
  <c r="B345" i="24" s="1"/>
  <c r="E16" i="6"/>
  <c r="G19" i="22"/>
  <c r="H345" i="24" s="1"/>
  <c r="I16" i="6"/>
  <c r="K19" i="22"/>
  <c r="L345" i="24" s="1"/>
  <c r="G8" i="6"/>
  <c r="I11" i="22"/>
  <c r="J137" i="24" s="1"/>
  <c r="C8" i="6"/>
  <c r="D11" i="22"/>
  <c r="C137" i="24" s="1"/>
  <c r="F8" i="6"/>
  <c r="H11" i="22"/>
  <c r="I137" i="24" s="1"/>
  <c r="B8" i="6"/>
  <c r="C11" i="22"/>
  <c r="B137" i="24" s="1"/>
  <c r="E8" i="6"/>
  <c r="G11" i="22"/>
  <c r="H137" i="24" s="1"/>
  <c r="I8" i="6"/>
  <c r="K11" i="22"/>
  <c r="L137" i="24" s="1"/>
  <c r="D8" i="6"/>
  <c r="F11" i="22"/>
  <c r="G137" i="24" s="1"/>
  <c r="H8" i="6"/>
  <c r="J11" i="22"/>
  <c r="K137" i="24" s="1"/>
  <c r="G24" i="6"/>
  <c r="I27" i="22"/>
  <c r="J553" i="24" s="1"/>
  <c r="O26" i="7"/>
  <c r="E27" i="22"/>
  <c r="D553" i="24" s="1"/>
  <c r="C24" i="6"/>
  <c r="D27" i="22"/>
  <c r="C553" i="24" s="1"/>
  <c r="F24" i="6"/>
  <c r="H27" i="22"/>
  <c r="I553" i="24" s="1"/>
  <c r="B24" i="6"/>
  <c r="J24" i="6" s="1"/>
  <c r="B553" i="8" s="1"/>
  <c r="C27" i="22"/>
  <c r="B553" i="24" s="1"/>
  <c r="E24" i="6"/>
  <c r="G27" i="22"/>
  <c r="H553" i="24" s="1"/>
  <c r="I24" i="6"/>
  <c r="K27" i="22"/>
  <c r="L553" i="24" s="1"/>
  <c r="D24" i="6"/>
  <c r="F27" i="22"/>
  <c r="G553" i="24" s="1"/>
  <c r="H24" i="6"/>
  <c r="J27" i="22"/>
  <c r="K553" i="24" s="1"/>
  <c r="F17" i="6"/>
  <c r="H20" i="22"/>
  <c r="I371" i="24" s="1"/>
  <c r="B17" i="6"/>
  <c r="C20" i="22"/>
  <c r="B371" i="24" s="1"/>
  <c r="I17" i="6"/>
  <c r="K20" i="22"/>
  <c r="L371" i="24" s="1"/>
  <c r="C17" i="6"/>
  <c r="D20" i="22"/>
  <c r="C371" i="24" s="1"/>
  <c r="E17" i="6"/>
  <c r="G20" i="22"/>
  <c r="H371" i="24" s="1"/>
  <c r="G17" i="6"/>
  <c r="I20" i="22"/>
  <c r="J371" i="24" s="1"/>
  <c r="D17" i="6"/>
  <c r="F20" i="22"/>
  <c r="G371" i="24" s="1"/>
  <c r="H17" i="6"/>
  <c r="J20" i="22"/>
  <c r="K371" i="24" s="1"/>
  <c r="G29" i="6"/>
  <c r="I32" i="22"/>
  <c r="J683" i="24" s="1"/>
  <c r="C29" i="6"/>
  <c r="D32" i="22"/>
  <c r="C683" i="24" s="1"/>
  <c r="F29" i="6"/>
  <c r="H32" i="22"/>
  <c r="I683" i="24" s="1"/>
  <c r="B29" i="6"/>
  <c r="C32" i="22"/>
  <c r="B683" i="24" s="1"/>
  <c r="E29" i="6"/>
  <c r="G32" i="22"/>
  <c r="H683" i="24" s="1"/>
  <c r="I29" i="6"/>
  <c r="K32" i="22"/>
  <c r="L683" i="24" s="1"/>
  <c r="D29" i="6"/>
  <c r="F32" i="22"/>
  <c r="G683" i="24" s="1"/>
  <c r="H29" i="6"/>
  <c r="J32" i="22"/>
  <c r="K683" i="24" s="1"/>
  <c r="J59" i="24"/>
  <c r="O7" i="7"/>
  <c r="D8" i="22"/>
  <c r="H59" i="24"/>
  <c r="L59" i="24"/>
  <c r="G59" i="24"/>
  <c r="R59" i="24"/>
  <c r="M29" i="23"/>
  <c r="M27" i="23"/>
  <c r="B23" i="6"/>
  <c r="C26" i="22"/>
  <c r="B527" i="24" s="1"/>
  <c r="E23" i="6"/>
  <c r="G26" i="22"/>
  <c r="H527" i="24" s="1"/>
  <c r="G23" i="6"/>
  <c r="I26" i="22"/>
  <c r="J527" i="24" s="1"/>
  <c r="C23" i="6"/>
  <c r="D26" i="22"/>
  <c r="C527" i="24" s="1"/>
  <c r="F23" i="6"/>
  <c r="H26" i="22"/>
  <c r="I527" i="24" s="1"/>
  <c r="I23" i="6"/>
  <c r="K26" i="22"/>
  <c r="L527" i="24" s="1"/>
  <c r="D23" i="6"/>
  <c r="F26" i="22"/>
  <c r="G527" i="24" s="1"/>
  <c r="H23" i="6"/>
  <c r="J26" i="22"/>
  <c r="K527" i="24" s="1"/>
  <c r="K7" i="24"/>
  <c r="C7" i="24"/>
  <c r="Q6" i="5"/>
  <c r="L58" i="8" s="1"/>
  <c r="P6" i="5"/>
  <c r="E58" i="8" s="1"/>
  <c r="R6" i="5"/>
  <c r="B64" i="8" s="1"/>
  <c r="Q19" i="5"/>
  <c r="L396" i="8" s="1"/>
  <c r="K31" i="6"/>
  <c r="E736" i="8" s="1"/>
  <c r="L30" i="6"/>
  <c r="B715" i="8" s="1"/>
  <c r="R29" i="5"/>
  <c r="B662" i="8" s="1"/>
  <c r="B661" i="8"/>
  <c r="J34" i="6"/>
  <c r="B814" i="8" s="1"/>
  <c r="B870" i="8"/>
  <c r="P37" i="5"/>
  <c r="E865" i="8" s="1"/>
  <c r="M30" i="23"/>
  <c r="J30" i="6"/>
  <c r="B709" i="8" s="1"/>
  <c r="K11" i="6"/>
  <c r="E215" i="8" s="1"/>
  <c r="K19" i="6"/>
  <c r="E423" i="8" s="1"/>
  <c r="K20" i="6"/>
  <c r="E449" i="8" s="1"/>
  <c r="N27" i="23"/>
  <c r="N29" i="23"/>
  <c r="N28" i="23"/>
  <c r="N30" i="23"/>
  <c r="R37" i="5"/>
  <c r="B871" i="8" s="1"/>
  <c r="O37" i="5"/>
  <c r="B865" i="8" s="1"/>
  <c r="B896" i="8"/>
  <c r="R38" i="5"/>
  <c r="B897" i="8" s="1"/>
  <c r="P38" i="5"/>
  <c r="E891" i="8" s="1"/>
  <c r="P29" i="5"/>
  <c r="E656" i="8" s="1"/>
  <c r="R33" i="5"/>
  <c r="B767" i="8" s="1"/>
  <c r="O33" i="5"/>
  <c r="B761" i="8" s="1"/>
  <c r="L32" i="6"/>
  <c r="B768" i="8" s="1"/>
  <c r="J32" i="6"/>
  <c r="B762" i="8" s="1"/>
  <c r="L31" i="6"/>
  <c r="B742" i="8" s="1"/>
  <c r="J31" i="6"/>
  <c r="B736" i="8" s="1"/>
  <c r="B740" i="8"/>
  <c r="P33" i="5"/>
  <c r="E761" i="8" s="1"/>
  <c r="O31" i="7"/>
  <c r="B766" i="8"/>
  <c r="J29" i="6"/>
  <c r="B683" i="8" s="1"/>
  <c r="L29" i="6"/>
  <c r="B689" i="8" s="1"/>
  <c r="K29" i="6"/>
  <c r="E683" i="8" s="1"/>
  <c r="Q31" i="5"/>
  <c r="L708" i="8" s="1"/>
  <c r="R31" i="5"/>
  <c r="B714" i="8" s="1"/>
  <c r="P35" i="5"/>
  <c r="E813" i="8" s="1"/>
  <c r="R35" i="5"/>
  <c r="B819" i="8" s="1"/>
  <c r="P32" i="5"/>
  <c r="E735" i="8" s="1"/>
  <c r="R32" i="5"/>
  <c r="B741" i="8" s="1"/>
  <c r="O18" i="7"/>
  <c r="O9" i="5"/>
  <c r="B136" i="8" s="1"/>
  <c r="L19" i="6"/>
  <c r="B429" i="8" s="1"/>
  <c r="J19" i="6"/>
  <c r="B423" i="8" s="1"/>
  <c r="R10" i="5"/>
  <c r="B168" i="8" s="1"/>
  <c r="O10" i="5"/>
  <c r="B162" i="8" s="1"/>
  <c r="P11" i="5"/>
  <c r="E188" i="8" s="1"/>
  <c r="B271" i="8"/>
  <c r="Q22" i="5"/>
  <c r="L474" i="8" s="1"/>
  <c r="O11" i="5"/>
  <c r="B188" i="8" s="1"/>
  <c r="R11" i="5"/>
  <c r="B194" i="8" s="1"/>
  <c r="P9" i="5"/>
  <c r="E136" i="8" s="1"/>
  <c r="R26" i="5"/>
  <c r="B584" i="8" s="1"/>
  <c r="P28" i="5"/>
  <c r="E630" i="8" s="1"/>
  <c r="L15" i="6"/>
  <c r="B325" i="8" s="1"/>
  <c r="J15" i="6"/>
  <c r="B319" i="8" s="1"/>
  <c r="B479" i="8"/>
  <c r="B167" i="8"/>
  <c r="P19" i="5"/>
  <c r="E396" i="8" s="1"/>
  <c r="O14" i="5"/>
  <c r="B266" i="8" s="1"/>
  <c r="R14" i="5"/>
  <c r="B272" i="8" s="1"/>
  <c r="B193" i="8"/>
  <c r="O19" i="5"/>
  <c r="B396" i="8" s="1"/>
  <c r="R19" i="5"/>
  <c r="B402" i="8" s="1"/>
  <c r="B635" i="8"/>
  <c r="C40" i="7"/>
  <c r="J6" i="6"/>
  <c r="B85" i="8" s="1"/>
  <c r="L6" i="6"/>
  <c r="B91" i="8" s="1"/>
  <c r="J11" i="6"/>
  <c r="B215" i="8" s="1"/>
  <c r="L11" i="6"/>
  <c r="B221" i="8" s="1"/>
  <c r="R8" i="5"/>
  <c r="B116" i="8" s="1"/>
  <c r="O8" i="5"/>
  <c r="B110" i="8" s="1"/>
  <c r="Q13" i="5"/>
  <c r="L240" i="8" s="1"/>
  <c r="R13" i="5"/>
  <c r="B246" i="8" s="1"/>
  <c r="O13" i="5"/>
  <c r="B240" i="8" s="1"/>
  <c r="P10" i="5"/>
  <c r="E162" i="8" s="1"/>
  <c r="B401" i="8"/>
  <c r="R28" i="5"/>
  <c r="B636" i="8" s="1"/>
  <c r="O28" i="5"/>
  <c r="B630" i="8" s="1"/>
  <c r="R17" i="5"/>
  <c r="B350" i="8" s="1"/>
  <c r="O17" i="5"/>
  <c r="B344" i="8" s="1"/>
  <c r="J5" i="6"/>
  <c r="B59" i="8" s="1"/>
  <c r="O19" i="7"/>
  <c r="P13" i="5"/>
  <c r="E240" i="8" s="1"/>
  <c r="L27" i="6"/>
  <c r="B637" i="8" s="1"/>
  <c r="J27" i="6"/>
  <c r="B631" i="8" s="1"/>
  <c r="J26" i="6"/>
  <c r="B605" i="8" s="1"/>
  <c r="L26" i="6"/>
  <c r="B611" i="8" s="1"/>
  <c r="Q8" i="5"/>
  <c r="L110" i="8" s="1"/>
  <c r="B115" i="8"/>
  <c r="Q28" i="5"/>
  <c r="L630" i="8" s="1"/>
  <c r="P17" i="5"/>
  <c r="E344" i="8" s="1"/>
  <c r="B245" i="8"/>
  <c r="L18" i="6"/>
  <c r="B403" i="8" s="1"/>
  <c r="J18" i="6"/>
  <c r="B397" i="8" s="1"/>
  <c r="J14" i="6"/>
  <c r="B293" i="8" s="1"/>
  <c r="L14" i="6"/>
  <c r="B299" i="8" s="1"/>
  <c r="J40" i="7"/>
  <c r="I40" i="7"/>
  <c r="H40" i="7"/>
  <c r="M40" i="7"/>
  <c r="L40" i="7"/>
  <c r="K40" i="7"/>
  <c r="N40" i="7"/>
  <c r="B63" i="8"/>
  <c r="D40" i="7"/>
  <c r="F40" i="7"/>
  <c r="G40" i="7"/>
  <c r="B40" i="7"/>
  <c r="E40" i="7"/>
  <c r="L24" i="6" l="1"/>
  <c r="B559" i="8" s="1"/>
  <c r="K24" i="6"/>
  <c r="E553" i="8" s="1"/>
  <c r="K23" i="6"/>
  <c r="E527" i="8" s="1"/>
  <c r="L23" i="6"/>
  <c r="B533" i="8" s="1"/>
  <c r="J23" i="6"/>
  <c r="B527" i="8" s="1"/>
  <c r="L17" i="6"/>
  <c r="B377" i="8" s="1"/>
  <c r="K17" i="6"/>
  <c r="E371" i="8" s="1"/>
  <c r="J17" i="6"/>
  <c r="B371" i="8" s="1"/>
  <c r="K14" i="6"/>
  <c r="E293" i="8" s="1"/>
  <c r="L9" i="6"/>
  <c r="B169" i="8" s="1"/>
  <c r="K9" i="6"/>
  <c r="E163" i="8" s="1"/>
  <c r="L5" i="6"/>
  <c r="B65" i="8" s="1"/>
  <c r="H4" i="9"/>
  <c r="K5" i="6"/>
  <c r="E59" i="8" s="1"/>
  <c r="K3" i="6"/>
  <c r="E7" i="8" s="1"/>
  <c r="R9" i="5"/>
  <c r="B142" i="8" s="1"/>
  <c r="R12" i="5"/>
  <c r="B220" i="8" s="1"/>
  <c r="P7" i="5"/>
  <c r="E84" i="8" s="1"/>
  <c r="L8" i="6"/>
  <c r="B143" i="8" s="1"/>
  <c r="J3" i="6"/>
  <c r="B7" i="8" s="1"/>
  <c r="P4" i="5"/>
  <c r="E6" i="8" s="1"/>
  <c r="J13" i="6"/>
  <c r="B267" i="8" s="1"/>
  <c r="K25" i="6"/>
  <c r="E579" i="8" s="1"/>
  <c r="L25" i="6"/>
  <c r="B585" i="8" s="1"/>
  <c r="J25" i="6"/>
  <c r="B579" i="8" s="1"/>
  <c r="K4" i="6"/>
  <c r="E33" i="8" s="1"/>
  <c r="L4" i="6"/>
  <c r="B39" i="8" s="1"/>
  <c r="K12" i="6"/>
  <c r="E241" i="8" s="1"/>
  <c r="L12" i="6"/>
  <c r="B247" i="8" s="1"/>
  <c r="K10" i="6"/>
  <c r="E189" i="8" s="1"/>
  <c r="J10" i="6"/>
  <c r="B189" i="8" s="1"/>
  <c r="L10" i="6"/>
  <c r="B195" i="8" s="1"/>
  <c r="L16" i="6"/>
  <c r="B351" i="8" s="1"/>
  <c r="K7" i="6"/>
  <c r="E111" i="8" s="1"/>
  <c r="L7" i="6"/>
  <c r="B117" i="8" s="1"/>
  <c r="J7" i="6"/>
  <c r="B111" i="8" s="1"/>
  <c r="P12" i="5"/>
  <c r="E214" i="8" s="1"/>
  <c r="E4" i="9"/>
  <c r="L21" i="6"/>
  <c r="B481" i="8" s="1"/>
  <c r="J21" i="6"/>
  <c r="B475" i="8" s="1"/>
  <c r="K21" i="6"/>
  <c r="E475" i="8" s="1"/>
  <c r="M28" i="23"/>
  <c r="K8" i="6"/>
  <c r="E137" i="8" s="1"/>
  <c r="J8" i="6"/>
  <c r="B137" i="8" s="1"/>
  <c r="K27" i="23"/>
  <c r="L3" i="6"/>
  <c r="B13" i="8" s="1"/>
  <c r="K28" i="23"/>
  <c r="K30" i="23"/>
  <c r="K29" i="23"/>
  <c r="B11" i="8"/>
  <c r="F22" i="10"/>
  <c r="D28" i="23"/>
  <c r="D27" i="23"/>
  <c r="D29" i="23"/>
  <c r="L27" i="23"/>
  <c r="H7" i="23"/>
  <c r="B30" i="23"/>
  <c r="D30" i="23"/>
  <c r="L28" i="23"/>
  <c r="L30" i="23"/>
  <c r="L29" i="23"/>
  <c r="I29" i="23"/>
  <c r="G29" i="23"/>
  <c r="F27" i="23"/>
  <c r="F30" i="23"/>
  <c r="E8" i="23"/>
  <c r="C30" i="23"/>
  <c r="B28" i="23"/>
  <c r="E6" i="23"/>
  <c r="G27" i="23"/>
  <c r="E7" i="23"/>
  <c r="E30" i="23"/>
  <c r="B29" i="23"/>
  <c r="B27" i="23"/>
  <c r="H6" i="23"/>
  <c r="I30" i="23"/>
  <c r="G22" i="10"/>
  <c r="C22" i="10"/>
  <c r="G30" i="23"/>
  <c r="H8" i="23"/>
  <c r="H5" i="23"/>
  <c r="I22" i="10"/>
  <c r="H22" i="10"/>
  <c r="E22" i="10"/>
  <c r="B22" i="10"/>
  <c r="D22" i="10"/>
  <c r="R4" i="5"/>
  <c r="B12" i="8" s="1"/>
  <c r="O40" i="7"/>
  <c r="B5" i="23"/>
  <c r="I27" i="23"/>
  <c r="J30" i="23"/>
  <c r="E5" i="23"/>
  <c r="G28" i="23"/>
  <c r="B6" i="23"/>
  <c r="F28" i="23"/>
  <c r="B7" i="23"/>
  <c r="B8" i="23"/>
  <c r="C29" i="23"/>
  <c r="I28" i="23"/>
  <c r="C59" i="24"/>
  <c r="C28" i="23"/>
  <c r="C27" i="23"/>
  <c r="E27" i="23"/>
  <c r="E29" i="23"/>
  <c r="E28" i="23"/>
  <c r="J29" i="23"/>
  <c r="J27" i="23"/>
  <c r="J28" i="23"/>
  <c r="F29" i="23"/>
  <c r="H30" i="23"/>
  <c r="H28" i="23"/>
  <c r="H29" i="23"/>
  <c r="H27" i="23"/>
  <c r="K16" i="6"/>
  <c r="E345" i="8" s="1"/>
  <c r="B3" i="10" l="1"/>
  <c r="D3" i="10"/>
</calcChain>
</file>

<file path=xl/sharedStrings.xml><?xml version="1.0" encoding="utf-8"?>
<sst xmlns="http://schemas.openxmlformats.org/spreadsheetml/2006/main" count="4458" uniqueCount="173">
  <si>
    <t>№</t>
  </si>
  <si>
    <t>ФИО</t>
  </si>
  <si>
    <t>Планиро вание</t>
  </si>
  <si>
    <t>Оценка</t>
  </si>
  <si>
    <t>Анализ</t>
  </si>
  <si>
    <t>Синтез</t>
  </si>
  <si>
    <t>Сравне ние</t>
  </si>
  <si>
    <t>Классифи кация</t>
  </si>
  <si>
    <t>Причинно-следственные связи</t>
  </si>
  <si>
    <t>А</t>
  </si>
  <si>
    <t>БВ</t>
  </si>
  <si>
    <t>АБ</t>
  </si>
  <si>
    <t>В</t>
  </si>
  <si>
    <t>Контроль</t>
  </si>
  <si>
    <t>Речевое высказывание</t>
  </si>
  <si>
    <t>Точка зрения</t>
  </si>
  <si>
    <t>Вопросы</t>
  </si>
  <si>
    <t>Аналогия</t>
  </si>
  <si>
    <t>Регулятивные УУД</t>
  </si>
  <si>
    <t>Познавательные УУД</t>
  </si>
  <si>
    <t>Класси фикация</t>
  </si>
  <si>
    <t>Обоб щение</t>
  </si>
  <si>
    <t>справились с заданиями "на выполнение" и "на ориентацию"</t>
  </si>
  <si>
    <t>справились с заданиями "на выполнение" и не справились "на ориентацию"</t>
  </si>
  <si>
    <t>не справились с заданиями "на выполнение" и справились "на ориентацию"</t>
  </si>
  <si>
    <t>не справились с заданиями "на выполнение" и "на ориентацию"</t>
  </si>
  <si>
    <t>НЕТ ПРОГРЕССА</t>
  </si>
  <si>
    <t>ЕСТЬ ПРОГРЕСС</t>
  </si>
  <si>
    <t>НИЖЕ БАЗОВОГО</t>
  </si>
  <si>
    <t>БАЗОВЫЙ</t>
  </si>
  <si>
    <t>Общий уровень</t>
  </si>
  <si>
    <t>S</t>
  </si>
  <si>
    <t>с 1 класса</t>
  </si>
  <si>
    <t>новые</t>
  </si>
  <si>
    <t>Коммуникативные УУД</t>
  </si>
  <si>
    <t>Обобщение</t>
  </si>
  <si>
    <t>Сравнение</t>
  </si>
  <si>
    <t>2 класс</t>
  </si>
  <si>
    <t>Преобладающая группа в классе</t>
  </si>
  <si>
    <t>Планирование</t>
  </si>
  <si>
    <t>Классификация</t>
  </si>
  <si>
    <t>Общий прогресс</t>
  </si>
  <si>
    <t>Сводные показатели</t>
  </si>
  <si>
    <t>Обобщенный рейтинг УУД в классе</t>
  </si>
  <si>
    <t>Прогресс по Р-УУД</t>
  </si>
  <si>
    <t>Прогресс по П-УУД</t>
  </si>
  <si>
    <t>Группа</t>
  </si>
  <si>
    <t>Уровень</t>
  </si>
  <si>
    <t>Преобладающая группа</t>
  </si>
  <si>
    <t>Прогресс</t>
  </si>
  <si>
    <t>Для каждого УУД в первой строке:</t>
  </si>
  <si>
    <t>Базовый уровень</t>
  </si>
  <si>
    <t>Уровень ниже базового</t>
  </si>
  <si>
    <t>справились с заданиями "на выполнение", "на ориентацию" и справились с заданием "на описание"</t>
  </si>
  <si>
    <t>справились с заданиями "на выполнение", "на ориентацию" и не справились с заданием "на описание"</t>
  </si>
  <si>
    <t>не справились с заданиями "на выполнение", "на ориентацию" и справились с заданием "на описание"</t>
  </si>
  <si>
    <t>не справились с заданиями "на выполнение", "на ориентацию" и не справились с заданием "на описание"</t>
  </si>
  <si>
    <t>Общий балл (max 78)</t>
  </si>
  <si>
    <t>Общий балл (max 48)</t>
  </si>
  <si>
    <t>Условные обозначения</t>
  </si>
  <si>
    <t>Мониторинг 1 класса. Распределение по группам.</t>
  </si>
  <si>
    <t>Индивидуальные результаты мониторинга метапредметных УУД. 1 класс.</t>
  </si>
  <si>
    <t xml:space="preserve">Преобладающая в классе группа </t>
  </si>
  <si>
    <t>Преобладающая у ребенка группа</t>
  </si>
  <si>
    <t>Коммуникативне УУД</t>
  </si>
  <si>
    <t xml:space="preserve"> </t>
  </si>
  <si>
    <t>справился с заданием</t>
  </si>
  <si>
    <t>не справился с заднием</t>
  </si>
  <si>
    <t>Б</t>
  </si>
  <si>
    <t>Индивидуальные результаты мониторинга УУД "Учимся учиться и действовать". 2 класс.</t>
  </si>
  <si>
    <t>Детализированный рейтинг УУД во 2 классе</t>
  </si>
  <si>
    <t>Обобщенный рейтинг УУД в 1 классе</t>
  </si>
  <si>
    <t>Преобладающая группа для ученика</t>
  </si>
  <si>
    <t>Мониторинг УУД. 2 класс. Первичные данные.</t>
  </si>
  <si>
    <t xml:space="preserve">Мониторинг УУД. 2 класс. Индивидуальные оценки. </t>
  </si>
  <si>
    <t xml:space="preserve">Мониторинг УУД. 2 класс. Распределение по группам. </t>
  </si>
  <si>
    <t xml:space="preserve">Мониторинг УУД. 2 класс. Результаты в уровнях. </t>
  </si>
  <si>
    <t>% детей, имеющих прогресс  в развити УУД</t>
  </si>
  <si>
    <t>Блоки умений</t>
  </si>
  <si>
    <t xml:space="preserve">Мониторинг УУД. 2 класс. Прогресс в развитии УУД у каждого учащегося. </t>
  </si>
  <si>
    <t>Мониторинг УУД. 2 класс. Обобщенный рейтинг развития УУД.</t>
  </si>
  <si>
    <t>Мониторинг УУД. 2 класс. Детализированный рейтинг развития УУД.</t>
  </si>
  <si>
    <t xml:space="preserve">Мониторинг УУД. 2 класс. Обобщенный прогресс в развитии УУД в целом по классу. </t>
  </si>
  <si>
    <t>БА</t>
  </si>
  <si>
    <t xml:space="preserve">Мониторинг УУД. 1 класс. Индивидуальные оценки. </t>
  </si>
  <si>
    <t>Рейтинг УУД по отдельным умениям в 1 классе</t>
  </si>
  <si>
    <t>со 2 кл.</t>
  </si>
  <si>
    <t>с 1 кл.</t>
  </si>
  <si>
    <t xml:space="preserve">Мониторинг УУД. 2 класс. Прогресс в развитии УУД по отдельным умениям в целом по классу. </t>
  </si>
  <si>
    <t>3 кл.</t>
  </si>
  <si>
    <t>Диаграммы и таблицы</t>
  </si>
  <si>
    <t>Умозаключения</t>
  </si>
  <si>
    <t>Мониторинг УУД. 3 класс. Первичные данные.</t>
  </si>
  <si>
    <t>Коррекция</t>
  </si>
  <si>
    <t>Границы</t>
  </si>
  <si>
    <t>3 класс</t>
  </si>
  <si>
    <t>Мониторинг УУД. 3 класс. Обобщенный рейтинг развития УУД.</t>
  </si>
  <si>
    <t>Мониторинг УУД. 3 класс. Детализированный рейтинг развития УУД.</t>
  </si>
  <si>
    <t>A</t>
  </si>
  <si>
    <t>B</t>
  </si>
  <si>
    <t>C</t>
  </si>
  <si>
    <t>D</t>
  </si>
  <si>
    <t>Стабильный прогресс, произошел переход на новый этап овладения УУД</t>
  </si>
  <si>
    <t>Прогресс, произошел переход на новый этап овладения УУД</t>
  </si>
  <si>
    <t>Нет прогресса, переход на новый этап овладения УУД не произошел.</t>
  </si>
  <si>
    <r>
      <t xml:space="preserve">Мониторинг УУД. </t>
    </r>
    <r>
      <rPr>
        <b/>
        <sz val="12"/>
        <rFont val="Calibri"/>
        <family val="2"/>
        <charset val="204"/>
      </rPr>
      <t>3</t>
    </r>
    <r>
      <rPr>
        <b/>
        <sz val="12"/>
        <rFont val="Calibri"/>
        <family val="2"/>
        <charset val="204"/>
      </rPr>
      <t xml:space="preserve"> класс. Обобщенный прогресс в развитии УУД в целом по классу. </t>
    </r>
  </si>
  <si>
    <t xml:space="preserve">Мониторинг УУД. 3 класс. Прогресс в развитии УУД по отдельным умениям в целом по классу. </t>
  </si>
  <si>
    <t>% детей, имеющих группу прогресса А</t>
  </si>
  <si>
    <t>% детей, имеющих группу прогресса B</t>
  </si>
  <si>
    <t>% детей, имеющих группу прогресса C</t>
  </si>
  <si>
    <t>% детей, имеющих группу прогресса D</t>
  </si>
  <si>
    <t>Констроль</t>
  </si>
  <si>
    <t>Анология</t>
  </si>
  <si>
    <t>Индивидуальные результаты мониторинга УУД "Учимся учиться и действовать". 3 класс.</t>
  </si>
  <si>
    <t>Прогресс типа А</t>
  </si>
  <si>
    <t>Прогресс типа B</t>
  </si>
  <si>
    <t>есть во 2 кл.</t>
  </si>
  <si>
    <t>Детализированный рейтинг УУД в 3 классе</t>
  </si>
  <si>
    <t xml:space="preserve">Мониторинг УУД. 3 класс. Прогресс в развитии УУД у каждого учащегося. </t>
  </si>
  <si>
    <t>Планорование</t>
  </si>
  <si>
    <t>1 урок</t>
  </si>
  <si>
    <t>2 урок</t>
  </si>
  <si>
    <t>с 3 кл.</t>
  </si>
  <si>
    <t>Индуктивное умозаключение</t>
  </si>
  <si>
    <t>Отнесение к понятию</t>
  </si>
  <si>
    <t xml:space="preserve">Отнесение к понятию </t>
  </si>
  <si>
    <t>Прогресс типа С</t>
  </si>
  <si>
    <t>Прогреес типа D</t>
  </si>
  <si>
    <r>
      <t>Общий балл (max</t>
    </r>
    <r>
      <rPr>
        <b/>
        <sz val="10"/>
        <rFont val="Arial Cyr"/>
      </rPr>
      <t xml:space="preserve"> 114</t>
    </r>
    <r>
      <rPr>
        <b/>
        <sz val="10"/>
        <rFont val="Arial Cyr"/>
      </rPr>
      <t>)</t>
    </r>
  </si>
  <si>
    <t>Мониторинг УУД. 3 класс. Результаты в уровнях (базовый, ниже базового)</t>
  </si>
  <si>
    <t xml:space="preserve">Ситуация требует дополнительного рассмотрения. </t>
  </si>
  <si>
    <t>Объединение информации</t>
  </si>
  <si>
    <t>Всего в 3 кл. обследовано учеников:</t>
  </si>
  <si>
    <t xml:space="preserve">Небольшой стабильный прогресс. </t>
  </si>
  <si>
    <t>Значительный прогресс</t>
  </si>
  <si>
    <t>Скачок в развитии умения. Ситуация требует дополнительного рассмотрения</t>
  </si>
  <si>
    <t>Нет прогресса.</t>
  </si>
  <si>
    <t>4 класс</t>
  </si>
  <si>
    <t>Мониторинг УУД. 4 класс. Результаты в уровнях (базовый, ниже базового)</t>
  </si>
  <si>
    <t xml:space="preserve">Мониторинг УУД. 4 класс. Прогресс в развитии УУД у каждого учащегося. </t>
  </si>
  <si>
    <t>Мониторинг УУД. 4 класс. Обобщенный рейтинг развития УУД.</t>
  </si>
  <si>
    <t>Мониторинг УУД. 4 класс. Первичные данные.</t>
  </si>
  <si>
    <t>Индивидуальные результаты мониторинга УУД "Учимся учиться и действовать". 4 класс.</t>
  </si>
  <si>
    <t>Всего в 4 кл. обследовано учеников:</t>
  </si>
  <si>
    <t>(введите правильное число для корректного отображения информации)</t>
  </si>
  <si>
    <t>Мониторинг УУД. 4 класс. Детализированный рейтинг развития УУД.</t>
  </si>
  <si>
    <t xml:space="preserve">Мониторинг УУД. 4 класс. Обобщенный прогресс в развитии УУД в целом по классу. </t>
  </si>
  <si>
    <t xml:space="preserve">Мониторинг УУД. 4 класс. Прогресс в развитии УУД по отдельным умениям в целом по классу. </t>
  </si>
  <si>
    <t>Афонина Виктория</t>
  </si>
  <si>
    <t>Байков Егор</t>
  </si>
  <si>
    <t>Боклаганич Артем</t>
  </si>
  <si>
    <t>Бутакова Мария</t>
  </si>
  <si>
    <t>Волков Владислав</t>
  </si>
  <si>
    <t>Гук Артем</t>
  </si>
  <si>
    <t>Демченкова Алина</t>
  </si>
  <si>
    <t>Демченкова Диана</t>
  </si>
  <si>
    <t>Дереча Вадим</t>
  </si>
  <si>
    <t>Зартдинов Кирилл</t>
  </si>
  <si>
    <t>Казачков Максим</t>
  </si>
  <si>
    <t>Канева Алина</t>
  </si>
  <si>
    <t>Катугина Дарья</t>
  </si>
  <si>
    <t>Макарова Полина</t>
  </si>
  <si>
    <t>Нечаева Мария</t>
  </si>
  <si>
    <t>Обухович Артем</t>
  </si>
  <si>
    <t>Пастухова Ксения</t>
  </si>
  <si>
    <t>Проводников Иван</t>
  </si>
  <si>
    <t>Ратушная Маргарита</t>
  </si>
  <si>
    <t>Салтыков Кирилл</t>
  </si>
  <si>
    <t>Самойлов Савва</t>
  </si>
  <si>
    <t>Чолпонкулов Эмир</t>
  </si>
  <si>
    <t>Шарипов Илья</t>
  </si>
  <si>
    <t>Салтыкова Мария</t>
  </si>
  <si>
    <t>0.5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</si>
</sst>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1" x14ac:knownFonts="1">
    <font>
      <sz val="10"/>
      <name val="Arial Cyr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sz val="8"/>
      <name val="Arial Cyr"/>
    </font>
    <font>
      <b/>
      <sz val="10"/>
      <color indexed="8"/>
      <name val="Calibri"/>
      <family val="2"/>
    </font>
    <font>
      <b/>
      <sz val="11"/>
      <color indexed="8"/>
      <name val="Symbol"/>
      <family val="1"/>
    </font>
    <font>
      <b/>
      <sz val="10"/>
      <name val="Arial Cyr"/>
    </font>
    <font>
      <b/>
      <sz val="10"/>
      <name val="Calibri"/>
      <family val="2"/>
    </font>
    <font>
      <b/>
      <sz val="14"/>
      <name val="Calibri"/>
      <family val="2"/>
    </font>
    <font>
      <b/>
      <sz val="14"/>
      <name val="Arial Cyr"/>
    </font>
    <font>
      <b/>
      <sz val="12"/>
      <name val="Arial Cyr"/>
    </font>
    <font>
      <b/>
      <sz val="12"/>
      <name val="Calibri"/>
      <family val="2"/>
      <charset val="204"/>
    </font>
    <font>
      <b/>
      <sz val="12"/>
      <color indexed="8"/>
      <name val="Calibri"/>
      <family val="2"/>
    </font>
    <font>
      <sz val="12"/>
      <name val="Arial Cyr"/>
    </font>
    <font>
      <b/>
      <sz val="10"/>
      <name val="Calibri"/>
      <family val="2"/>
    </font>
    <font>
      <b/>
      <sz val="12"/>
      <name val="Calibri"/>
      <family val="2"/>
      <charset val="204"/>
    </font>
    <font>
      <b/>
      <sz val="9"/>
      <name val="Arial Cyr"/>
    </font>
    <font>
      <b/>
      <sz val="16"/>
      <color indexed="8"/>
      <name val="Calibri"/>
      <family val="2"/>
    </font>
    <font>
      <b/>
      <sz val="11"/>
      <name val="Arial Cyr"/>
    </font>
    <font>
      <sz val="10"/>
      <name val="Calibri"/>
      <family val="2"/>
    </font>
    <font>
      <b/>
      <sz val="10"/>
      <color indexed="8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0"/>
      <color indexed="9"/>
      <name val="Arial Cyr"/>
    </font>
    <font>
      <b/>
      <sz val="14"/>
      <color indexed="9"/>
      <name val="Calibri"/>
      <family val="2"/>
    </font>
    <font>
      <b/>
      <sz val="18"/>
      <name val="Arial Cyr"/>
    </font>
    <font>
      <b/>
      <sz val="12"/>
      <color indexed="9"/>
      <name val="Calibri"/>
      <family val="2"/>
    </font>
    <font>
      <sz val="20"/>
      <name val="Arial Cyr"/>
    </font>
    <font>
      <b/>
      <sz val="13"/>
      <name val="Calibri"/>
      <family val="2"/>
    </font>
    <font>
      <sz val="10"/>
      <name val="Arial Cyr"/>
    </font>
    <font>
      <sz val="11"/>
      <name val="Calibri"/>
      <family val="2"/>
    </font>
    <font>
      <b/>
      <sz val="13"/>
      <color indexed="8"/>
      <name val="Calibri"/>
      <family val="2"/>
    </font>
    <font>
      <sz val="11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  <charset val="204"/>
    </font>
    <font>
      <b/>
      <sz val="10"/>
      <color indexed="9"/>
      <name val="Calibri"/>
      <family val="2"/>
    </font>
    <font>
      <b/>
      <sz val="11"/>
      <name val="Arial Cyr"/>
      <charset val="204"/>
    </font>
    <font>
      <b/>
      <sz val="10"/>
      <color rgb="FFFF0000"/>
      <name val="Arial Cyr"/>
    </font>
    <font>
      <b/>
      <u/>
      <sz val="12"/>
      <name val="Calibri"/>
      <family val="2"/>
      <charset val="204"/>
      <scheme val="minor"/>
    </font>
    <font>
      <b/>
      <sz val="12"/>
      <name val="Arial Cyr"/>
      <charset val="204"/>
    </font>
    <font>
      <b/>
      <sz val="10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4"/>
      <name val="Arial Cyr"/>
    </font>
    <font>
      <sz val="10"/>
      <name val="Arial Cyr"/>
    </font>
    <font>
      <sz val="12"/>
      <name val="Arial Cyr"/>
    </font>
    <font>
      <b/>
      <sz val="12"/>
      <name val="Calibri"/>
      <family val="2"/>
      <charset val="204"/>
    </font>
    <font>
      <b/>
      <sz val="12"/>
      <color indexed="9"/>
      <name val="Calibri"/>
      <family val="2"/>
    </font>
    <font>
      <b/>
      <sz val="10"/>
      <name val="Arial Cyr"/>
    </font>
    <font>
      <sz val="20"/>
      <name val="Arial Cyr"/>
    </font>
    <font>
      <b/>
      <sz val="10"/>
      <color indexed="8"/>
      <name val="Calibri"/>
      <family val="2"/>
    </font>
    <font>
      <b/>
      <sz val="14"/>
      <color indexed="8"/>
      <name val="Calibri"/>
      <family val="2"/>
    </font>
    <font>
      <sz val="10"/>
      <name val="Arial Cyr"/>
    </font>
    <font>
      <b/>
      <sz val="14"/>
      <name val="Arial Cyr"/>
    </font>
    <font>
      <b/>
      <sz val="10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10"/>
      <name val="Arial Cyr"/>
    </font>
    <font>
      <b/>
      <sz val="14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9" fillId="0" borderId="0"/>
  </cellStyleXfs>
  <cellXfs count="521">
    <xf numFmtId="0" fontId="0" fillId="0" borderId="0" xfId="0"/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0" fontId="5" fillId="0" borderId="1" xfId="0" applyFont="1" applyBorder="1" applyAlignment="1">
      <alignment horizontal="center"/>
    </xf>
    <xf numFmtId="0" fontId="1" fillId="0" borderId="0" xfId="0" applyFont="1" applyBorder="1" applyAlignment="1">
      <alignment vertical="top" wrapText="1"/>
    </xf>
    <xf numFmtId="0" fontId="2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0" fillId="0" borderId="2" xfId="0" applyBorder="1" applyProtection="1">
      <protection hidden="1"/>
    </xf>
    <xf numFmtId="0" fontId="1" fillId="0" borderId="0" xfId="0" applyFont="1" applyAlignment="1" applyProtection="1">
      <alignment vertical="top" wrapText="1"/>
    </xf>
    <xf numFmtId="0" fontId="0" fillId="0" borderId="0" xfId="0" applyProtection="1"/>
    <xf numFmtId="0" fontId="0" fillId="0" borderId="4" xfId="0" applyBorder="1" applyAlignment="1" applyProtection="1">
      <alignment horizontal="left"/>
    </xf>
    <xf numFmtId="0" fontId="2" fillId="0" borderId="5" xfId="0" applyFont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center" vertical="center" textRotation="90" wrapText="1"/>
    </xf>
    <xf numFmtId="0" fontId="4" fillId="0" borderId="7" xfId="0" applyFont="1" applyBorder="1" applyAlignment="1" applyProtection="1">
      <alignment horizontal="center" vertical="center" textRotation="90" wrapText="1"/>
    </xf>
    <xf numFmtId="0" fontId="4" fillId="0" borderId="8" xfId="0" applyFont="1" applyBorder="1" applyAlignment="1" applyProtection="1">
      <alignment horizontal="center" vertical="center" textRotation="90" wrapText="1"/>
    </xf>
    <xf numFmtId="0" fontId="6" fillId="0" borderId="9" xfId="0" applyFont="1" applyBorder="1" applyAlignment="1" applyProtection="1">
      <alignment horizontal="left"/>
    </xf>
    <xf numFmtId="0" fontId="0" fillId="0" borderId="10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6" fillId="0" borderId="13" xfId="0" applyFont="1" applyBorder="1" applyAlignment="1" applyProtection="1">
      <alignment horizontal="left"/>
    </xf>
    <xf numFmtId="0" fontId="0" fillId="0" borderId="2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0" xfId="0" applyBorder="1" applyAlignment="1" applyProtection="1">
      <alignment horizontal="left"/>
    </xf>
    <xf numFmtId="0" fontId="0" fillId="0" borderId="0" xfId="0" applyBorder="1" applyAlignment="1" applyProtection="1">
      <alignment horizontal="center"/>
    </xf>
    <xf numFmtId="0" fontId="6" fillId="0" borderId="15" xfId="0" applyFont="1" applyBorder="1" applyProtection="1"/>
    <xf numFmtId="0" fontId="6" fillId="0" borderId="16" xfId="0" applyFont="1" applyBorder="1" applyProtection="1"/>
    <xf numFmtId="0" fontId="6" fillId="0" borderId="0" xfId="0" applyFont="1" applyBorder="1" applyProtection="1"/>
    <xf numFmtId="0" fontId="6" fillId="0" borderId="1" xfId="0" applyFont="1" applyBorder="1" applyAlignment="1" applyProtection="1"/>
    <xf numFmtId="0" fontId="6" fillId="0" borderId="1" xfId="0" applyFont="1" applyBorder="1" applyProtection="1"/>
    <xf numFmtId="0" fontId="0" fillId="0" borderId="0" xfId="0" applyAlignment="1" applyProtection="1">
      <alignment horizontal="left"/>
    </xf>
    <xf numFmtId="0" fontId="0" fillId="0" borderId="0" xfId="0" applyBorder="1"/>
    <xf numFmtId="0" fontId="0" fillId="0" borderId="18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 wrapText="1"/>
    </xf>
    <xf numFmtId="0" fontId="2" fillId="0" borderId="18" xfId="0" applyFont="1" applyBorder="1" applyAlignment="1">
      <alignment horizontal="center"/>
    </xf>
    <xf numFmtId="0" fontId="0" fillId="0" borderId="2" xfId="0" applyBorder="1"/>
    <xf numFmtId="0" fontId="0" fillId="0" borderId="21" xfId="0" applyBorder="1" applyAlignment="1" applyProtection="1">
      <alignment horizontal="center" vertical="center"/>
      <protection locked="0"/>
    </xf>
    <xf numFmtId="0" fontId="19" fillId="0" borderId="0" xfId="0" applyFont="1" applyProtection="1">
      <protection hidden="1"/>
    </xf>
    <xf numFmtId="0" fontId="22" fillId="0" borderId="22" xfId="0" applyFont="1" applyBorder="1" applyAlignment="1" applyProtection="1">
      <alignment horizontal="center" vertical="center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0" fontId="20" fillId="0" borderId="3" xfId="0" applyFont="1" applyBorder="1" applyAlignment="1" applyProtection="1">
      <alignment horizontal="center" vertical="center" wrapText="1"/>
      <protection hidden="1"/>
    </xf>
    <xf numFmtId="0" fontId="19" fillId="0" borderId="16" xfId="0" applyFont="1" applyBorder="1" applyAlignment="1" applyProtection="1">
      <alignment horizontal="center"/>
      <protection hidden="1"/>
    </xf>
    <xf numFmtId="0" fontId="19" fillId="0" borderId="22" xfId="0" applyFont="1" applyBorder="1" applyAlignment="1" applyProtection="1">
      <alignment horizontal="left"/>
      <protection hidden="1"/>
    </xf>
    <xf numFmtId="0" fontId="19" fillId="0" borderId="2" xfId="0" applyFont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/>
      <protection hidden="1"/>
    </xf>
    <xf numFmtId="0" fontId="19" fillId="0" borderId="3" xfId="0" applyFont="1" applyBorder="1" applyAlignment="1" applyProtection="1">
      <alignment horizontal="center" vertical="center"/>
      <protection hidden="1"/>
    </xf>
    <xf numFmtId="0" fontId="14" fillId="0" borderId="23" xfId="0" applyFont="1" applyBorder="1" applyAlignment="1" applyProtection="1">
      <alignment horizontal="left" wrapText="1"/>
      <protection hidden="1"/>
    </xf>
    <xf numFmtId="0" fontId="19" fillId="0" borderId="24" xfId="0" applyFont="1" applyBorder="1" applyAlignment="1" applyProtection="1">
      <alignment horizontal="center" vertical="center"/>
      <protection hidden="1"/>
    </xf>
    <xf numFmtId="0" fontId="19" fillId="0" borderId="25" xfId="0" applyFont="1" applyBorder="1" applyAlignment="1" applyProtection="1">
      <alignment horizontal="center" vertical="center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19" fillId="0" borderId="27" xfId="0" applyFont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Fill="1" applyBorder="1" applyAlignment="1" applyProtection="1">
      <alignment horizontal="left" vertical="center"/>
      <protection locked="0" hidden="1"/>
    </xf>
    <xf numFmtId="0" fontId="19" fillId="0" borderId="0" xfId="0" applyFont="1" applyProtection="1">
      <protection locked="0" hidden="1"/>
    </xf>
    <xf numFmtId="0" fontId="22" fillId="0" borderId="3" xfId="0" applyFont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Fill="1" applyBorder="1" applyAlignment="1" applyProtection="1">
      <alignment horizontal="right" vertical="center"/>
      <protection locked="0" hidden="1"/>
    </xf>
    <xf numFmtId="0" fontId="19" fillId="0" borderId="0" xfId="0" applyFont="1" applyAlignment="1" applyProtection="1">
      <alignment horizontal="left"/>
      <protection hidden="1"/>
    </xf>
    <xf numFmtId="0" fontId="19" fillId="0" borderId="0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28" xfId="0" applyBorder="1" applyProtection="1">
      <protection hidden="1"/>
    </xf>
    <xf numFmtId="0" fontId="0" fillId="0" borderId="16" xfId="0" applyBorder="1" applyAlignment="1" applyProtection="1">
      <alignment horizontal="left"/>
      <protection hidden="1"/>
    </xf>
    <xf numFmtId="0" fontId="0" fillId="0" borderId="16" xfId="0" applyBorder="1" applyAlignment="1" applyProtection="1">
      <alignment horizontal="left" vertical="center"/>
      <protection hidden="1"/>
    </xf>
    <xf numFmtId="0" fontId="0" fillId="0" borderId="29" xfId="0" applyBorder="1" applyAlignment="1" applyProtection="1">
      <alignment horizontal="left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 applyProtection="1">
      <alignment horizontal="center" vertical="center" textRotation="90" wrapText="1"/>
      <protection hidden="1"/>
    </xf>
    <xf numFmtId="0" fontId="4" fillId="0" borderId="32" xfId="0" applyFont="1" applyBorder="1" applyAlignment="1" applyProtection="1">
      <alignment horizontal="center" vertical="center" textRotation="90" wrapText="1"/>
      <protection hidden="1"/>
    </xf>
    <xf numFmtId="0" fontId="4" fillId="0" borderId="33" xfId="0" applyFont="1" applyBorder="1" applyAlignment="1" applyProtection="1">
      <alignment horizontal="center" vertical="center" textRotation="90" wrapText="1"/>
      <protection hidden="1"/>
    </xf>
    <xf numFmtId="0" fontId="4" fillId="0" borderId="34" xfId="0" applyFont="1" applyBorder="1" applyAlignment="1" applyProtection="1">
      <alignment horizontal="center" vertical="center" textRotation="90" wrapText="1"/>
      <protection hidden="1"/>
    </xf>
    <xf numFmtId="0" fontId="0" fillId="0" borderId="2" xfId="0" applyFill="1" applyBorder="1"/>
    <xf numFmtId="0" fontId="2" fillId="0" borderId="2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6" fillId="0" borderId="0" xfId="0" applyFont="1" applyAlignment="1">
      <alignment horizontal="left" indent="1"/>
    </xf>
    <xf numFmtId="0" fontId="23" fillId="2" borderId="0" xfId="0" applyFont="1" applyFill="1"/>
    <xf numFmtId="0" fontId="4" fillId="0" borderId="11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left"/>
      <protection hidden="1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0" fillId="0" borderId="10" xfId="0" applyBorder="1" applyProtection="1"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6" fillId="0" borderId="21" xfId="0" applyFont="1" applyBorder="1" applyAlignment="1" applyProtection="1">
      <alignment wrapText="1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33" xfId="0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13" fillId="0" borderId="0" xfId="0" applyFont="1" applyProtection="1">
      <protection hidden="1"/>
    </xf>
    <xf numFmtId="0" fontId="27" fillId="0" borderId="0" xfId="0" applyFont="1" applyAlignment="1" applyProtection="1">
      <protection hidden="1"/>
    </xf>
    <xf numFmtId="0" fontId="6" fillId="0" borderId="19" xfId="0" applyFont="1" applyBorder="1" applyProtection="1">
      <protection hidden="1"/>
    </xf>
    <xf numFmtId="0" fontId="13" fillId="0" borderId="24" xfId="0" applyFont="1" applyBorder="1" applyProtection="1"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0" fillId="0" borderId="16" xfId="0" applyBorder="1" applyAlignment="1" applyProtection="1">
      <alignment horizontal="center"/>
      <protection hidden="1"/>
    </xf>
    <xf numFmtId="0" fontId="4" fillId="0" borderId="35" xfId="0" applyFont="1" applyBorder="1" applyAlignment="1" applyProtection="1">
      <alignment horizontal="center" vertical="center" wrapText="1"/>
      <protection hidden="1"/>
    </xf>
    <xf numFmtId="0" fontId="0" fillId="0" borderId="22" xfId="0" applyBorder="1" applyAlignment="1" applyProtection="1">
      <alignment horizontal="center"/>
      <protection hidden="1"/>
    </xf>
    <xf numFmtId="0" fontId="0" fillId="0" borderId="2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30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left"/>
      <protection hidden="1"/>
    </xf>
    <xf numFmtId="0" fontId="6" fillId="0" borderId="22" xfId="0" applyFont="1" applyBorder="1" applyAlignment="1" applyProtection="1">
      <alignment horizontal="center"/>
      <protection hidden="1"/>
    </xf>
    <xf numFmtId="0" fontId="6" fillId="0" borderId="36" xfId="0" applyFont="1" applyBorder="1" applyAlignment="1" applyProtection="1">
      <alignment horizont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3" xfId="0" applyFont="1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39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21" fillId="0" borderId="0" xfId="0" applyFont="1"/>
    <xf numFmtId="0" fontId="6" fillId="0" borderId="0" xfId="0" applyFont="1" applyBorder="1" applyAlignment="1" applyProtection="1">
      <alignment vertical="center" wrapText="1"/>
      <protection hidden="1"/>
    </xf>
    <xf numFmtId="9" fontId="0" fillId="0" borderId="0" xfId="0" applyNumberForma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protection hidden="1"/>
    </xf>
    <xf numFmtId="9" fontId="0" fillId="0" borderId="0" xfId="0" applyNumberFormat="1" applyBorder="1" applyAlignment="1" applyProtection="1">
      <alignment vertical="center"/>
      <protection hidden="1"/>
    </xf>
    <xf numFmtId="0" fontId="18" fillId="0" borderId="10" xfId="0" applyFont="1" applyBorder="1" applyAlignment="1" applyProtection="1">
      <alignment horizontal="center" vertical="center"/>
      <protection hidden="1"/>
    </xf>
    <xf numFmtId="0" fontId="6" fillId="0" borderId="21" xfId="0" applyFont="1" applyBorder="1" applyAlignment="1" applyProtection="1">
      <alignment vertical="center" wrapText="1"/>
      <protection hidden="1"/>
    </xf>
    <xf numFmtId="0" fontId="10" fillId="0" borderId="10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 textRotation="90" wrapText="1"/>
      <protection hidden="1"/>
    </xf>
    <xf numFmtId="0" fontId="4" fillId="0" borderId="12" xfId="0" applyFont="1" applyBorder="1" applyAlignment="1" applyProtection="1">
      <alignment horizontal="center" vertical="center" textRotation="90" wrapText="1"/>
      <protection hidden="1"/>
    </xf>
    <xf numFmtId="9" fontId="0" fillId="0" borderId="32" xfId="0" applyNumberFormat="1" applyBorder="1" applyAlignment="1" applyProtection="1">
      <alignment horizontal="center" vertical="center"/>
      <protection hidden="1"/>
    </xf>
    <xf numFmtId="9" fontId="0" fillId="0" borderId="33" xfId="0" applyNumberFormat="1" applyBorder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left"/>
    </xf>
    <xf numFmtId="0" fontId="19" fillId="0" borderId="16" xfId="0" applyFont="1" applyBorder="1" applyAlignment="1" applyProtection="1">
      <alignment horizontal="left"/>
    </xf>
    <xf numFmtId="0" fontId="13" fillId="0" borderId="0" xfId="0" applyFont="1" applyAlignment="1" applyProtection="1">
      <alignment vertical="center"/>
      <protection hidden="1"/>
    </xf>
    <xf numFmtId="0" fontId="14" fillId="0" borderId="35" xfId="0" applyFont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8" fillId="0" borderId="0" xfId="0" applyFont="1" applyAlignment="1"/>
    <xf numFmtId="0" fontId="19" fillId="0" borderId="16" xfId="0" applyFont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/>
      <protection hidden="1"/>
    </xf>
    <xf numFmtId="0" fontId="0" fillId="0" borderId="33" xfId="0" applyBorder="1" applyAlignment="1" applyProtection="1">
      <alignment horizontal="left"/>
      <protection hidden="1"/>
    </xf>
    <xf numFmtId="0" fontId="0" fillId="0" borderId="17" xfId="0" applyBorder="1" applyAlignment="1" applyProtection="1">
      <alignment horizontal="center"/>
      <protection hidden="1"/>
    </xf>
    <xf numFmtId="0" fontId="0" fillId="0" borderId="0" xfId="0" applyBorder="1" applyProtection="1"/>
    <xf numFmtId="0" fontId="1" fillId="0" borderId="9" xfId="0" applyFont="1" applyBorder="1" applyAlignment="1" applyProtection="1">
      <alignment vertical="top" wrapText="1"/>
    </xf>
    <xf numFmtId="0" fontId="1" fillId="0" borderId="15" xfId="0" applyFont="1" applyBorder="1" applyAlignment="1" applyProtection="1">
      <alignment horizontal="center" vertical="top" wrapText="1"/>
    </xf>
    <xf numFmtId="0" fontId="1" fillId="0" borderId="0" xfId="0" applyFont="1" applyBorder="1" applyAlignment="1" applyProtection="1">
      <alignment vertical="top" wrapText="1"/>
    </xf>
    <xf numFmtId="0" fontId="0" fillId="0" borderId="0" xfId="0" applyAlignment="1" applyProtection="1">
      <alignment wrapText="1"/>
    </xf>
    <xf numFmtId="0" fontId="1" fillId="0" borderId="13" xfId="0" applyFont="1" applyBorder="1" applyAlignment="1" applyProtection="1">
      <alignment vertical="top" wrapText="1"/>
    </xf>
    <xf numFmtId="0" fontId="1" fillId="0" borderId="16" xfId="0" applyFont="1" applyBorder="1" applyAlignment="1" applyProtection="1">
      <alignment vertical="top" wrapText="1"/>
    </xf>
    <xf numFmtId="0" fontId="2" fillId="0" borderId="2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22" fillId="0" borderId="3" xfId="0" applyFont="1" applyBorder="1" applyAlignment="1" applyProtection="1">
      <alignment horizontal="center"/>
    </xf>
    <xf numFmtId="0" fontId="0" fillId="0" borderId="13" xfId="0" applyBorder="1" applyProtection="1"/>
    <xf numFmtId="0" fontId="0" fillId="0" borderId="0" xfId="0" applyAlignment="1" applyProtection="1">
      <alignment horizontal="left" indent="1"/>
    </xf>
    <xf numFmtId="0" fontId="23" fillId="0" borderId="0" xfId="0" applyFont="1" applyFill="1"/>
    <xf numFmtId="0" fontId="23" fillId="8" borderId="0" xfId="0" applyFont="1" applyFill="1"/>
    <xf numFmtId="0" fontId="0" fillId="0" borderId="0" xfId="0" applyFill="1" applyAlignment="1">
      <alignment horizontal="left" indent="1"/>
    </xf>
    <xf numFmtId="0" fontId="0" fillId="0" borderId="0" xfId="0" applyFill="1"/>
    <xf numFmtId="0" fontId="0" fillId="0" borderId="40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textRotation="90" wrapText="1"/>
      <protection hidden="1"/>
    </xf>
    <xf numFmtId="0" fontId="0" fillId="0" borderId="1" xfId="0" applyBorder="1" applyProtection="1">
      <protection hidden="1"/>
    </xf>
    <xf numFmtId="0" fontId="6" fillId="0" borderId="1" xfId="0" applyFont="1" applyBorder="1" applyAlignment="1" applyProtection="1">
      <alignment wrapText="1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0" fontId="30" fillId="9" borderId="0" xfId="0" applyFont="1" applyFill="1" applyBorder="1" applyAlignment="1">
      <alignment vertical="center"/>
    </xf>
    <xf numFmtId="0" fontId="6" fillId="0" borderId="37" xfId="0" applyFont="1" applyBorder="1" applyAlignment="1" applyProtection="1">
      <alignment vertical="center" wrapText="1"/>
      <protection hidden="1"/>
    </xf>
    <xf numFmtId="0" fontId="18" fillId="0" borderId="24" xfId="0" applyFont="1" applyBorder="1" applyAlignment="1" applyProtection="1">
      <alignment horizontal="center" vertical="center"/>
      <protection hidden="1"/>
    </xf>
    <xf numFmtId="9" fontId="0" fillId="0" borderId="41" xfId="0" applyNumberFormat="1" applyBorder="1" applyAlignment="1" applyProtection="1">
      <alignment horizontal="center" vertical="center"/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4" fillId="0" borderId="25" xfId="0" applyFont="1" applyBorder="1" applyAlignment="1" applyProtection="1">
      <alignment horizontal="center" vertical="center" textRotation="90" wrapText="1"/>
      <protection hidden="1"/>
    </xf>
    <xf numFmtId="0" fontId="4" fillId="0" borderId="26" xfId="0" applyFont="1" applyBorder="1" applyAlignment="1" applyProtection="1">
      <alignment horizontal="center" vertical="center" textRotation="90" wrapText="1"/>
      <protection hidden="1"/>
    </xf>
    <xf numFmtId="0" fontId="4" fillId="0" borderId="42" xfId="0" applyFont="1" applyBorder="1" applyAlignment="1" applyProtection="1">
      <alignment horizontal="center" vertical="center" textRotation="90" wrapText="1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4" xfId="0" applyBorder="1" applyProtection="1"/>
    <xf numFmtId="0" fontId="19" fillId="0" borderId="17" xfId="0" applyFont="1" applyBorder="1" applyAlignment="1" applyProtection="1">
      <alignment horizontal="left"/>
    </xf>
    <xf numFmtId="0" fontId="0" fillId="0" borderId="17" xfId="0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top" wrapText="1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Protection="1"/>
    <xf numFmtId="0" fontId="39" fillId="0" borderId="13" xfId="0" applyFont="1" applyBorder="1" applyAlignment="1" applyProtection="1">
      <alignment horizontal="left"/>
    </xf>
    <xf numFmtId="0" fontId="0" fillId="0" borderId="44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32" fillId="9" borderId="0" xfId="0" applyFont="1" applyFill="1" applyBorder="1" applyAlignment="1">
      <alignment vertical="center"/>
    </xf>
    <xf numFmtId="0" fontId="0" fillId="10" borderId="10" xfId="0" applyFill="1" applyBorder="1" applyAlignment="1" applyProtection="1">
      <alignment horizontal="center"/>
    </xf>
    <xf numFmtId="0" fontId="6" fillId="0" borderId="45" xfId="0" applyFont="1" applyBorder="1" applyProtection="1"/>
    <xf numFmtId="0" fontId="39" fillId="0" borderId="46" xfId="0" applyFont="1" applyBorder="1" applyProtection="1"/>
    <xf numFmtId="0" fontId="31" fillId="0" borderId="15" xfId="0" applyFont="1" applyBorder="1" applyAlignment="1" applyProtection="1">
      <alignment horizontal="center" vertical="top" wrapText="1"/>
    </xf>
    <xf numFmtId="0" fontId="35" fillId="3" borderId="47" xfId="0" applyFont="1" applyFill="1" applyBorder="1" applyAlignment="1" applyProtection="1">
      <protection hidden="1"/>
    </xf>
    <xf numFmtId="0" fontId="35" fillId="3" borderId="48" xfId="0" applyFont="1" applyFill="1" applyBorder="1" applyAlignment="1" applyProtection="1">
      <protection hidden="1"/>
    </xf>
    <xf numFmtId="0" fontId="35" fillId="3" borderId="49" xfId="0" applyFont="1" applyFill="1" applyBorder="1" applyAlignment="1" applyProtection="1">
      <protection hidden="1"/>
    </xf>
    <xf numFmtId="0" fontId="0" fillId="0" borderId="13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32" xfId="0" applyBorder="1" applyAlignment="1" applyProtection="1">
      <alignment horizontal="center" vertical="center"/>
      <protection locked="0"/>
    </xf>
    <xf numFmtId="0" fontId="21" fillId="0" borderId="0" xfId="0" applyFont="1" applyProtection="1">
      <protection hidden="1"/>
    </xf>
    <xf numFmtId="0" fontId="8" fillId="0" borderId="50" xfId="0" applyFont="1" applyBorder="1" applyAlignment="1" applyProtection="1">
      <protection hidden="1"/>
    </xf>
    <xf numFmtId="0" fontId="0" fillId="0" borderId="21" xfId="0" applyFill="1" applyBorder="1"/>
    <xf numFmtId="0" fontId="19" fillId="0" borderId="17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  <protection locked="0"/>
    </xf>
    <xf numFmtId="0" fontId="0" fillId="0" borderId="41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</xf>
    <xf numFmtId="0" fontId="1" fillId="0" borderId="51" xfId="0" applyFont="1" applyBorder="1" applyAlignment="1" applyProtection="1">
      <alignment vertical="top" wrapText="1"/>
    </xf>
    <xf numFmtId="0" fontId="0" fillId="0" borderId="18" xfId="0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2" xfId="0" applyBorder="1" applyAlignment="1" applyProtection="1">
      <alignment horizontal="center" vertical="center"/>
    </xf>
    <xf numFmtId="0" fontId="0" fillId="0" borderId="34" xfId="0" applyFill="1" applyBorder="1" applyAlignment="1" applyProtection="1">
      <alignment horizontal="center" vertical="center"/>
      <protection locked="0"/>
    </xf>
    <xf numFmtId="0" fontId="40" fillId="0" borderId="0" xfId="0" applyFont="1" applyFill="1"/>
    <xf numFmtId="0" fontId="29" fillId="0" borderId="20" xfId="1" applyBorder="1" applyAlignment="1" applyProtection="1">
      <alignment horizontal="center" vertical="center"/>
      <protection locked="0"/>
    </xf>
    <xf numFmtId="0" fontId="29" fillId="0" borderId="19" xfId="1" applyBorder="1" applyAlignment="1" applyProtection="1">
      <alignment horizontal="center" vertical="center"/>
      <protection locked="0"/>
    </xf>
    <xf numFmtId="0" fontId="29" fillId="0" borderId="2" xfId="1" applyBorder="1" applyAlignment="1" applyProtection="1">
      <alignment horizontal="center" vertical="center"/>
      <protection locked="0"/>
    </xf>
    <xf numFmtId="0" fontId="29" fillId="0" borderId="18" xfId="1" applyBorder="1" applyAlignment="1" applyProtection="1">
      <alignment horizontal="center" vertical="center"/>
      <protection locked="0"/>
    </xf>
    <xf numFmtId="0" fontId="33" fillId="0" borderId="10" xfId="0" applyFont="1" applyBorder="1" applyAlignment="1" applyProtection="1">
      <alignment horizontal="center" textRotation="90" wrapText="1"/>
    </xf>
    <xf numFmtId="0" fontId="33" fillId="0" borderId="54" xfId="0" applyFont="1" applyBorder="1" applyAlignment="1" applyProtection="1">
      <alignment horizontal="center" textRotation="90" wrapText="1"/>
    </xf>
    <xf numFmtId="0" fontId="5" fillId="0" borderId="12" xfId="0" applyFont="1" applyBorder="1" applyAlignment="1">
      <alignment horizontal="center"/>
    </xf>
    <xf numFmtId="0" fontId="33" fillId="0" borderId="39" xfId="0" applyFont="1" applyBorder="1" applyAlignment="1" applyProtection="1">
      <alignment horizontal="center" textRotation="90" wrapText="1"/>
    </xf>
    <xf numFmtId="0" fontId="2" fillId="0" borderId="10" xfId="0" applyFont="1" applyBorder="1" applyAlignment="1" applyProtection="1">
      <alignment horizontal="center"/>
    </xf>
    <xf numFmtId="0" fontId="2" fillId="0" borderId="11" xfId="0" applyFont="1" applyBorder="1" applyAlignment="1" applyProtection="1">
      <alignment horizontal="center"/>
    </xf>
    <xf numFmtId="0" fontId="22" fillId="0" borderId="54" xfId="0" applyFont="1" applyBorder="1" applyAlignment="1" applyProtection="1">
      <alignment horizontal="center"/>
    </xf>
    <xf numFmtId="0" fontId="5" fillId="0" borderId="11" xfId="0" applyFont="1" applyBorder="1" applyAlignment="1">
      <alignment horizontal="center"/>
    </xf>
    <xf numFmtId="0" fontId="41" fillId="11" borderId="51" xfId="0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</xf>
    <xf numFmtId="0" fontId="0" fillId="0" borderId="13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10" borderId="9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55" xfId="0" applyFill="1" applyBorder="1" applyAlignment="1" applyProtection="1">
      <alignment horizontal="center"/>
    </xf>
    <xf numFmtId="0" fontId="0" fillId="0" borderId="16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0" xfId="0" applyBorder="1" applyAlignment="1" applyProtection="1">
      <alignment horizontal="center" vertical="center"/>
      <protection locked="0"/>
    </xf>
    <xf numFmtId="0" fontId="43" fillId="0" borderId="0" xfId="0" applyFont="1" applyFill="1" applyAlignment="1">
      <alignment horizontal="left" vertical="center" wrapText="1"/>
    </xf>
    <xf numFmtId="0" fontId="38" fillId="11" borderId="51" xfId="0" applyFont="1" applyFill="1" applyBorder="1" applyAlignment="1" applyProtection="1">
      <alignment horizontal="center"/>
      <protection locked="0"/>
    </xf>
    <xf numFmtId="0" fontId="0" fillId="0" borderId="57" xfId="0" applyBorder="1" applyAlignment="1" applyProtection="1"/>
    <xf numFmtId="0" fontId="46" fillId="0" borderId="0" xfId="0" applyFont="1" applyProtection="1">
      <protection hidden="1"/>
    </xf>
    <xf numFmtId="0" fontId="47" fillId="0" borderId="24" xfId="0" applyFont="1" applyBorder="1" applyProtection="1">
      <protection hidden="1"/>
    </xf>
    <xf numFmtId="0" fontId="49" fillId="0" borderId="0" xfId="0" applyFont="1" applyFill="1" applyBorder="1" applyAlignment="1" applyProtection="1">
      <protection hidden="1"/>
    </xf>
    <xf numFmtId="0" fontId="47" fillId="0" borderId="0" xfId="0" applyFont="1" applyProtection="1">
      <protection hidden="1"/>
    </xf>
    <xf numFmtId="0" fontId="50" fillId="0" borderId="37" xfId="0" applyFont="1" applyBorder="1" applyProtection="1">
      <protection hidden="1"/>
    </xf>
    <xf numFmtId="1" fontId="46" fillId="0" borderId="0" xfId="0" applyNumberFormat="1" applyFont="1" applyFill="1" applyBorder="1" applyAlignment="1" applyProtection="1">
      <protection hidden="1"/>
    </xf>
    <xf numFmtId="0" fontId="51" fillId="0" borderId="0" xfId="0" applyFont="1" applyAlignment="1" applyProtection="1">
      <protection hidden="1"/>
    </xf>
    <xf numFmtId="0" fontId="46" fillId="0" borderId="10" xfId="0" applyFont="1" applyBorder="1" applyProtection="1">
      <protection hidden="1"/>
    </xf>
    <xf numFmtId="0" fontId="46" fillId="0" borderId="2" xfId="0" applyFont="1" applyBorder="1" applyProtection="1">
      <protection hidden="1"/>
    </xf>
    <xf numFmtId="0" fontId="52" fillId="0" borderId="1" xfId="0" applyFont="1" applyBorder="1" applyAlignment="1" applyProtection="1">
      <alignment horizontal="center" vertical="center" wrapText="1"/>
      <protection hidden="1"/>
    </xf>
    <xf numFmtId="0" fontId="50" fillId="0" borderId="21" xfId="0" applyFont="1" applyBorder="1" applyAlignment="1" applyProtection="1">
      <alignment wrapText="1"/>
      <protection hidden="1"/>
    </xf>
    <xf numFmtId="0" fontId="46" fillId="0" borderId="32" xfId="0" applyFont="1" applyBorder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vertical="top" wrapText="1"/>
    </xf>
    <xf numFmtId="0" fontId="54" fillId="0" borderId="0" xfId="0" applyFont="1" applyProtection="1"/>
    <xf numFmtId="0" fontId="54" fillId="0" borderId="4" xfId="0" applyFont="1" applyBorder="1" applyAlignment="1" applyProtection="1">
      <alignment horizontal="left"/>
    </xf>
    <xf numFmtId="0" fontId="57" fillId="0" borderId="5" xfId="0" applyFont="1" applyBorder="1" applyAlignment="1" applyProtection="1">
      <alignment horizontal="left" vertical="center"/>
    </xf>
    <xf numFmtId="0" fontId="58" fillId="0" borderId="6" xfId="0" applyFont="1" applyBorder="1" applyAlignment="1" applyProtection="1">
      <alignment horizontal="center" vertical="center" textRotation="90" wrapText="1"/>
    </xf>
    <xf numFmtId="0" fontId="58" fillId="0" borderId="7" xfId="0" applyFont="1" applyBorder="1" applyAlignment="1" applyProtection="1">
      <alignment horizontal="center" vertical="center" textRotation="90" wrapText="1"/>
    </xf>
    <xf numFmtId="0" fontId="58" fillId="0" borderId="8" xfId="0" applyFont="1" applyBorder="1" applyAlignment="1" applyProtection="1">
      <alignment horizontal="center" vertical="center" textRotation="90" wrapText="1"/>
    </xf>
    <xf numFmtId="0" fontId="59" fillId="0" borderId="9" xfId="0" applyFont="1" applyBorder="1" applyAlignment="1" applyProtection="1">
      <alignment horizontal="left"/>
    </xf>
    <xf numFmtId="0" fontId="54" fillId="0" borderId="10" xfId="0" applyFont="1" applyBorder="1" applyAlignment="1" applyProtection="1">
      <alignment horizontal="center"/>
    </xf>
    <xf numFmtId="0" fontId="54" fillId="0" borderId="11" xfId="0" applyFont="1" applyBorder="1" applyAlignment="1" applyProtection="1">
      <alignment horizontal="center"/>
    </xf>
    <xf numFmtId="0" fontId="54" fillId="0" borderId="12" xfId="0" applyFont="1" applyBorder="1" applyAlignment="1" applyProtection="1">
      <alignment horizontal="center"/>
    </xf>
    <xf numFmtId="0" fontId="59" fillId="0" borderId="13" xfId="0" applyFont="1" applyBorder="1" applyAlignment="1" applyProtection="1">
      <alignment horizontal="left"/>
    </xf>
    <xf numFmtId="0" fontId="59" fillId="0" borderId="14" xfId="0" applyFont="1" applyBorder="1" applyAlignment="1" applyProtection="1">
      <alignment horizontal="left"/>
    </xf>
    <xf numFmtId="0" fontId="54" fillId="0" borderId="0" xfId="0" applyFont="1" applyBorder="1" applyAlignment="1" applyProtection="1">
      <alignment horizontal="left"/>
    </xf>
    <xf numFmtId="0" fontId="54" fillId="0" borderId="0" xfId="0" applyFont="1" applyBorder="1" applyAlignment="1" applyProtection="1">
      <alignment horizontal="center"/>
    </xf>
    <xf numFmtId="0" fontId="59" fillId="0" borderId="15" xfId="0" applyFont="1" applyBorder="1" applyProtection="1"/>
    <xf numFmtId="0" fontId="59" fillId="0" borderId="16" xfId="0" applyFont="1" applyBorder="1" applyProtection="1"/>
    <xf numFmtId="0" fontId="59" fillId="0" borderId="17" xfId="0" applyFont="1" applyBorder="1" applyProtection="1"/>
    <xf numFmtId="0" fontId="59" fillId="0" borderId="0" xfId="0" applyFont="1" applyBorder="1" applyProtection="1"/>
    <xf numFmtId="0" fontId="59" fillId="0" borderId="1" xfId="0" applyFont="1" applyBorder="1" applyAlignment="1" applyProtection="1"/>
    <xf numFmtId="0" fontId="54" fillId="0" borderId="1" xfId="0" applyFont="1" applyBorder="1" applyAlignment="1" applyProtection="1">
      <alignment horizontal="center"/>
    </xf>
    <xf numFmtId="0" fontId="59" fillId="0" borderId="1" xfId="0" applyFont="1" applyBorder="1" applyProtection="1"/>
    <xf numFmtId="0" fontId="54" fillId="0" borderId="0" xfId="0" applyFont="1" applyBorder="1" applyProtection="1"/>
    <xf numFmtId="0" fontId="54" fillId="0" borderId="2" xfId="0" applyFont="1" applyBorder="1" applyAlignment="1" applyProtection="1">
      <alignment horizontal="center"/>
    </xf>
    <xf numFmtId="0" fontId="54" fillId="0" borderId="3" xfId="0" applyFont="1" applyBorder="1" applyAlignment="1" applyProtection="1">
      <alignment horizontal="center"/>
    </xf>
    <xf numFmtId="0" fontId="54" fillId="0" borderId="0" xfId="0" applyFont="1" applyAlignment="1" applyProtection="1">
      <alignment horizontal="left"/>
    </xf>
    <xf numFmtId="0" fontId="18" fillId="0" borderId="50" xfId="0" applyFon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39" xfId="0" applyFont="1" applyBorder="1" applyAlignment="1">
      <alignment horizontal="center" vertical="top" wrapText="1"/>
    </xf>
    <xf numFmtId="0" fontId="2" fillId="0" borderId="18" xfId="0" applyFont="1" applyBorder="1" applyAlignment="1">
      <alignment horizontal="center" vertical="center" wrapText="1"/>
    </xf>
    <xf numFmtId="0" fontId="16" fillId="0" borderId="14" xfId="0" applyFont="1" applyBorder="1" applyAlignment="1" applyProtection="1">
      <alignment horizontal="center" wrapText="1"/>
      <protection hidden="1"/>
    </xf>
    <xf numFmtId="0" fontId="16" fillId="0" borderId="34" xfId="0" applyFont="1" applyBorder="1" applyAlignment="1" applyProtection="1">
      <alignment horizontal="center" wrapText="1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50" xfId="0" applyFont="1" applyBorder="1" applyAlignment="1" applyProtection="1">
      <alignment horizontal="center" vertical="center"/>
      <protection hidden="1"/>
    </xf>
    <xf numFmtId="0" fontId="48" fillId="3" borderId="11" xfId="0" applyFont="1" applyFill="1" applyBorder="1" applyAlignment="1" applyProtection="1">
      <alignment horizontal="center" wrapText="1"/>
      <protection hidden="1"/>
    </xf>
    <xf numFmtId="0" fontId="49" fillId="4" borderId="54" xfId="0" applyFont="1" applyFill="1" applyBorder="1" applyAlignment="1" applyProtection="1">
      <alignment horizontal="center" vertical="center" wrapText="1"/>
      <protection hidden="1"/>
    </xf>
    <xf numFmtId="0" fontId="49" fillId="4" borderId="55" xfId="0" applyFont="1" applyFill="1" applyBorder="1" applyAlignment="1" applyProtection="1">
      <alignment horizontal="center" vertical="center" wrapText="1"/>
      <protection hidden="1"/>
    </xf>
    <xf numFmtId="0" fontId="49" fillId="4" borderId="39" xfId="0" applyFont="1" applyFill="1" applyBorder="1" applyAlignment="1" applyProtection="1">
      <alignment horizontal="center" vertical="center" wrapText="1"/>
      <protection hidden="1"/>
    </xf>
    <xf numFmtId="0" fontId="49" fillId="4" borderId="47" xfId="0" applyFont="1" applyFill="1" applyBorder="1" applyAlignment="1" applyProtection="1">
      <alignment horizontal="center" vertical="center" wrapText="1"/>
      <protection hidden="1"/>
    </xf>
    <xf numFmtId="0" fontId="49" fillId="4" borderId="23" xfId="0" applyFont="1" applyFill="1" applyBorder="1" applyAlignment="1" applyProtection="1">
      <alignment horizontal="center" vertical="center" wrapText="1"/>
      <protection hidden="1"/>
    </xf>
    <xf numFmtId="1" fontId="46" fillId="0" borderId="47" xfId="0" applyNumberFormat="1" applyFont="1" applyBorder="1" applyAlignment="1" applyProtection="1">
      <alignment horizontal="center"/>
      <protection hidden="1"/>
    </xf>
    <xf numFmtId="1" fontId="46" fillId="0" borderId="23" xfId="0" applyNumberFormat="1" applyFont="1" applyBorder="1" applyAlignment="1" applyProtection="1">
      <alignment horizontal="center"/>
      <protection hidden="1"/>
    </xf>
    <xf numFmtId="0" fontId="45" fillId="0" borderId="0" xfId="0" applyFont="1" applyAlignment="1" applyProtection="1">
      <alignment horizontal="center"/>
      <protection hidden="1"/>
    </xf>
    <xf numFmtId="0" fontId="48" fillId="3" borderId="47" xfId="0" applyFont="1" applyFill="1" applyBorder="1" applyAlignment="1" applyProtection="1">
      <alignment horizontal="center" vertical="center" wrapText="1"/>
      <protection hidden="1"/>
    </xf>
    <xf numFmtId="0" fontId="48" fillId="3" borderId="49" xfId="0" applyFont="1" applyFill="1" applyBorder="1" applyAlignment="1" applyProtection="1">
      <alignment horizontal="center" vertical="center" wrapText="1"/>
      <protection hidden="1"/>
    </xf>
    <xf numFmtId="1" fontId="46" fillId="0" borderId="56" xfId="0" applyNumberFormat="1" applyFont="1" applyBorder="1" applyAlignment="1" applyProtection="1">
      <alignment horizontal="center"/>
      <protection hidden="1"/>
    </xf>
    <xf numFmtId="1" fontId="46" fillId="0" borderId="50" xfId="0" applyNumberFormat="1" applyFont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</xf>
    <xf numFmtId="0" fontId="0" fillId="0" borderId="55" xfId="0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6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17" fillId="0" borderId="0" xfId="0" applyFont="1" applyAlignment="1" applyProtection="1">
      <alignment horizontal="center" vertical="top" wrapText="1"/>
    </xf>
    <xf numFmtId="0" fontId="10" fillId="0" borderId="50" xfId="0" applyFont="1" applyBorder="1" applyAlignment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1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center" wrapText="1"/>
    </xf>
    <xf numFmtId="0" fontId="8" fillId="0" borderId="57" xfId="0" applyFont="1" applyBorder="1" applyAlignment="1" applyProtection="1">
      <alignment horizontal="center" vertical="center" wrapText="1"/>
    </xf>
    <xf numFmtId="0" fontId="8" fillId="0" borderId="58" xfId="0" applyFont="1" applyBorder="1" applyAlignment="1" applyProtection="1">
      <alignment horizontal="center" vertical="center" wrapText="1"/>
    </xf>
    <xf numFmtId="0" fontId="8" fillId="0" borderId="59" xfId="0" applyFont="1" applyBorder="1" applyAlignment="1" applyProtection="1">
      <alignment horizontal="center" vertical="center" wrapText="1"/>
    </xf>
    <xf numFmtId="0" fontId="8" fillId="0" borderId="50" xfId="0" applyFont="1" applyBorder="1" applyAlignment="1" applyProtection="1">
      <alignment horizontal="center" vertical="center" wrapText="1"/>
    </xf>
    <xf numFmtId="0" fontId="8" fillId="0" borderId="60" xfId="0" applyFont="1" applyBorder="1" applyAlignment="1" applyProtection="1">
      <alignment horizontal="center" vertical="center" wrapText="1"/>
    </xf>
    <xf numFmtId="0" fontId="18" fillId="0" borderId="50" xfId="0" applyFont="1" applyBorder="1" applyAlignment="1" applyProtection="1">
      <alignment horizontal="center"/>
    </xf>
    <xf numFmtId="0" fontId="10" fillId="0" borderId="50" xfId="0" applyFont="1" applyBorder="1" applyAlignment="1" applyProtection="1">
      <alignment horizontal="center"/>
    </xf>
    <xf numFmtId="0" fontId="1" fillId="0" borderId="10" xfId="0" applyFont="1" applyBorder="1" applyAlignment="1" applyProtection="1">
      <alignment horizontal="center" vertical="top" wrapText="1"/>
    </xf>
    <xf numFmtId="0" fontId="1" fillId="0" borderId="11" xfId="0" applyFont="1" applyBorder="1" applyAlignment="1" applyProtection="1">
      <alignment horizontal="center" vertical="top" wrapText="1"/>
    </xf>
    <xf numFmtId="0" fontId="1" fillId="0" borderId="12" xfId="0" applyFont="1" applyBorder="1" applyAlignment="1" applyProtection="1">
      <alignment horizontal="center" vertical="top" wrapText="1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4" fillId="0" borderId="10" xfId="0" applyFont="1" applyBorder="1" applyAlignment="1" applyProtection="1">
      <alignment horizontal="center" vertical="center" textRotation="90" wrapText="1"/>
    </xf>
    <xf numFmtId="0" fontId="4" fillId="0" borderId="11" xfId="0" applyFont="1" applyBorder="1" applyAlignment="1" applyProtection="1">
      <alignment horizontal="center" vertical="center" textRotation="90" wrapText="1"/>
    </xf>
    <xf numFmtId="0" fontId="4" fillId="0" borderId="12" xfId="0" applyFont="1" applyBorder="1" applyAlignment="1" applyProtection="1">
      <alignment horizontal="center" vertical="center" textRotation="90" wrapText="1"/>
    </xf>
    <xf numFmtId="0" fontId="12" fillId="0" borderId="3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0" fillId="0" borderId="13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18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 wrapText="1"/>
    </xf>
    <xf numFmtId="0" fontId="12" fillId="0" borderId="39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textRotation="90" wrapText="1"/>
    </xf>
    <xf numFmtId="0" fontId="19" fillId="0" borderId="0" xfId="0" applyFont="1" applyProtection="1">
      <protection hidden="1"/>
    </xf>
    <xf numFmtId="0" fontId="15" fillId="0" borderId="50" xfId="0" applyFont="1" applyBorder="1" applyAlignment="1" applyProtection="1">
      <alignment horizontal="center"/>
      <protection hidden="1"/>
    </xf>
    <xf numFmtId="0" fontId="22" fillId="0" borderId="28" xfId="0" applyFont="1" applyBorder="1" applyAlignment="1" applyProtection="1">
      <alignment horizontal="center" vertical="top" wrapText="1"/>
      <protection hidden="1"/>
    </xf>
    <xf numFmtId="0" fontId="22" fillId="0" borderId="29" xfId="0" applyFont="1" applyBorder="1" applyAlignment="1" applyProtection="1">
      <alignment horizontal="center" vertical="top" wrapText="1"/>
      <protection hidden="1"/>
    </xf>
    <xf numFmtId="0" fontId="14" fillId="0" borderId="28" xfId="0" applyFont="1" applyBorder="1" applyAlignment="1" applyProtection="1">
      <alignment horizontal="center" wrapText="1"/>
      <protection hidden="1"/>
    </xf>
    <xf numFmtId="0" fontId="14" fillId="0" borderId="62" xfId="0" applyFont="1" applyBorder="1" applyAlignment="1" applyProtection="1">
      <alignment horizontal="center" wrapText="1"/>
      <protection hidden="1"/>
    </xf>
    <xf numFmtId="0" fontId="21" fillId="0" borderId="10" xfId="0" applyFont="1" applyBorder="1" applyAlignment="1" applyProtection="1">
      <alignment horizontal="center"/>
      <protection hidden="1"/>
    </xf>
    <xf numFmtId="0" fontId="21" fillId="0" borderId="11" xfId="0" applyFont="1" applyBorder="1" applyAlignment="1" applyProtection="1">
      <alignment horizontal="center"/>
      <protection hidden="1"/>
    </xf>
    <xf numFmtId="0" fontId="21" fillId="0" borderId="12" xfId="0" applyFont="1" applyBorder="1" applyAlignment="1" applyProtection="1">
      <alignment horizontal="center"/>
      <protection hidden="1"/>
    </xf>
    <xf numFmtId="0" fontId="22" fillId="0" borderId="2" xfId="0" applyFont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 applyProtection="1">
      <alignment horizontal="center" vertical="center" wrapText="1"/>
      <protection hidden="1"/>
    </xf>
    <xf numFmtId="0" fontId="10" fillId="0" borderId="50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center"/>
      <protection hidden="1"/>
    </xf>
    <xf numFmtId="0" fontId="7" fillId="0" borderId="11" xfId="0" applyFont="1" applyBorder="1" applyAlignment="1" applyProtection="1">
      <alignment horizontal="center"/>
      <protection hidden="1"/>
    </xf>
    <xf numFmtId="0" fontId="7" fillId="0" borderId="12" xfId="0" applyFont="1" applyBorder="1" applyAlignment="1" applyProtection="1">
      <alignment horizontal="center"/>
      <protection hidden="1"/>
    </xf>
    <xf numFmtId="0" fontId="7" fillId="0" borderId="39" xfId="0" applyFont="1" applyBorder="1" applyAlignment="1" applyProtection="1">
      <alignment horizontal="center"/>
      <protection hidden="1"/>
    </xf>
    <xf numFmtId="0" fontId="26" fillId="4" borderId="47" xfId="0" applyFont="1" applyFill="1" applyBorder="1" applyAlignment="1" applyProtection="1">
      <alignment horizontal="center"/>
      <protection hidden="1"/>
    </xf>
    <xf numFmtId="0" fontId="26" fillId="4" borderId="48" xfId="0" applyFont="1" applyFill="1" applyBorder="1" applyAlignment="1" applyProtection="1">
      <alignment horizontal="center"/>
      <protection hidden="1"/>
    </xf>
    <xf numFmtId="0" fontId="26" fillId="4" borderId="49" xfId="0" applyFont="1" applyFill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11" fillId="3" borderId="25" xfId="0" applyFont="1" applyFill="1" applyBorder="1" applyAlignment="1" applyProtection="1">
      <alignment horizontal="center"/>
      <protection hidden="1"/>
    </xf>
    <xf numFmtId="0" fontId="26" fillId="5" borderId="25" xfId="0" applyFont="1" applyFill="1" applyBorder="1" applyAlignment="1" applyProtection="1">
      <alignment horizontal="center"/>
      <protection hidden="1"/>
    </xf>
    <xf numFmtId="0" fontId="26" fillId="5" borderId="26" xfId="0" applyFont="1" applyFill="1" applyBorder="1" applyAlignment="1" applyProtection="1">
      <alignment horizontal="center"/>
      <protection hidden="1"/>
    </xf>
    <xf numFmtId="0" fontId="8" fillId="3" borderId="11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5" borderId="11" xfId="0" applyFont="1" applyFill="1" applyBorder="1" applyAlignment="1" applyProtection="1">
      <alignment horizontal="center"/>
      <protection hidden="1"/>
    </xf>
    <xf numFmtId="0" fontId="24" fillId="5" borderId="12" xfId="0" applyFont="1" applyFill="1" applyBorder="1" applyAlignment="1" applyProtection="1">
      <alignment horizontal="center"/>
      <protection hidden="1"/>
    </xf>
    <xf numFmtId="1" fontId="0" fillId="0" borderId="63" xfId="0" applyNumberFormat="1" applyBorder="1" applyAlignment="1" applyProtection="1">
      <alignment horizontal="center"/>
      <protection hidden="1"/>
    </xf>
    <xf numFmtId="1" fontId="0" fillId="0" borderId="51" xfId="0" applyNumberFormat="1" applyBorder="1" applyAlignment="1" applyProtection="1">
      <alignment horizontal="center"/>
      <protection hidden="1"/>
    </xf>
    <xf numFmtId="1" fontId="0" fillId="0" borderId="31" xfId="0" applyNumberFormat="1" applyBorder="1" applyAlignment="1" applyProtection="1">
      <alignment horizontal="center"/>
      <protection hidden="1"/>
    </xf>
    <xf numFmtId="0" fontId="10" fillId="0" borderId="50" xfId="0" applyFont="1" applyFill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8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28" fillId="0" borderId="54" xfId="0" applyFont="1" applyBorder="1" applyAlignment="1" applyProtection="1">
      <alignment horizontal="center"/>
      <protection hidden="1"/>
    </xf>
    <xf numFmtId="0" fontId="8" fillId="0" borderId="55" xfId="0" applyFont="1" applyBorder="1" applyAlignment="1" applyProtection="1">
      <alignment horizontal="center"/>
      <protection hidden="1"/>
    </xf>
    <xf numFmtId="9" fontId="0" fillId="0" borderId="44" xfId="0" applyNumberFormat="1" applyBorder="1" applyAlignment="1" applyProtection="1">
      <alignment horizontal="center" vertical="center"/>
      <protection hidden="1"/>
    </xf>
    <xf numFmtId="9" fontId="0" fillId="0" borderId="64" xfId="0" applyNumberFormat="1" applyBorder="1" applyAlignment="1" applyProtection="1">
      <alignment horizontal="center" vertical="center"/>
      <protection hidden="1"/>
    </xf>
    <xf numFmtId="0" fontId="28" fillId="0" borderId="35" xfId="0" applyFont="1" applyBorder="1" applyAlignment="1" applyProtection="1">
      <alignment horizontal="center"/>
      <protection hidden="1"/>
    </xf>
    <xf numFmtId="9" fontId="0" fillId="0" borderId="36" xfId="0" applyNumberFormat="1" applyBorder="1" applyAlignment="1" applyProtection="1">
      <alignment horizontal="center" vertical="center"/>
      <protection hidden="1"/>
    </xf>
    <xf numFmtId="0" fontId="54" fillId="0" borderId="14" xfId="0" applyFont="1" applyBorder="1" applyAlignment="1" applyProtection="1">
      <alignment horizontal="center"/>
    </xf>
    <xf numFmtId="0" fontId="54" fillId="0" borderId="64" xfId="0" applyFont="1" applyBorder="1" applyAlignment="1" applyProtection="1">
      <alignment horizontal="center"/>
    </xf>
    <xf numFmtId="0" fontId="54" fillId="0" borderId="36" xfId="0" applyFont="1" applyBorder="1" applyAlignment="1" applyProtection="1">
      <alignment horizontal="center"/>
    </xf>
    <xf numFmtId="0" fontId="54" fillId="6" borderId="1" xfId="0" applyFont="1" applyFill="1" applyBorder="1" applyAlignment="1" applyProtection="1">
      <alignment horizontal="center"/>
    </xf>
    <xf numFmtId="0" fontId="54" fillId="7" borderId="1" xfId="0" applyFont="1" applyFill="1" applyBorder="1" applyAlignment="1" applyProtection="1">
      <alignment horizontal="center"/>
    </xf>
    <xf numFmtId="0" fontId="60" fillId="0" borderId="4" xfId="0" applyFont="1" applyBorder="1" applyAlignment="1" applyProtection="1">
      <alignment horizontal="center" vertical="center" wrapText="1"/>
    </xf>
    <xf numFmtId="0" fontId="60" fillId="0" borderId="57" xfId="0" applyFont="1" applyBorder="1" applyAlignment="1" applyProtection="1">
      <alignment horizontal="center" vertical="center" wrapText="1"/>
    </xf>
    <xf numFmtId="0" fontId="60" fillId="0" borderId="58" xfId="0" applyFont="1" applyBorder="1" applyAlignment="1" applyProtection="1">
      <alignment horizontal="center" vertical="center" wrapText="1"/>
    </xf>
    <xf numFmtId="0" fontId="60" fillId="0" borderId="59" xfId="0" applyFont="1" applyBorder="1" applyAlignment="1" applyProtection="1">
      <alignment horizontal="center" vertical="center" wrapText="1"/>
    </xf>
    <xf numFmtId="0" fontId="60" fillId="0" borderId="50" xfId="0" applyFont="1" applyBorder="1" applyAlignment="1" applyProtection="1">
      <alignment horizontal="center" vertical="center" wrapText="1"/>
    </xf>
    <xf numFmtId="0" fontId="60" fillId="0" borderId="60" xfId="0" applyFont="1" applyBorder="1" applyAlignment="1" applyProtection="1">
      <alignment horizontal="center" vertical="center" wrapText="1"/>
    </xf>
    <xf numFmtId="0" fontId="54" fillId="0" borderId="9" xfId="0" applyFont="1" applyBorder="1" applyAlignment="1" applyProtection="1">
      <alignment horizontal="center"/>
    </xf>
    <xf numFmtId="0" fontId="54" fillId="0" borderId="55" xfId="0" applyFont="1" applyBorder="1" applyAlignment="1" applyProtection="1">
      <alignment horizontal="center"/>
    </xf>
    <xf numFmtId="0" fontId="54" fillId="0" borderId="35" xfId="0" applyFont="1" applyBorder="1" applyAlignment="1" applyProtection="1">
      <alignment horizontal="center"/>
    </xf>
    <xf numFmtId="0" fontId="54" fillId="0" borderId="13" xfId="0" applyFont="1" applyBorder="1" applyAlignment="1" applyProtection="1">
      <alignment horizontal="center"/>
    </xf>
    <xf numFmtId="0" fontId="54" fillId="0" borderId="61" xfId="0" applyFont="1" applyBorder="1" applyAlignment="1" applyProtection="1">
      <alignment horizontal="center"/>
    </xf>
    <xf numFmtId="0" fontId="54" fillId="0" borderId="22" xfId="0" applyFont="1" applyBorder="1" applyAlignment="1" applyProtection="1">
      <alignment horizontal="center"/>
    </xf>
    <xf numFmtId="0" fontId="56" fillId="0" borderId="10" xfId="0" applyFont="1" applyBorder="1" applyAlignment="1" applyProtection="1">
      <alignment horizontal="center"/>
    </xf>
    <xf numFmtId="0" fontId="56" fillId="0" borderId="11" xfId="0" applyFont="1" applyBorder="1" applyAlignment="1" applyProtection="1">
      <alignment horizontal="center"/>
    </xf>
    <xf numFmtId="0" fontId="56" fillId="0" borderId="12" xfId="0" applyFont="1" applyBorder="1" applyAlignment="1" applyProtection="1">
      <alignment horizontal="center"/>
    </xf>
    <xf numFmtId="0" fontId="53" fillId="0" borderId="0" xfId="0" applyFont="1" applyAlignment="1" applyProtection="1">
      <alignment horizontal="center" vertical="top" wrapText="1"/>
    </xf>
    <xf numFmtId="0" fontId="55" fillId="0" borderId="50" xfId="0" applyFont="1" applyBorder="1" applyAlignment="1" applyProtection="1">
      <alignment horizontal="center"/>
    </xf>
    <xf numFmtId="0" fontId="44" fillId="0" borderId="57" xfId="0" applyFont="1" applyFill="1" applyBorder="1" applyAlignment="1">
      <alignment horizontal="center" vertical="center" wrapText="1"/>
    </xf>
    <xf numFmtId="0" fontId="12" fillId="0" borderId="64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4" fillId="0" borderId="52" xfId="0" applyFont="1" applyBorder="1" applyAlignment="1" applyProtection="1">
      <alignment horizontal="center" vertical="center" textRotation="90" wrapText="1"/>
    </xf>
    <xf numFmtId="0" fontId="4" fillId="0" borderId="68" xfId="0" applyFont="1" applyBorder="1" applyAlignment="1" applyProtection="1">
      <alignment horizontal="center" vertical="center" textRotation="90" wrapText="1"/>
    </xf>
    <xf numFmtId="0" fontId="4" fillId="0" borderId="69" xfId="0" applyFont="1" applyBorder="1" applyAlignment="1" applyProtection="1">
      <alignment horizontal="center" vertical="center" textRotation="90" wrapText="1"/>
    </xf>
    <xf numFmtId="0" fontId="4" fillId="0" borderId="70" xfId="0" applyFont="1" applyBorder="1" applyAlignment="1" applyProtection="1">
      <alignment horizontal="center" vertical="center" textRotation="90" wrapText="1"/>
    </xf>
    <xf numFmtId="0" fontId="4" fillId="0" borderId="4" xfId="0" applyFont="1" applyBorder="1" applyAlignment="1" applyProtection="1">
      <alignment horizontal="center" vertical="center" textRotation="90" wrapText="1"/>
    </xf>
    <xf numFmtId="0" fontId="4" fillId="0" borderId="57" xfId="0" applyFont="1" applyBorder="1" applyAlignment="1" applyProtection="1">
      <alignment horizontal="center" vertical="center" textRotation="90" wrapText="1"/>
    </xf>
    <xf numFmtId="0" fontId="4" fillId="0" borderId="58" xfId="0" applyFont="1" applyBorder="1" applyAlignment="1" applyProtection="1">
      <alignment horizontal="center" vertical="center" textRotation="90" wrapText="1"/>
    </xf>
    <xf numFmtId="0" fontId="18" fillId="0" borderId="0" xfId="0" applyFont="1" applyBorder="1" applyAlignment="1" applyProtection="1">
      <alignment horizontal="center"/>
    </xf>
    <xf numFmtId="0" fontId="1" fillId="0" borderId="43" xfId="0" applyFont="1" applyBorder="1" applyAlignment="1" applyProtection="1">
      <alignment horizontal="center" vertical="top" wrapText="1"/>
    </xf>
    <xf numFmtId="0" fontId="1" fillId="0" borderId="48" xfId="0" applyFont="1" applyBorder="1" applyAlignment="1" applyProtection="1">
      <alignment horizontal="center" vertical="top" wrapText="1"/>
    </xf>
    <xf numFmtId="0" fontId="1" fillId="0" borderId="23" xfId="0" applyFont="1" applyBorder="1" applyAlignment="1" applyProtection="1">
      <alignment horizontal="center" vertical="top" wrapText="1"/>
    </xf>
    <xf numFmtId="0" fontId="12" fillId="0" borderId="43" xfId="0" applyFont="1" applyBorder="1" applyAlignment="1" applyProtection="1">
      <alignment horizontal="center" vertical="top" wrapText="1"/>
    </xf>
    <xf numFmtId="0" fontId="12" fillId="0" borderId="48" xfId="0" applyFont="1" applyBorder="1" applyAlignment="1" applyProtection="1">
      <alignment horizontal="center" vertical="top" wrapText="1"/>
    </xf>
    <xf numFmtId="0" fontId="12" fillId="0" borderId="23" xfId="0" applyFont="1" applyBorder="1" applyAlignment="1" applyProtection="1">
      <alignment horizontal="center" vertical="top" wrapText="1"/>
    </xf>
    <xf numFmtId="0" fontId="1" fillId="0" borderId="9" xfId="0" applyFont="1" applyBorder="1" applyAlignment="1" applyProtection="1">
      <alignment horizontal="center" vertical="top" wrapText="1"/>
    </xf>
    <xf numFmtId="0" fontId="1" fillId="0" borderId="55" xfId="0" applyFont="1" applyBorder="1" applyAlignment="1" applyProtection="1">
      <alignment horizontal="center" vertical="top" wrapText="1"/>
    </xf>
    <xf numFmtId="0" fontId="1" fillId="0" borderId="35" xfId="0" applyFont="1" applyBorder="1" applyAlignment="1" applyProtection="1">
      <alignment horizontal="center" vertical="top" wrapText="1"/>
    </xf>
    <xf numFmtId="0" fontId="12" fillId="0" borderId="14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48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0" fillId="0" borderId="45" xfId="0" applyBorder="1" applyAlignment="1" applyProtection="1">
      <alignment horizontal="center" vertical="center"/>
    </xf>
    <xf numFmtId="0" fontId="0" fillId="0" borderId="29" xfId="0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 textRotation="90" wrapText="1"/>
    </xf>
    <xf numFmtId="0" fontId="4" fillId="0" borderId="29" xfId="0" applyFont="1" applyBorder="1" applyAlignment="1" applyProtection="1">
      <alignment horizontal="center" vertical="center" textRotation="90" wrapText="1"/>
    </xf>
    <xf numFmtId="0" fontId="31" fillId="0" borderId="9" xfId="0" applyFont="1" applyBorder="1" applyAlignment="1" applyProtection="1">
      <alignment horizontal="center" vertical="top" wrapText="1"/>
    </xf>
    <xf numFmtId="0" fontId="31" fillId="0" borderId="55" xfId="0" applyFont="1" applyBorder="1" applyAlignment="1" applyProtection="1">
      <alignment horizontal="center" vertical="top" wrapText="1"/>
    </xf>
    <xf numFmtId="0" fontId="31" fillId="0" borderId="43" xfId="0" applyFont="1" applyBorder="1" applyAlignment="1" applyProtection="1">
      <alignment horizontal="center" vertical="top" wrapText="1"/>
    </xf>
    <xf numFmtId="0" fontId="31" fillId="0" borderId="48" xfId="0" applyFont="1" applyBorder="1" applyAlignment="1" applyProtection="1">
      <alignment horizontal="center" vertical="top" wrapText="1"/>
    </xf>
    <xf numFmtId="0" fontId="31" fillId="0" borderId="23" xfId="0" applyFont="1" applyBorder="1" applyAlignment="1" applyProtection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2" fillId="0" borderId="64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4" fillId="0" borderId="66" xfId="0" applyFont="1" applyBorder="1" applyAlignment="1" applyProtection="1">
      <alignment horizontal="center" vertical="center" textRotation="90" wrapText="1"/>
    </xf>
    <xf numFmtId="0" fontId="42" fillId="0" borderId="28" xfId="0" applyFont="1" applyBorder="1" applyAlignment="1" applyProtection="1">
      <alignment horizontal="center" vertical="center" textRotation="90" wrapText="1"/>
      <protection hidden="1"/>
    </xf>
    <xf numFmtId="0" fontId="42" fillId="0" borderId="62" xfId="0" applyFont="1" applyBorder="1" applyAlignment="1" applyProtection="1">
      <alignment horizontal="center" vertical="center" textRotation="90" wrapText="1"/>
      <protection hidden="1"/>
    </xf>
    <xf numFmtId="0" fontId="42" fillId="0" borderId="65" xfId="0" applyFont="1" applyBorder="1" applyAlignment="1" applyProtection="1">
      <alignment horizontal="center" vertical="center" textRotation="90" wrapText="1"/>
      <protection hidden="1"/>
    </xf>
    <xf numFmtId="0" fontId="35" fillId="0" borderId="35" xfId="0" applyFont="1" applyBorder="1" applyAlignment="1" applyProtection="1">
      <alignment horizontal="center" vertical="center" textRotation="90" wrapText="1"/>
      <protection hidden="1"/>
    </xf>
    <xf numFmtId="0" fontId="35" fillId="0" borderId="22" xfId="0" applyFont="1" applyBorder="1" applyAlignment="1" applyProtection="1">
      <alignment horizontal="center" vertical="center" textRotation="90" wrapText="1"/>
      <protection hidden="1"/>
    </xf>
    <xf numFmtId="0" fontId="35" fillId="0" borderId="36" xfId="0" applyFont="1" applyBorder="1" applyAlignment="1" applyProtection="1">
      <alignment horizontal="center" vertical="center" textRotation="90" wrapText="1"/>
      <protection hidden="1"/>
    </xf>
    <xf numFmtId="0" fontId="36" fillId="3" borderId="1" xfId="0" applyFont="1" applyFill="1" applyBorder="1" applyAlignment="1" applyProtection="1">
      <alignment horizontal="center"/>
      <protection hidden="1"/>
    </xf>
    <xf numFmtId="0" fontId="26" fillId="4" borderId="1" xfId="0" applyFont="1" applyFill="1" applyBorder="1" applyAlignment="1" applyProtection="1">
      <alignment horizontal="center"/>
      <protection hidden="1"/>
    </xf>
    <xf numFmtId="0" fontId="26" fillId="5" borderId="1" xfId="0" applyFont="1" applyFill="1" applyBorder="1" applyAlignment="1" applyProtection="1">
      <alignment horizontal="center"/>
      <protection hidden="1"/>
    </xf>
    <xf numFmtId="0" fontId="37" fillId="4" borderId="47" xfId="0" applyFont="1" applyFill="1" applyBorder="1" applyAlignment="1" applyProtection="1">
      <alignment horizontal="center"/>
      <protection hidden="1"/>
    </xf>
    <xf numFmtId="0" fontId="37" fillId="4" borderId="48" xfId="0" applyFont="1" applyFill="1" applyBorder="1" applyAlignment="1" applyProtection="1">
      <alignment horizontal="center"/>
      <protection hidden="1"/>
    </xf>
    <xf numFmtId="0" fontId="37" fillId="4" borderId="49" xfId="0" applyFont="1" applyFill="1" applyBorder="1" applyAlignment="1" applyProtection="1">
      <alignment horizontal="center"/>
      <protection hidden="1"/>
    </xf>
    <xf numFmtId="0" fontId="37" fillId="5" borderId="25" xfId="0" applyFont="1" applyFill="1" applyBorder="1" applyAlignment="1" applyProtection="1">
      <alignment horizontal="center"/>
      <protection hidden="1"/>
    </xf>
    <xf numFmtId="0" fontId="37" fillId="5" borderId="26" xfId="0" applyFont="1" applyFill="1" applyBorder="1" applyAlignment="1" applyProtection="1">
      <alignment horizontal="center"/>
      <protection hidden="1"/>
    </xf>
    <xf numFmtId="164" fontId="0" fillId="0" borderId="63" xfId="0" applyNumberFormat="1" applyBorder="1" applyAlignment="1" applyProtection="1">
      <alignment horizontal="center"/>
      <protection hidden="1"/>
    </xf>
    <xf numFmtId="164" fontId="0" fillId="0" borderId="51" xfId="0" applyNumberFormat="1" applyBorder="1" applyAlignment="1" applyProtection="1">
      <alignment horizontal="center"/>
      <protection hidden="1"/>
    </xf>
    <xf numFmtId="164" fontId="0" fillId="0" borderId="31" xfId="0" applyNumberFormat="1" applyBorder="1" applyAlignment="1" applyProtection="1">
      <alignment horizontal="center"/>
      <protection hidden="1"/>
    </xf>
    <xf numFmtId="9" fontId="0" fillId="0" borderId="47" xfId="0" applyNumberFormat="1" applyBorder="1" applyAlignment="1" applyProtection="1">
      <alignment horizontal="center" vertical="center"/>
      <protection hidden="1"/>
    </xf>
    <xf numFmtId="9" fontId="0" fillId="0" borderId="48" xfId="0" applyNumberFormat="1" applyBorder="1" applyAlignment="1" applyProtection="1">
      <alignment horizontal="center" vertical="center"/>
      <protection hidden="1"/>
    </xf>
    <xf numFmtId="9" fontId="0" fillId="0" borderId="23" xfId="0" applyNumberFormat="1" applyBorder="1" applyAlignment="1" applyProtection="1">
      <alignment horizontal="center" vertical="center"/>
      <protection hidden="1"/>
    </xf>
    <xf numFmtId="9" fontId="0" fillId="0" borderId="49" xfId="0" applyNumberForma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28" fillId="0" borderId="47" xfId="0" applyFont="1" applyBorder="1" applyAlignment="1" applyProtection="1">
      <alignment horizontal="center" wrapText="1"/>
      <protection hidden="1"/>
    </xf>
    <xf numFmtId="0" fontId="28" fillId="0" borderId="48" xfId="0" applyFont="1" applyBorder="1" applyAlignment="1" applyProtection="1">
      <alignment horizontal="center" wrapText="1"/>
      <protection hidden="1"/>
    </xf>
    <xf numFmtId="0" fontId="28" fillId="0" borderId="23" xfId="0" applyFont="1" applyBorder="1" applyAlignment="1" applyProtection="1">
      <alignment horizontal="center" wrapText="1"/>
      <protection hidden="1"/>
    </xf>
    <xf numFmtId="0" fontId="28" fillId="0" borderId="47" xfId="0" applyFont="1" applyBorder="1" applyAlignment="1" applyProtection="1">
      <alignment horizontal="center" vertical="center" wrapText="1"/>
      <protection hidden="1"/>
    </xf>
    <xf numFmtId="0" fontId="28" fillId="0" borderId="48" xfId="0" applyFont="1" applyBorder="1" applyAlignment="1" applyProtection="1">
      <alignment horizontal="center" vertical="center" wrapText="1"/>
      <protection hidden="1"/>
    </xf>
    <xf numFmtId="0" fontId="28" fillId="0" borderId="49" xfId="0" applyFont="1" applyBorder="1" applyAlignment="1" applyProtection="1">
      <alignment horizontal="center" vertical="center" wrapText="1"/>
      <protection hidden="1"/>
    </xf>
    <xf numFmtId="0" fontId="0" fillId="0" borderId="46" xfId="0" applyNumberFormat="1" applyBorder="1" applyAlignment="1" applyProtection="1">
      <alignment horizontal="center"/>
    </xf>
    <xf numFmtId="0" fontId="0" fillId="6" borderId="1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0" fillId="10" borderId="9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55" xfId="0" applyFill="1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0" borderId="67" xfId="0" applyBorder="1" applyAlignment="1" applyProtection="1">
      <alignment horizontal="center"/>
    </xf>
    <xf numFmtId="0" fontId="1" fillId="0" borderId="0" xfId="0" applyFont="1" applyAlignment="1" applyProtection="1">
      <alignment horizontal="center" vertical="top" wrapText="1"/>
    </xf>
    <xf numFmtId="0" fontId="9" fillId="0" borderId="50" xfId="0" applyFont="1" applyBorder="1" applyAlignment="1" applyProtection="1">
      <alignment horizontal="center"/>
    </xf>
    <xf numFmtId="0" fontId="7" fillId="0" borderId="54" xfId="0" applyFont="1" applyBorder="1" applyAlignment="1" applyProtection="1">
      <alignment horizontal="center"/>
    </xf>
    <xf numFmtId="0" fontId="7" fillId="0" borderId="28" xfId="0" applyFont="1" applyBorder="1" applyAlignment="1" applyProtection="1">
      <alignment horizontal="center" vertical="center" textRotation="90" wrapText="1"/>
      <protection hidden="1"/>
    </xf>
    <xf numFmtId="0" fontId="35" fillId="0" borderId="65" xfId="0" applyFont="1" applyBorder="1" applyAlignment="1" applyProtection="1">
      <alignment horizontal="center" vertical="center" textRotation="90" wrapText="1"/>
      <protection hidden="1"/>
    </xf>
    <xf numFmtId="0" fontId="0" fillId="0" borderId="64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31" fillId="0" borderId="4" xfId="0" applyFont="1" applyBorder="1" applyAlignment="1" applyProtection="1">
      <alignment horizontal="center" vertical="top" wrapText="1"/>
    </xf>
    <xf numFmtId="0" fontId="31" fillId="0" borderId="57" xfId="0" applyFont="1" applyBorder="1" applyAlignment="1" applyProtection="1">
      <alignment horizontal="center" vertical="top" wrapText="1"/>
    </xf>
    <xf numFmtId="0" fontId="31" fillId="0" borderId="58" xfId="0" applyFont="1" applyBorder="1" applyAlignment="1" applyProtection="1">
      <alignment horizontal="center" vertical="top" wrapText="1"/>
    </xf>
    <xf numFmtId="0" fontId="34" fillId="0" borderId="28" xfId="0" applyFont="1" applyBorder="1" applyAlignment="1" applyProtection="1">
      <alignment horizontal="center" vertical="center" textRotation="90" wrapText="1"/>
      <protection hidden="1"/>
    </xf>
    <xf numFmtId="0" fontId="34" fillId="0" borderId="62" xfId="0" applyFont="1" applyBorder="1" applyAlignment="1" applyProtection="1">
      <alignment horizontal="center" vertical="center" textRotation="90" wrapText="1"/>
      <protection hidden="1"/>
    </xf>
    <xf numFmtId="0" fontId="34" fillId="0" borderId="65" xfId="0" applyFont="1" applyBorder="1" applyAlignment="1" applyProtection="1">
      <alignment horizontal="center" vertical="center" textRotation="90" wrapText="1"/>
      <protection hidden="1"/>
    </xf>
    <xf numFmtId="0" fontId="35" fillId="0" borderId="10" xfId="0" applyFont="1" applyBorder="1" applyAlignment="1" applyProtection="1">
      <alignment horizontal="center" vertical="center" textRotation="90" wrapText="1"/>
      <protection hidden="1"/>
    </xf>
    <xf numFmtId="0" fontId="35" fillId="0" borderId="2" xfId="0" applyFont="1" applyBorder="1" applyAlignment="1" applyProtection="1">
      <alignment horizontal="center" vertical="center" textRotation="90" wrapText="1"/>
      <protection hidden="1"/>
    </xf>
    <xf numFmtId="0" fontId="35" fillId="0" borderId="21" xfId="0" applyFont="1" applyBorder="1" applyAlignment="1" applyProtection="1">
      <alignment horizontal="center" vertical="center" textRotation="90" wrapText="1"/>
      <protection hidden="1"/>
    </xf>
    <xf numFmtId="10" fontId="0" fillId="0" borderId="40" xfId="0" applyNumberFormat="1" applyBorder="1" applyAlignment="1" applyProtection="1">
      <alignment horizontal="center" vertical="center"/>
      <protection locked="0"/>
    </xf>
  </cellXfs>
  <cellStyles count="2">
    <cellStyle name="Обычный" xfId="0" builtinId="0"/>
    <cellStyle name="Обычный 2" xfId="1" xr:uid="{00000000-0005-0000-0000-000001000000}"/>
  </cellStyles>
  <dxfs count="1041"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ndense val="0"/>
        <extend val="0"/>
        <color indexed="9"/>
      </font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ndense val="0"/>
        <extend val="0"/>
        <color indexed="9"/>
      </font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8158259056647041E-2"/>
          <c:y val="0.28205269457479282"/>
          <c:w val="0.96109071149824665"/>
          <c:h val="0.487181926992824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УУД. 1 кл.'!$A$3</c:f>
              <c:strCache>
                <c:ptCount val="1"/>
                <c:pt idx="0">
                  <c:v>Обобщенный рейтинг УУД в 1 классе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6B69-497F-90E4-E26A083F75D5}"/>
              </c:ext>
            </c:extLst>
          </c:dPt>
          <c:dPt>
            <c:idx val="2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B69-497F-90E4-E26A083F75D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 УУД. 1 кл.'!$B$2:$E$2</c:f>
              <c:strCache>
                <c:ptCount val="3"/>
                <c:pt idx="0">
                  <c:v>Регулятивные УУД</c:v>
                </c:pt>
                <c:pt idx="2">
                  <c:v>Познавательные УУД</c:v>
                </c:pt>
              </c:strCache>
            </c:strRef>
          </c:cat>
          <c:val>
            <c:numRef>
              <c:f>'рейтинг УУД. 1 кл.'!$B$3:$E$3</c:f>
              <c:numCache>
                <c:formatCode>0</c:formatCode>
                <c:ptCount val="4"/>
                <c:pt idx="0">
                  <c:v>84</c:v>
                </c:pt>
                <c:pt idx="2">
                  <c:v>85.166666666666671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69-497F-90E4-E26A083F7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56242560"/>
        <c:axId val="56244096"/>
      </c:barChart>
      <c:catAx>
        <c:axId val="562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56244096"/>
        <c:crosses val="autoZero"/>
        <c:auto val="1"/>
        <c:lblAlgn val="ctr"/>
        <c:lblOffset val="100"/>
        <c:noMultiLvlLbl val="0"/>
      </c:catAx>
      <c:valAx>
        <c:axId val="5624409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562425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15748031496063025" l="0.51181102362204722" r="0.51181102362204722" t="0.15748031496063025" header="0.31496062992126111" footer="0.31496062992126111"/>
    <c:pageSetup paperSize="9" orientation="landscape" horizontalDpi="0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8859136969114199E-2"/>
          <c:y val="0.19366793760295523"/>
          <c:w val="0.95109677489515254"/>
          <c:h val="0.422548227497356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1-ков'!$A$246</c:f>
              <c:strCache>
                <c:ptCount val="1"/>
                <c:pt idx="0">
                  <c:v>Демченкова Диана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1-ков'!$B$245:$I$245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1-ков'!$B$246:$I$246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5-43B8-96FE-C9B42A68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189952"/>
        <c:axId val="66208128"/>
      </c:barChart>
      <c:catAx>
        <c:axId val="6618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208128"/>
        <c:crosses val="autoZero"/>
        <c:auto val="1"/>
        <c:lblAlgn val="ctr"/>
        <c:lblOffset val="100"/>
        <c:noMultiLvlLbl val="0"/>
      </c:catAx>
      <c:valAx>
        <c:axId val="66208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1899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C33-4755-A2ED-3F39AD0E3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910016"/>
        <c:axId val="79911552"/>
      </c:barChart>
      <c:catAx>
        <c:axId val="7991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91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911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9100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6E4-4907-9BF2-05259A71E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964032"/>
        <c:axId val="79965568"/>
      </c:barChart>
      <c:catAx>
        <c:axId val="7996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96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96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96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329-4C56-9D68-B3D3182BC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993472"/>
        <c:axId val="80003456"/>
      </c:barChart>
      <c:catAx>
        <c:axId val="7999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0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003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993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11-4846-9615-82D07EE0BAC9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F11-4846-9615-82D07EE0B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110336"/>
        <c:axId val="80111872"/>
      </c:barChart>
      <c:catAx>
        <c:axId val="8011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11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111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11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29-488E-BD2C-F0C1F6BF7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160256"/>
        <c:axId val="80161792"/>
      </c:barChart>
      <c:catAx>
        <c:axId val="8016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16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161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160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D-4A35-B6AA-1922B7F7F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181504"/>
        <c:axId val="80187392"/>
      </c:barChart>
      <c:catAx>
        <c:axId val="8018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18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187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18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B3D-42FB-A9B9-75D1DD2C2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198656"/>
        <c:axId val="80024320"/>
      </c:barChart>
      <c:catAx>
        <c:axId val="8019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02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024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19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784-4F5D-9D95-945D19847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068992"/>
        <c:axId val="80070528"/>
      </c:barChart>
      <c:catAx>
        <c:axId val="8006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07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070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0689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6C-45D6-858B-6190BD3F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295040"/>
        <c:axId val="80296576"/>
      </c:barChart>
      <c:catAx>
        <c:axId val="802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29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296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29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9BB-439D-A4BE-BB80EC96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324480"/>
        <c:axId val="80326016"/>
      </c:barChart>
      <c:catAx>
        <c:axId val="803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32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26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32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8822954585367142E-2"/>
          <c:y val="0.19298905520129792"/>
          <c:w val="0.9524106732556098"/>
          <c:h val="0.424575921442855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1-ков'!$A$280</c:f>
              <c:strCache>
                <c:ptCount val="1"/>
                <c:pt idx="0">
                  <c:v>Дереча Вадим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1-ков'!$B$279:$I$279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1-ков'!$B$280:$I$280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B-46E0-B5D4-E93381874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236416"/>
        <c:axId val="66237952"/>
      </c:barChart>
      <c:catAx>
        <c:axId val="662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237952"/>
        <c:crosses val="autoZero"/>
        <c:auto val="1"/>
        <c:lblAlgn val="ctr"/>
        <c:lblOffset val="100"/>
        <c:noMultiLvlLbl val="0"/>
      </c:catAx>
      <c:valAx>
        <c:axId val="662379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2364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3E-4BB9-AAD4-0A255383F3DC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3E-4BB9-AAD4-0A255383F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261120"/>
        <c:axId val="80262656"/>
      </c:barChart>
      <c:catAx>
        <c:axId val="802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26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262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26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D85-4D0C-8E4C-221D55489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347904"/>
        <c:axId val="80349440"/>
      </c:barChart>
      <c:catAx>
        <c:axId val="803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34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49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34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4-4DDD-929F-F274AB91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373248"/>
        <c:axId val="80374784"/>
      </c:barChart>
      <c:catAx>
        <c:axId val="803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37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74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37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2-ков'!$B$759:$N$759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2-ков'!$B$760:$N$760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D-4E3B-8EA2-3B8DD9F9E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402688"/>
        <c:axId val="80424960"/>
      </c:barChart>
      <c:catAx>
        <c:axId val="8040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42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424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40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A2-4222-AC96-591AF86B0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440320"/>
        <c:axId val="80446208"/>
      </c:barChart>
      <c:catAx>
        <c:axId val="8044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44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446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44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76D-4E81-8CCB-20E6BCD30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486784"/>
        <c:axId val="80488320"/>
      </c:barChart>
      <c:catAx>
        <c:axId val="8048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48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488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4867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98D-45E8-8503-0AFE3284F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36704"/>
        <c:axId val="80538240"/>
      </c:barChart>
      <c:catAx>
        <c:axId val="8053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53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38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53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F46-4769-BCC0-7DF3058C0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66144"/>
        <c:axId val="80567680"/>
      </c:barChart>
      <c:catAx>
        <c:axId val="805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5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6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56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13-4BE6-BDD6-AEA4416FB53E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13-4BE6-BDD6-AEA4416FB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96992"/>
        <c:axId val="80598528"/>
      </c:barChart>
      <c:catAx>
        <c:axId val="805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59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98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59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A9F-410E-8311-2D52AD517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646912"/>
        <c:axId val="80648448"/>
      </c:barChart>
      <c:catAx>
        <c:axId val="806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64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648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64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1-ков'!$A$314</c:f>
              <c:strCache>
                <c:ptCount val="1"/>
                <c:pt idx="0">
                  <c:v>Зартдинов Кирилл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1-ков'!$B$313:$I$313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1-ков'!$B$314:$I$314</c:f>
              <c:numCache>
                <c:formatCode>General</c:formatCode>
                <c:ptCount val="8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0-4C33-A188-AC631AE6C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331776"/>
        <c:axId val="66333312"/>
      </c:barChart>
      <c:catAx>
        <c:axId val="6633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333312"/>
        <c:crosses val="autoZero"/>
        <c:auto val="1"/>
        <c:lblAlgn val="ctr"/>
        <c:lblOffset val="100"/>
        <c:noMultiLvlLbl val="0"/>
      </c:catAx>
      <c:valAx>
        <c:axId val="6633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3317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8-4CD7-9BEC-8185BB4B3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680448"/>
        <c:axId val="80681984"/>
      </c:barChart>
      <c:catAx>
        <c:axId val="8068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68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681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68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5BF-4587-960C-D9885BBE0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709888"/>
        <c:axId val="80723968"/>
      </c:barChart>
      <c:catAx>
        <c:axId val="8070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72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723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70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967-4DC2-87D4-EF55726C8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739712"/>
        <c:axId val="80761984"/>
      </c:barChart>
      <c:catAx>
        <c:axId val="807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76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761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7397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364-4950-8FF5-CFDC8151F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785792"/>
        <c:axId val="80787328"/>
      </c:barChart>
      <c:catAx>
        <c:axId val="807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78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787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78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C65-4288-9B49-BC9804A6A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893056"/>
        <c:axId val="80894592"/>
      </c:barChart>
      <c:catAx>
        <c:axId val="8089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89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894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89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21-4CEF-8C4C-3C14A3B35DE3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21-4CEF-8C4C-3C14A3B3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808960"/>
        <c:axId val="80814848"/>
      </c:barChart>
      <c:catAx>
        <c:axId val="808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81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81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80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5F0-40A0-8459-15B4D5F2E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855040"/>
        <c:axId val="80856576"/>
      </c:barChart>
      <c:catAx>
        <c:axId val="808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8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856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08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F-4FB0-A545-4FDC39C76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081088"/>
        <c:axId val="81082624"/>
      </c:barChart>
      <c:catAx>
        <c:axId val="8108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08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082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08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2-ков'!$B$785:$N$785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2-ков'!$B$786:$N$786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5-43A4-8A60-718F4D17D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114624"/>
        <c:axId val="81116160"/>
      </c:barChart>
      <c:catAx>
        <c:axId val="811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11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116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11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280-4A93-9B9C-61CE96A2C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008512"/>
        <c:axId val="81010048"/>
      </c:barChart>
      <c:catAx>
        <c:axId val="810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0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01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00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1-ков'!$A$348</c:f>
              <c:strCache>
                <c:ptCount val="1"/>
                <c:pt idx="0">
                  <c:v>Казачков Максим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1-ков'!$B$347:$I$347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1-ков'!$B$348:$I$348</c:f>
              <c:numCache>
                <c:formatCode>General</c:formatCode>
                <c:ptCount val="8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9-4711-B5A1-767F73198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353408"/>
        <c:axId val="66375680"/>
      </c:barChart>
      <c:catAx>
        <c:axId val="6635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375680"/>
        <c:crosses val="autoZero"/>
        <c:auto val="1"/>
        <c:lblAlgn val="ctr"/>
        <c:lblOffset val="100"/>
        <c:noMultiLvlLbl val="0"/>
      </c:catAx>
      <c:valAx>
        <c:axId val="6637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3534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76C-41B7-B7CE-48692FBBC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046528"/>
        <c:axId val="81060608"/>
      </c:barChart>
      <c:catAx>
        <c:axId val="8104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06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06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0465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9D6-48C7-9679-6AEC3008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158144"/>
        <c:axId val="81159680"/>
      </c:barChart>
      <c:catAx>
        <c:axId val="8115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15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159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15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C25-4709-8EE5-531EAA03F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191680"/>
        <c:axId val="81193216"/>
      </c:barChart>
      <c:catAx>
        <c:axId val="8119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19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193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19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8C1-405A-A5B2-9666CD71061E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8C1-405A-A5B2-9666CD71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242752"/>
        <c:axId val="81252736"/>
      </c:barChart>
      <c:catAx>
        <c:axId val="8124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25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252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24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A6C-476B-AF95-9E13CA60F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399168"/>
        <c:axId val="81413248"/>
      </c:barChart>
      <c:catAx>
        <c:axId val="813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41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413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399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0-4CB7-802C-C38CD1E98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453440"/>
        <c:axId val="81454976"/>
      </c:barChart>
      <c:catAx>
        <c:axId val="8145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45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454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45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5BB-4A9B-892E-592AEB6A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03360"/>
        <c:axId val="81504896"/>
      </c:barChart>
      <c:catAx>
        <c:axId val="815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50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04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503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40C-4F98-96CF-CCD11768B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33184"/>
        <c:axId val="81539072"/>
      </c:barChart>
      <c:catAx>
        <c:axId val="8153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53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39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5331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502-482E-9D46-04F4A3469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54432"/>
        <c:axId val="81572608"/>
      </c:barChart>
      <c:catAx>
        <c:axId val="8155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57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72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55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329-417E-B7DA-DD6F95B58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661952"/>
        <c:axId val="81663488"/>
      </c:barChart>
      <c:catAx>
        <c:axId val="816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6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663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66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1-ков'!$A$382</c:f>
              <c:strCache>
                <c:ptCount val="1"/>
                <c:pt idx="0">
                  <c:v>Канева Алина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1-ков'!$B$381:$I$381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1-ков'!$B$382:$I$382</c:f>
              <c:numCache>
                <c:formatCode>General</c:formatCode>
                <c:ptCount val="8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F-42A4-83F5-902C181D1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383232"/>
        <c:axId val="66266240"/>
      </c:barChart>
      <c:catAx>
        <c:axId val="6638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266240"/>
        <c:crosses val="autoZero"/>
        <c:auto val="1"/>
        <c:lblAlgn val="ctr"/>
        <c:lblOffset val="100"/>
        <c:noMultiLvlLbl val="0"/>
      </c:catAx>
      <c:valAx>
        <c:axId val="6626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3832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C03-4EBD-AC1F-88F4EC6BB900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C03-4EBD-AC1F-88F4EC6BB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708928"/>
        <c:axId val="81710464"/>
      </c:barChart>
      <c:catAx>
        <c:axId val="8170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71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710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70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38-40E4-A5F9-3F4052D0C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603200"/>
        <c:axId val="81609088"/>
      </c:barChart>
      <c:catAx>
        <c:axId val="816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60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609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60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9-49B3-9306-87B84805D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644928"/>
        <c:axId val="81650816"/>
      </c:barChart>
      <c:catAx>
        <c:axId val="816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6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650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64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2-ков'!$B$811:$N$811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2-ков'!$B$812:$N$812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E-4FE5-B26F-83088E562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744256"/>
        <c:axId val="81745792"/>
      </c:barChart>
      <c:catAx>
        <c:axId val="8174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74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74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74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87C-4153-9039-95B2A61E0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785984"/>
        <c:axId val="81787520"/>
      </c:barChart>
      <c:catAx>
        <c:axId val="817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78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787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78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CFF-4958-8843-2B6CF5C8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815808"/>
        <c:axId val="81838080"/>
      </c:barChart>
      <c:catAx>
        <c:axId val="818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8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838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8158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304-4BAB-9DA0-6C8FAC94C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857536"/>
        <c:axId val="81859328"/>
      </c:barChart>
      <c:catAx>
        <c:axId val="8185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85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859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85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158-4CE1-9B5A-151ED0C98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899520"/>
        <c:axId val="81901056"/>
      </c:barChart>
      <c:catAx>
        <c:axId val="8189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90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901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89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897-4E14-BFB0-E1C3D0F7C0E1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897-4E14-BFB0-E1C3D0F7C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012032"/>
        <c:axId val="82013568"/>
      </c:barChart>
      <c:catAx>
        <c:axId val="8201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01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013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01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305-490D-8F7B-1AA80797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049664"/>
        <c:axId val="81924480"/>
      </c:barChart>
      <c:catAx>
        <c:axId val="820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92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924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04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1-ков'!$A$416</c:f>
              <c:strCache>
                <c:ptCount val="1"/>
                <c:pt idx="0">
                  <c:v>Катугина Дарья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1-ков'!$B$415:$I$415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1-ков'!$B$416:$I$416</c:f>
              <c:numCache>
                <c:formatCode>General</c:formatCode>
                <c:ptCount val="8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3-4EB2-BB5C-681929410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319104"/>
        <c:axId val="66320640"/>
      </c:barChart>
      <c:catAx>
        <c:axId val="6631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320640"/>
        <c:crosses val="autoZero"/>
        <c:auto val="1"/>
        <c:lblAlgn val="ctr"/>
        <c:lblOffset val="100"/>
        <c:noMultiLvlLbl val="0"/>
      </c:catAx>
      <c:valAx>
        <c:axId val="66320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3191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0-4747-B968-C1C33F53E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943936"/>
        <c:axId val="81966208"/>
      </c:barChart>
      <c:catAx>
        <c:axId val="8194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96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966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194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075-4BDC-A88B-A8376F856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125184"/>
        <c:axId val="82126720"/>
      </c:barChart>
      <c:catAx>
        <c:axId val="821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1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126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12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232-4147-B35D-861BB2561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138624"/>
        <c:axId val="82140160"/>
      </c:barChart>
      <c:catAx>
        <c:axId val="821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14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140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1386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8E5-445B-A242-05F20F1C4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057472"/>
        <c:axId val="82063360"/>
      </c:barChart>
      <c:catAx>
        <c:axId val="8205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06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063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05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402-49AB-B62A-54271A95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074624"/>
        <c:axId val="82113280"/>
      </c:barChart>
      <c:catAx>
        <c:axId val="820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11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113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07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A1-44EA-92C8-FB1BC1734095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A1-44EA-92C8-FB1BC173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38944"/>
        <c:axId val="82340480"/>
      </c:barChart>
      <c:catAx>
        <c:axId val="8233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34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340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338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A9E-43D3-8E54-85654505C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76576"/>
        <c:axId val="82378112"/>
      </c:barChart>
      <c:catAx>
        <c:axId val="8237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37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378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37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1-45A7-A493-63062B7DB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197120"/>
        <c:axId val="82223488"/>
      </c:barChart>
      <c:catAx>
        <c:axId val="821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22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223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19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2-ков'!$B$837:$N$837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2-ков'!$B$838:$N$838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F-4A03-B8C6-1632C44E5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53248"/>
        <c:axId val="82454784"/>
      </c:barChart>
      <c:catAx>
        <c:axId val="8245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45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454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45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C18-4E6B-BBC3-E2F8A59B6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92032"/>
        <c:axId val="82502016"/>
      </c:barChart>
      <c:catAx>
        <c:axId val="8249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50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502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49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1-ков'!$A$450</c:f>
              <c:strCache>
                <c:ptCount val="1"/>
                <c:pt idx="0">
                  <c:v>Макарова Полина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1-ков'!$B$449:$I$449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1-ков'!$B$450:$I$450</c:f>
              <c:numCache>
                <c:formatCode>General</c:formatCode>
                <c:ptCount val="8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6-4221-9C0D-93BFCD933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418560"/>
        <c:axId val="66420096"/>
      </c:barChart>
      <c:catAx>
        <c:axId val="664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420096"/>
        <c:crosses val="autoZero"/>
        <c:auto val="1"/>
        <c:lblAlgn val="ctr"/>
        <c:lblOffset val="100"/>
        <c:noMultiLvlLbl val="0"/>
      </c:catAx>
      <c:valAx>
        <c:axId val="66420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4185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4AA-41F9-9AA4-DFD6B27DF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99232"/>
        <c:axId val="82400768"/>
      </c:barChart>
      <c:catAx>
        <c:axId val="8239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40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400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3992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BA0-477C-9663-42D487A9D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32768"/>
        <c:axId val="82434304"/>
      </c:barChart>
      <c:catAx>
        <c:axId val="824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43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434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432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725-4CDC-8B68-6F3896B75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23648"/>
        <c:axId val="82525184"/>
      </c:barChart>
      <c:catAx>
        <c:axId val="8252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52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525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52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D8-4F0A-BAA5-BA3CC4D0D7FF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0D8-4F0A-BAA5-BA3CC4D0D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66528"/>
        <c:axId val="82576512"/>
      </c:barChart>
      <c:catAx>
        <c:axId val="825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57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576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56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E6-4CEF-B1B4-D8A397EB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08512"/>
        <c:axId val="82610048"/>
      </c:barChart>
      <c:catAx>
        <c:axId val="826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6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61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60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C-4373-B5A2-B0217DFB4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23968"/>
        <c:axId val="82725504"/>
      </c:barChart>
      <c:catAx>
        <c:axId val="827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72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725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72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27-45C3-B49C-F33B661A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53408"/>
        <c:axId val="82754944"/>
      </c:barChart>
      <c:catAx>
        <c:axId val="827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75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75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75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EC1-442D-ADBC-B67A1EF0C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75040"/>
        <c:axId val="82785024"/>
      </c:barChart>
      <c:catAx>
        <c:axId val="8277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78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785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7750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AA9-4542-8E83-8358109DD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40896"/>
        <c:axId val="82642432"/>
      </c:barChart>
      <c:catAx>
        <c:axId val="826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64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642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64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10-4F70-BAF6-6E1CD02FE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66240"/>
        <c:axId val="82667776"/>
      </c:barChart>
      <c:catAx>
        <c:axId val="826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66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667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666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1-ков'!$A$484</c:f>
              <c:strCache>
                <c:ptCount val="1"/>
                <c:pt idx="0">
                  <c:v>Салтыкова Мария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1-ков'!$B$483:$I$483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1-ков'!$B$484:$I$484</c:f>
              <c:numCache>
                <c:formatCode>General</c:formatCode>
                <c:ptCount val="8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7-4D3C-9E21-CE6412A1C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538496"/>
        <c:axId val="66544384"/>
      </c:barChart>
      <c:catAx>
        <c:axId val="6653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544384"/>
        <c:crosses val="autoZero"/>
        <c:auto val="1"/>
        <c:lblAlgn val="ctr"/>
        <c:lblOffset val="100"/>
        <c:noMultiLvlLbl val="0"/>
      </c:catAx>
      <c:valAx>
        <c:axId val="66544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5384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C76-464A-9DA8-D6CB1C66FC85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C76-464A-9DA8-D6CB1C66F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05728"/>
        <c:axId val="82923904"/>
      </c:barChart>
      <c:catAx>
        <c:axId val="829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92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23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9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53B-4F3C-B3AE-54C4A42E6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35168"/>
        <c:axId val="82949248"/>
      </c:barChart>
      <c:catAx>
        <c:axId val="8293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94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9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93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C-4A78-AC3E-0138A26AC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77152"/>
        <c:axId val="82978688"/>
      </c:barChart>
      <c:catAx>
        <c:axId val="8297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97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78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297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2-ков'!$B$863:$N$863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2-ков'!$B$864:$N$864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6-4F64-BF40-956F654F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031168"/>
        <c:axId val="83032704"/>
      </c:barChart>
      <c:catAx>
        <c:axId val="830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03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032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03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F78-4784-ADA6-A425F1450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060608"/>
        <c:axId val="83062144"/>
      </c:barChart>
      <c:catAx>
        <c:axId val="8306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06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062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06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D41-48ED-B9E1-20B4C2F06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06816"/>
        <c:axId val="83112704"/>
      </c:barChart>
      <c:catAx>
        <c:axId val="8310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11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112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1068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CA-4747-B393-49C72FD3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32416"/>
        <c:axId val="83133952"/>
      </c:barChart>
      <c:catAx>
        <c:axId val="831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1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133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13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1E1-42DF-B14F-68866AB41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57760"/>
        <c:axId val="83159296"/>
      </c:barChart>
      <c:catAx>
        <c:axId val="8315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15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15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15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EA2-480B-9447-EB0D0F6BC538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EA2-480B-9447-EB0D0F6BC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96544"/>
        <c:axId val="83222912"/>
      </c:barChart>
      <c:catAx>
        <c:axId val="831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22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222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19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C1F-451D-B05F-5806273C6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369344"/>
        <c:axId val="83379328"/>
      </c:barChart>
      <c:catAx>
        <c:axId val="833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37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379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36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1-ков'!$A$518</c:f>
              <c:strCache>
                <c:ptCount val="1"/>
                <c:pt idx="0">
                  <c:v>Нечаева Мария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1-ков'!$B$517:$I$517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1-ков'!$B$518:$I$518</c:f>
              <c:numCache>
                <c:formatCode>General</c:formatCode>
                <c:ptCount val="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A-4E28-80C1-7912F5EB1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560384"/>
        <c:axId val="66561920"/>
      </c:barChart>
      <c:catAx>
        <c:axId val="6656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561920"/>
        <c:crosses val="autoZero"/>
        <c:auto val="1"/>
        <c:lblAlgn val="ctr"/>
        <c:lblOffset val="100"/>
        <c:noMultiLvlLbl val="0"/>
      </c:catAx>
      <c:valAx>
        <c:axId val="66561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5603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0-4D3B-BF54-AF6359E36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15424"/>
        <c:axId val="83416960"/>
      </c:barChart>
      <c:catAx>
        <c:axId val="8341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41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16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41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DE1-450A-902F-6BE2641C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309696"/>
        <c:axId val="83311232"/>
      </c:barChart>
      <c:catAx>
        <c:axId val="8330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31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311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30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7CB-43B7-AF58-BEB07369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507456"/>
        <c:axId val="83513344"/>
      </c:barChart>
      <c:catAx>
        <c:axId val="835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51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513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5074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32B-46DA-8D01-675D2DD57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520512"/>
        <c:axId val="83526400"/>
      </c:barChart>
      <c:catAx>
        <c:axId val="8352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5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526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52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1C-4E0C-AFDB-16E5329C7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39616"/>
        <c:axId val="83441152"/>
      </c:barChart>
      <c:catAx>
        <c:axId val="834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44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41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43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72-470F-8D23-F16F6F42A3A8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72-470F-8D23-F16F6F42A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74304"/>
        <c:axId val="83475840"/>
      </c:barChart>
      <c:catAx>
        <c:axId val="834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4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75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47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C1-439E-BDC0-CF1E49112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589760"/>
        <c:axId val="83599744"/>
      </c:barChart>
      <c:catAx>
        <c:axId val="835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5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599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589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1-4E1C-BA42-35C8CECA1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615104"/>
        <c:axId val="83629184"/>
      </c:barChart>
      <c:catAx>
        <c:axId val="836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62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2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61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2-ков'!$B$889:$N$889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2-ков'!$B$890:$N$890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8-4177-ABE5-85AED2302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657088"/>
        <c:axId val="83658624"/>
      </c:barChart>
      <c:catAx>
        <c:axId val="8365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65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58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365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Детализированный рейтинг УУД в 3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48089912253977E-2"/>
          <c:y val="0.10557717250324268"/>
          <c:w val="0.93520873646590164"/>
          <c:h val="0.3932095550313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'рейтинг УУД 3 кл.'!$A$27</c:f>
              <c:strCache>
                <c:ptCount val="1"/>
                <c:pt idx="0">
                  <c:v>Детализированный рейтинг УУД в 3 классе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EAB-4CD0-B209-3CB390A6A5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AB-4CD0-B209-3CB390A6A5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EAB-4CD0-B209-3CB390A6A52A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AB-4CD0-B209-3CB390A6A52A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EAB-4CD0-B209-3CB390A6A52A}"/>
              </c:ext>
            </c:extLst>
          </c:dPt>
          <c:dPt>
            <c:idx val="5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AB-4CD0-B209-3CB390A6A52A}"/>
              </c:ext>
            </c:extLst>
          </c:dPt>
          <c:dPt>
            <c:idx val="6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9EAB-4CD0-B209-3CB390A6A52A}"/>
              </c:ext>
            </c:extLst>
          </c:dPt>
          <c:dPt>
            <c:idx val="7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AB-4CD0-B209-3CB390A6A52A}"/>
              </c:ext>
            </c:extLst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EAB-4CD0-B209-3CB390A6A52A}"/>
              </c:ext>
            </c:extLst>
          </c:dPt>
          <c:dPt>
            <c:idx val="9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AB-4CD0-B209-3CB390A6A52A}"/>
              </c:ext>
            </c:extLst>
          </c:dPt>
          <c:dPt>
            <c:idx val="10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9EAB-4CD0-B209-3CB390A6A52A}"/>
              </c:ext>
            </c:extLst>
          </c:dPt>
          <c:dPt>
            <c:idx val="11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AB-4CD0-B209-3CB390A6A52A}"/>
              </c:ext>
            </c:extLst>
          </c:dPt>
          <c:dPt>
            <c:idx val="12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EAB-4CD0-B209-3CB390A6A52A}"/>
              </c:ext>
            </c:extLst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EAB-4CD0-B209-3CB390A6A52A}"/>
              </c:ext>
            </c:extLst>
          </c:dPt>
          <c:dPt>
            <c:idx val="1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EAB-4CD0-B209-3CB390A6A52A}"/>
              </c:ext>
            </c:extLst>
          </c:dPt>
          <c:dPt>
            <c:idx val="15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EAB-4CD0-B209-3CB390A6A5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EAB-4CD0-B209-3CB390A6A52A}"/>
              </c:ext>
            </c:extLst>
          </c:dPt>
          <c:dPt>
            <c:idx val="17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EAB-4CD0-B209-3CB390A6A52A}"/>
              </c:ext>
            </c:extLst>
          </c:dPt>
          <c:dPt>
            <c:idx val="18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EAB-4CD0-B209-3CB390A6A52A}"/>
              </c:ext>
            </c:extLst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'рейтинг УУД 3 кл.'!$B$25:$T$26</c:f>
              <c:multiLvlStrCache>
                <c:ptCount val="19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Контроль</c:v>
                  </c:pt>
                  <c:pt idx="3">
                    <c:v>Коррекция</c:v>
                  </c:pt>
                  <c:pt idx="4">
                    <c:v>Границы</c:v>
                  </c:pt>
                  <c:pt idx="5">
                    <c:v>Анализ</c:v>
                  </c:pt>
                  <c:pt idx="6">
                    <c:v>Синтез</c:v>
                  </c:pt>
                  <c:pt idx="7">
                    <c:v>Сравнение</c:v>
                  </c:pt>
                  <c:pt idx="8">
                    <c:v>Классификация</c:v>
                  </c:pt>
                  <c:pt idx="9">
                    <c:v>Обобщение</c:v>
                  </c:pt>
                  <c:pt idx="10">
                    <c:v>Причинно-следственные связи</c:v>
                  </c:pt>
                  <c:pt idx="11">
                    <c:v>Аналогия</c:v>
                  </c:pt>
                  <c:pt idx="12">
                    <c:v>Отнесение к понятию</c:v>
                  </c:pt>
                  <c:pt idx="13">
                    <c:v>Диаграммы и таблицы</c:v>
                  </c:pt>
                  <c:pt idx="14">
                    <c:v>Умозаключения</c:v>
                  </c:pt>
                  <c:pt idx="15">
                    <c:v>Речевое высказывание</c:v>
                  </c:pt>
                  <c:pt idx="16">
                    <c:v>Точка зрения</c:v>
                  </c:pt>
                  <c:pt idx="17">
                    <c:v>Вопросы</c:v>
                  </c:pt>
                  <c:pt idx="18">
                    <c:v>Объединение информации</c:v>
                  </c:pt>
                </c:lvl>
                <c:lvl>
                  <c:pt idx="0">
                    <c:v>Регулятивные УУД</c:v>
                  </c:pt>
                  <c:pt idx="5">
                    <c:v>Познавательные УУД</c:v>
                  </c:pt>
                  <c:pt idx="15">
                    <c:v>Коммуникативные УУД</c:v>
                  </c:pt>
                </c:lvl>
              </c:multiLvlStrCache>
            </c:multiLvlStrRef>
          </c:cat>
          <c:val>
            <c:numRef>
              <c:f>'рейтинг УУД 3 кл.'!$B$27:$T$27</c:f>
              <c:numCache>
                <c:formatCode>0.0</c:formatCode>
                <c:ptCount val="19"/>
                <c:pt idx="0">
                  <c:v>2.8571428571428571E-2</c:v>
                </c:pt>
                <c:pt idx="1">
                  <c:v>5.7142857142857141E-2</c:v>
                </c:pt>
                <c:pt idx="2">
                  <c:v>2.8571428571428571E-2</c:v>
                </c:pt>
                <c:pt idx="3">
                  <c:v>0</c:v>
                </c:pt>
                <c:pt idx="4">
                  <c:v>2.8571428571428571E-2</c:v>
                </c:pt>
                <c:pt idx="5">
                  <c:v>2.8285714285714287</c:v>
                </c:pt>
                <c:pt idx="6">
                  <c:v>2.6857142857142855</c:v>
                </c:pt>
                <c:pt idx="7">
                  <c:v>3.1</c:v>
                </c:pt>
                <c:pt idx="8">
                  <c:v>2.842857142857143</c:v>
                </c:pt>
                <c:pt idx="9">
                  <c:v>2.5714285714285716</c:v>
                </c:pt>
                <c:pt idx="10">
                  <c:v>2.9142857142857141</c:v>
                </c:pt>
                <c:pt idx="11">
                  <c:v>2.657142857142857</c:v>
                </c:pt>
                <c:pt idx="12">
                  <c:v>2.4857142857142858</c:v>
                </c:pt>
                <c:pt idx="13">
                  <c:v>3.2857142857142856</c:v>
                </c:pt>
                <c:pt idx="14">
                  <c:v>2.3714285714285714</c:v>
                </c:pt>
                <c:pt idx="15">
                  <c:v>2.4571428571428573</c:v>
                </c:pt>
                <c:pt idx="16">
                  <c:v>2.4857142857142858</c:v>
                </c:pt>
                <c:pt idx="17">
                  <c:v>3.3142857142857145</c:v>
                </c:pt>
                <c:pt idx="18">
                  <c:v>2.2142857142857144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AB-4CD0-B209-3CB390A6A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84112512"/>
        <c:axId val="84114048"/>
      </c:barChart>
      <c:catAx>
        <c:axId val="841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1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11404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8411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0.35433070866141736" l="0.11811023622047249" r="0.11811023622047249" t="0.35433070866141736" header="0.314960629921261" footer="0.314960629921261"/>
    <c:pageSetup paperSize="9" orientation="landscape" horizontalDpi="-3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0691524020369856E-2"/>
          <c:y val="0.19298905520129792"/>
          <c:w val="0.9501584311306166"/>
          <c:h val="0.424575921442855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1-ков'!$A$552</c:f>
              <c:strCache>
                <c:ptCount val="1"/>
                <c:pt idx="0">
                  <c:v>Обухович Артем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1-ков'!$B$551:$I$551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1-ков'!$B$552:$I$552</c:f>
              <c:numCache>
                <c:formatCode>General</c:formatCode>
                <c:ptCount val="8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F-486B-95E4-1198E883C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606592"/>
        <c:axId val="66608128"/>
      </c:barChart>
      <c:catAx>
        <c:axId val="666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608128"/>
        <c:crosses val="autoZero"/>
        <c:auto val="1"/>
        <c:lblAlgn val="ctr"/>
        <c:lblOffset val="100"/>
        <c:noMultiLvlLbl val="0"/>
      </c:catAx>
      <c:valAx>
        <c:axId val="66608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6065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Обобщенный рейтинг УУД в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341698164553101E-2"/>
          <c:y val="0.20922133898077624"/>
          <c:w val="0.95502444458550284"/>
          <c:h val="0.665910630478452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 3 кл.'!$A$4</c:f>
              <c:strCache>
                <c:ptCount val="1"/>
                <c:pt idx="0">
                  <c:v>Обобщенный рейтинг УУД в классе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189-45A0-BF41-9CF0F6487773}"/>
              </c:ext>
            </c:extLst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89-45A0-BF41-9CF0F6487773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F189-45A0-BF41-9CF0F6487773}"/>
              </c:ext>
            </c:extLst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 УУД 3 кл.'!$B$3:$J$3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'рейтинг УУД 3 кл.'!$B$4:$J$4</c:f>
              <c:numCache>
                <c:formatCode>0.0</c:formatCode>
                <c:ptCount val="9"/>
                <c:pt idx="0">
                  <c:v>2.8571428571428571E-2</c:v>
                </c:pt>
                <c:pt idx="3">
                  <c:v>2.7742857142857145</c:v>
                </c:pt>
                <c:pt idx="6">
                  <c:v>2.6178571428571429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89-45A0-BF41-9CF0F6487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83955072"/>
        <c:axId val="83960960"/>
      </c:barChart>
      <c:catAx>
        <c:axId val="8395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83960960"/>
        <c:crosses val="autoZero"/>
        <c:auto val="1"/>
        <c:lblAlgn val="ctr"/>
        <c:lblOffset val="100"/>
        <c:noMultiLvlLbl val="0"/>
      </c:catAx>
      <c:valAx>
        <c:axId val="8396096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8395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Обобщенный прогресс в развитии УУД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 в целом по 3 классу.</a:t>
            </a:r>
          </a:p>
        </c:rich>
      </c:tx>
      <c:layout>
        <c:manualLayout>
          <c:xMode val="edge"/>
          <c:yMode val="edge"/>
          <c:x val="0.29508736898083915"/>
          <c:y val="1.54843435268265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069133515173433E-2"/>
          <c:y val="0.1868725868725869"/>
          <c:w val="0.83252040553754314"/>
          <c:h val="0.68416137172042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3 классе'!$A$5</c:f>
              <c:strCache>
                <c:ptCount val="1"/>
                <c:pt idx="0">
                  <c:v>Прогресс типа 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классе'!$B$5:$I$5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3-491A-81ED-C7A3BB822F42}"/>
            </c:ext>
          </c:extLst>
        </c:ser>
        <c:ser>
          <c:idx val="1"/>
          <c:order val="1"/>
          <c:tx>
            <c:strRef>
              <c:f>'прогресс в 3 классе'!$A$6</c:f>
              <c:strCache>
                <c:ptCount val="1"/>
                <c:pt idx="0">
                  <c:v>Прогресс типа B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классе'!$B$6:$I$6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3-491A-81ED-C7A3BB822F42}"/>
            </c:ext>
          </c:extLst>
        </c:ser>
        <c:ser>
          <c:idx val="2"/>
          <c:order val="2"/>
          <c:tx>
            <c:strRef>
              <c:f>'прогресс в 3 классе'!$A$7</c:f>
              <c:strCache>
                <c:ptCount val="1"/>
                <c:pt idx="0">
                  <c:v>Прогресс типа С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классе'!$B$7:$I$7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A3-491A-81ED-C7A3BB822F42}"/>
            </c:ext>
          </c:extLst>
        </c:ser>
        <c:ser>
          <c:idx val="3"/>
          <c:order val="3"/>
          <c:tx>
            <c:strRef>
              <c:f>'прогресс в 3 классе'!$A$8</c:f>
              <c:strCache>
                <c:ptCount val="1"/>
                <c:pt idx="0">
                  <c:v>Прогреес типа D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классе'!$B$8:$I$8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A3-491A-81ED-C7A3BB82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84522880"/>
        <c:axId val="84524416"/>
      </c:barChart>
      <c:catAx>
        <c:axId val="8452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84524416"/>
        <c:crosses val="autoZero"/>
        <c:auto val="1"/>
        <c:lblAlgn val="ctr"/>
        <c:lblOffset val="100"/>
        <c:noMultiLvlLbl val="0"/>
      </c:catAx>
      <c:valAx>
        <c:axId val="845244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45228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921678417648748"/>
          <c:y val="0.37209424403344932"/>
          <c:w val="0.15555569279330311"/>
          <c:h val="0.3720942440334493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Прогресс в развитии УУД по отдельным умениям в целом по 3 классу. </a:t>
            </a:r>
          </a:p>
        </c:rich>
      </c:tx>
      <c:layout>
        <c:manualLayout>
          <c:xMode val="edge"/>
          <c:yMode val="edge"/>
          <c:x val="0.19980181502735886"/>
          <c:y val="2.60014204106840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048882153751596E-2"/>
          <c:y val="0.30249941721452811"/>
          <c:w val="0.96795111784624843"/>
          <c:h val="0.3428039688009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3 классе'!$A$27</c:f>
              <c:strCache>
                <c:ptCount val="1"/>
                <c:pt idx="0">
                  <c:v>% детей, имеющих группу прогресса 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классе'!$B$27:$N$27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0-4BB3-B74B-69842E863893}"/>
            </c:ext>
          </c:extLst>
        </c:ser>
        <c:ser>
          <c:idx val="1"/>
          <c:order val="1"/>
          <c:tx>
            <c:strRef>
              <c:f>'прогресс в 3 классе'!$A$28</c:f>
              <c:strCache>
                <c:ptCount val="1"/>
                <c:pt idx="0">
                  <c:v>% детей, имеющих группу прогресса B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классе'!$B$28:$N$28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0-4BB3-B74B-69842E863893}"/>
            </c:ext>
          </c:extLst>
        </c:ser>
        <c:ser>
          <c:idx val="2"/>
          <c:order val="2"/>
          <c:tx>
            <c:strRef>
              <c:f>'прогресс в 3 классе'!$A$29</c:f>
              <c:strCache>
                <c:ptCount val="1"/>
                <c:pt idx="0">
                  <c:v>% детей, имеющих группу прогресса C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классе'!$B$29:$N$29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0-4BB3-B74B-69842E863893}"/>
            </c:ext>
          </c:extLst>
        </c:ser>
        <c:ser>
          <c:idx val="3"/>
          <c:order val="3"/>
          <c:tx>
            <c:strRef>
              <c:f>'прогресс в 3 классе'!$A$30</c:f>
              <c:strCache>
                <c:ptCount val="1"/>
                <c:pt idx="0">
                  <c:v>% детей, имеющих группу прогресса D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классе'!$B$30:$N$30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D0-4BB3-B74B-69842E863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84188160"/>
        <c:axId val="84554496"/>
      </c:barChart>
      <c:catAx>
        <c:axId val="841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84554496"/>
        <c:crosses val="autoZero"/>
        <c:auto val="1"/>
        <c:lblAlgn val="ctr"/>
        <c:lblOffset val="100"/>
        <c:noMultiLvlLbl val="0"/>
      </c:catAx>
      <c:valAx>
        <c:axId val="845544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41881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894067796610198"/>
          <c:y val="0.10117647058823565"/>
          <c:w val="0.42055084745762766"/>
          <c:h val="0.188235294117647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4803149606299335" l="0.15748031496063022" r="0.15748031496063022" t="0.74803149606299335" header="0.314960629921261" footer="0.314960629921261"/>
    <c:pageSetup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</c:f>
              <c:strCache>
                <c:ptCount val="1"/>
                <c:pt idx="0">
                  <c:v>Афонина Виктория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3-ков'!$B$4:$T$4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3-ков'!$B$5:$T$5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1.5</c:v>
                </c:pt>
                <c:pt idx="6">
                  <c:v>2.5</c:v>
                </c:pt>
                <c:pt idx="7">
                  <c:v>2</c:v>
                </c:pt>
                <c:pt idx="8">
                  <c:v>1.5</c:v>
                </c:pt>
                <c:pt idx="9">
                  <c:v>1.5</c:v>
                </c:pt>
                <c:pt idx="10">
                  <c:v>1</c:v>
                </c:pt>
                <c:pt idx="11">
                  <c:v>2.5</c:v>
                </c:pt>
                <c:pt idx="12">
                  <c:v>1.5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1.5</c:v>
                </c:pt>
                <c:pt idx="17">
                  <c:v>3.5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C-4518-8288-960C77734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993152"/>
        <c:axId val="84994688"/>
      </c:barChart>
      <c:catAx>
        <c:axId val="8499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99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994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99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9-4E8D-8D9D-D47183A92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95616"/>
        <c:axId val="84897152"/>
      </c:barChart>
      <c:catAx>
        <c:axId val="848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89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897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89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</c:f>
              <c:strCache>
                <c:ptCount val="1"/>
                <c:pt idx="0">
                  <c:v>Боклаганич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2-ков'!$B$56:$N$56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2-ков'!$B$57:$N$57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0-4387-85E9-5369C002A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925056"/>
        <c:axId val="85004672"/>
      </c:barChart>
      <c:catAx>
        <c:axId val="8492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00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04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92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</c:f>
              <c:strCache>
                <c:ptCount val="1"/>
                <c:pt idx="0">
                  <c:v>Бутакова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2-ков'!$B$82:$N$82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2-ков'!$B$83:$N$83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E4-4C31-8462-9297EF40F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32320"/>
        <c:axId val="85042304"/>
      </c:barChart>
      <c:catAx>
        <c:axId val="850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04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42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03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2-ков'!$A$109</c:f>
              <c:strCache>
                <c:ptCount val="1"/>
                <c:pt idx="0">
                  <c:v>Волков Владислав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2-ков'!$B$108:$N$108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2-ков'!$B$109:$N$109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B-4D06-9A34-12B7A67D4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66112"/>
        <c:axId val="85067648"/>
      </c:barChart>
      <c:catAx>
        <c:axId val="8506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06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6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06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2-ков'!$A$135</c:f>
              <c:strCache>
                <c:ptCount val="1"/>
                <c:pt idx="0">
                  <c:v>Гук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2-ков'!$B$134:$N$134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2-ков'!$B$135:$N$135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8-4E8F-BF9B-6278CB734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20128"/>
        <c:axId val="85121664"/>
      </c:barChart>
      <c:catAx>
        <c:axId val="8512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12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21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120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2-ков'!$A$161</c:f>
              <c:strCache>
                <c:ptCount val="1"/>
                <c:pt idx="0">
                  <c:v>Демченкова Алина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2-ков'!$B$160:$N$160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2-ков'!$B$161:$N$161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3-446B-97F6-E1E7712A0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268352"/>
        <c:axId val="85269888"/>
      </c:barChart>
      <c:catAx>
        <c:axId val="8526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26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269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26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Рейтинг УУД по отдельным умениям в 1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217391304347827E-2"/>
          <c:y val="0.15258875887256149"/>
          <c:w val="0.96739130434782605"/>
          <c:h val="0.42506868543070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УУД. 1 кл.'!$A$20</c:f>
              <c:strCache>
                <c:ptCount val="1"/>
                <c:pt idx="0">
                  <c:v>Рейтинг УУД по отдельным умениям в 1 классе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BCC8-40C8-A82E-FC40D91870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CC8-40C8-A82E-FC40D918705D}"/>
              </c:ext>
            </c:extLst>
          </c:dPt>
          <c:dPt>
            <c:idx val="2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BCC8-40C8-A82E-FC40D918705D}"/>
              </c:ext>
            </c:extLst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CC8-40C8-A82E-FC40D918705D}"/>
              </c:ext>
            </c:extLst>
          </c:dPt>
          <c:dPt>
            <c:idx val="4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BCC8-40C8-A82E-FC40D918705D}"/>
              </c:ext>
            </c:extLst>
          </c:dPt>
          <c:dPt>
            <c:idx val="5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CC8-40C8-A82E-FC40D918705D}"/>
              </c:ext>
            </c:extLst>
          </c:dPt>
          <c:dPt>
            <c:idx val="6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BCC8-40C8-A82E-FC40D918705D}"/>
              </c:ext>
            </c:extLst>
          </c:dPt>
          <c:dPt>
            <c:idx val="7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CC8-40C8-A82E-FC40D918705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'рейтинг УУД. 1 кл.'!$B$18:$I$19</c:f>
              <c:multiLvlStrCache>
                <c:ptCount val="8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Анализ</c:v>
                  </c:pt>
                  <c:pt idx="3">
                    <c:v>Синтез</c:v>
                  </c:pt>
                  <c:pt idx="4">
                    <c:v>Сравнение</c:v>
                  </c:pt>
                  <c:pt idx="5">
                    <c:v>Классификация</c:v>
                  </c:pt>
                  <c:pt idx="6">
                    <c:v>Обобщение</c:v>
                  </c:pt>
                  <c:pt idx="7">
                    <c:v>Причинно-следственные связи</c:v>
                  </c:pt>
                </c:lvl>
                <c:lvl>
                  <c:pt idx="0">
                    <c:v>Регулятивные УУД</c:v>
                  </c:pt>
                  <c:pt idx="2">
                    <c:v>Познавательные УУД</c:v>
                  </c:pt>
                </c:lvl>
              </c:multiLvlStrCache>
            </c:multiLvlStrRef>
          </c:cat>
          <c:val>
            <c:numRef>
              <c:f>'рейтинг УУД. 1 кл.'!$B$20:$I$20</c:f>
              <c:numCache>
                <c:formatCode>General</c:formatCode>
                <c:ptCount val="8"/>
                <c:pt idx="0">
                  <c:v>90</c:v>
                </c:pt>
                <c:pt idx="1">
                  <c:v>78</c:v>
                </c:pt>
                <c:pt idx="2">
                  <c:v>66</c:v>
                </c:pt>
                <c:pt idx="3">
                  <c:v>94</c:v>
                </c:pt>
                <c:pt idx="4">
                  <c:v>93</c:v>
                </c:pt>
                <c:pt idx="5">
                  <c:v>69</c:v>
                </c:pt>
                <c:pt idx="6">
                  <c:v>100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8-40C8-A82E-FC40D9187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56177408"/>
        <c:axId val="56178944"/>
      </c:barChart>
      <c:catAx>
        <c:axId val="561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56178944"/>
        <c:crosses val="autoZero"/>
        <c:auto val="1"/>
        <c:lblAlgn val="ctr"/>
        <c:lblOffset val="100"/>
        <c:noMultiLvlLbl val="0"/>
      </c:catAx>
      <c:valAx>
        <c:axId val="56178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1774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1-ков'!$A$586</c:f>
              <c:strCache>
                <c:ptCount val="1"/>
                <c:pt idx="0">
                  <c:v>Пастухова Ксения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1-ков'!$B$585:$I$585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1-ков'!$B$586:$I$586</c:f>
              <c:numCache>
                <c:formatCode>General</c:formatCode>
                <c:ptCount val="8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6-4322-B597-BC554D005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636416"/>
        <c:axId val="66998656"/>
      </c:barChart>
      <c:catAx>
        <c:axId val="666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998656"/>
        <c:crosses val="autoZero"/>
        <c:auto val="1"/>
        <c:lblAlgn val="ctr"/>
        <c:lblOffset val="100"/>
        <c:noMultiLvlLbl val="0"/>
      </c:catAx>
      <c:valAx>
        <c:axId val="66998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6364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2-ков'!$A$187</c:f>
              <c:strCache>
                <c:ptCount val="1"/>
                <c:pt idx="0">
                  <c:v>Демченкова Диана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2-ков'!$B$186:$N$186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2-ков'!$B$187:$N$187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6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0-4783-A213-782DB9DE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203584"/>
        <c:axId val="85217664"/>
      </c:barChart>
      <c:catAx>
        <c:axId val="8520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21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217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20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2-ков'!$A$213</c:f>
              <c:strCache>
                <c:ptCount val="1"/>
                <c:pt idx="0">
                  <c:v>Дереча Вадим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2-ков'!$B$212:$N$212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2-ков'!$B$213:$N$213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2-42B4-AD0A-AD0EE5B4C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233024"/>
        <c:axId val="85251200"/>
      </c:barChart>
      <c:catAx>
        <c:axId val="8523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25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251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23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2-ков'!$A$239</c:f>
              <c:strCache>
                <c:ptCount val="1"/>
                <c:pt idx="0">
                  <c:v>Зартдинов Кирилл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2-ков'!$B$238:$N$238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2-ков'!$B$239:$N$239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4-443F-AD73-4D32CAF2C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397888"/>
        <c:axId val="85399424"/>
      </c:barChart>
      <c:catAx>
        <c:axId val="8539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39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399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397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2-ков'!$A$265</c:f>
              <c:strCache>
                <c:ptCount val="1"/>
                <c:pt idx="0">
                  <c:v>Казачков Максим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2-ков'!$B$264:$N$264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2-ков'!$B$265:$N$265</c:f>
              <c:numCache>
                <c:formatCode>General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80-473D-954A-AAE6050BF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431424"/>
        <c:axId val="85432960"/>
      </c:barChart>
      <c:catAx>
        <c:axId val="8543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43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432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43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2-ков'!$A$291</c:f>
              <c:strCache>
                <c:ptCount val="1"/>
                <c:pt idx="0">
                  <c:v>Канева Алина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2-ков'!$B$290:$N$290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2-ков'!$B$291:$N$291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B-4A4A-A177-0F97FAED5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534592"/>
        <c:axId val="85536128"/>
      </c:barChart>
      <c:catAx>
        <c:axId val="8553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53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536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53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2-ков'!$A$317</c:f>
              <c:strCache>
                <c:ptCount val="1"/>
                <c:pt idx="0">
                  <c:v>Катугина Дарья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2-ков'!$B$316:$N$316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2-ков'!$B$317:$N$317</c:f>
              <c:numCache>
                <c:formatCode>General</c:formatCode>
                <c:ptCount val="13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A-4742-81EC-27AD7B0C5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572224"/>
        <c:axId val="85574016"/>
      </c:barChart>
      <c:catAx>
        <c:axId val="8557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57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574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57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2-ков'!$A$343</c:f>
              <c:strCache>
                <c:ptCount val="1"/>
                <c:pt idx="0">
                  <c:v>Макарова Полина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2-ков'!$B$342:$N$342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2-ков'!$B$343:$N$343</c:f>
              <c:numCache>
                <c:formatCode>General</c:formatCode>
                <c:ptCount val="13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6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F-47F1-95EA-4C2D88B15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589376"/>
        <c:axId val="85591168"/>
      </c:barChart>
      <c:catAx>
        <c:axId val="855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59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591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58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2-ков'!$A$369</c:f>
              <c:strCache>
                <c:ptCount val="1"/>
                <c:pt idx="0">
                  <c:v>Салтыкова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2-ков'!$B$368:$N$368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2-ков'!$B$369:$N$369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6D-42FB-BD6B-A4F99FA2B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639552"/>
        <c:axId val="85641088"/>
      </c:barChart>
      <c:catAx>
        <c:axId val="856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6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641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63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2-ков'!$A$395</c:f>
              <c:strCache>
                <c:ptCount val="1"/>
                <c:pt idx="0">
                  <c:v>Нечаева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2-ков'!$B$394:$N$394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2-ков'!$B$395:$N$395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6-4747-A55C-5F64D10A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742720"/>
        <c:axId val="85744256"/>
      </c:barChart>
      <c:catAx>
        <c:axId val="857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74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74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74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2-ков'!$A$421</c:f>
              <c:strCache>
                <c:ptCount val="1"/>
                <c:pt idx="0">
                  <c:v>Обухович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2-ков'!$B$420:$N$420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2-ков'!$B$421:$N$421</c:f>
              <c:numCache>
                <c:formatCode>General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3-411E-9600-8A0928401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788544"/>
        <c:axId val="85790080"/>
      </c:barChart>
      <c:catAx>
        <c:axId val="857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79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790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78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1-ков'!$A$620</c:f>
              <c:strCache>
                <c:ptCount val="1"/>
                <c:pt idx="0">
                  <c:v>Проводников Иван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1-ков'!$B$619:$I$619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1-ков'!$B$620:$I$620</c:f>
              <c:numCache>
                <c:formatCode>General</c:formatCode>
                <c:ptCount val="8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7-4DC4-A9D2-473E2DF7A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7014656"/>
        <c:axId val="67016192"/>
      </c:barChart>
      <c:catAx>
        <c:axId val="670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7016192"/>
        <c:crosses val="autoZero"/>
        <c:auto val="1"/>
        <c:lblAlgn val="ctr"/>
        <c:lblOffset val="100"/>
        <c:noMultiLvlLbl val="0"/>
      </c:catAx>
      <c:valAx>
        <c:axId val="670161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0146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2-ков'!$A$447</c:f>
              <c:strCache>
                <c:ptCount val="1"/>
                <c:pt idx="0">
                  <c:v>Пастухова Ксения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2-ков'!$B$446:$N$446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2-ков'!$B$447:$N$447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C5-4644-BADB-3E77A052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17984"/>
        <c:axId val="85840256"/>
      </c:barChart>
      <c:catAx>
        <c:axId val="8581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8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40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817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2-ков'!$A$473</c:f>
              <c:strCache>
                <c:ptCount val="1"/>
                <c:pt idx="0">
                  <c:v>Проводников Иван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2-ков'!$B$472:$N$472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2-ков'!$B$473:$N$473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B-4510-8B9D-D4851AB52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1520"/>
        <c:axId val="86000768"/>
      </c:barChart>
      <c:catAx>
        <c:axId val="858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00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000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851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2-ков'!$A$499</c:f>
              <c:strCache>
                <c:ptCount val="1"/>
                <c:pt idx="0">
                  <c:v>Ратушная Маргарита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2-ков'!$B$498:$N$498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2-ков'!$B$499:$N$499</c:f>
              <c:numCache>
                <c:formatCode>General</c:formatCode>
                <c:ptCount val="13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0-4A8F-8E9D-AD186B8DF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036864"/>
        <c:axId val="86038400"/>
      </c:barChart>
      <c:catAx>
        <c:axId val="8603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03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038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03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2-ков'!$A$525</c:f>
              <c:strCache>
                <c:ptCount val="1"/>
                <c:pt idx="0">
                  <c:v>Салтыков Кирилл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2-ков'!$B$524:$N$524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2-ков'!$B$525:$N$525</c:f>
              <c:numCache>
                <c:formatCode>General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E-4AA5-B7FA-E554D5F5D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931136"/>
        <c:axId val="85932672"/>
      </c:barChart>
      <c:catAx>
        <c:axId val="859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93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932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93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2-ков'!$A$551</c:f>
              <c:strCache>
                <c:ptCount val="1"/>
                <c:pt idx="0">
                  <c:v>Самойлов Савва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2-ков'!$B$550:$N$550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2-ков'!$B$551:$N$551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3-41C2-A694-25B484FE5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956480"/>
        <c:axId val="85958016"/>
      </c:barChart>
      <c:catAx>
        <c:axId val="859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95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958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95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2-ков'!$A$577</c:f>
              <c:strCache>
                <c:ptCount val="1"/>
                <c:pt idx="0">
                  <c:v>Чолпонкулов Эмир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2-ков'!$B$576:$N$576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2-ков'!$B$577:$N$577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F-4C8B-9F6F-F0224371E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981824"/>
        <c:axId val="86143360"/>
      </c:barChart>
      <c:catAx>
        <c:axId val="8598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14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43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598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2-ков'!$A$603</c:f>
              <c:strCache>
                <c:ptCount val="1"/>
                <c:pt idx="0">
                  <c:v>Шарипов Илья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2-ков'!$B$602:$N$602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2-ков'!$B$603:$N$603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A-42C9-A6C4-383B6CA1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052224"/>
        <c:axId val="86066304"/>
      </c:barChart>
      <c:catAx>
        <c:axId val="860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0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066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05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2-ков'!$B$628:$N$628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2-ков'!$B$629:$N$629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7-4401-8143-4FB10455F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090112"/>
        <c:axId val="86091648"/>
      </c:barChart>
      <c:catAx>
        <c:axId val="8609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09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091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09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2-ков'!$B$654:$N$654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2-ков'!$B$655:$N$655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6-4E88-ACF1-8E9C136F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267008"/>
        <c:axId val="86268544"/>
      </c:barChart>
      <c:catAx>
        <c:axId val="862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26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268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26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B-4526-B1C5-0B294678F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284160"/>
        <c:axId val="86285696"/>
      </c:barChart>
      <c:catAx>
        <c:axId val="862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28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285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28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1-ков'!$A$654</c:f>
              <c:strCache>
                <c:ptCount val="1"/>
                <c:pt idx="0">
                  <c:v>Ратушная Маргарита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1-ков'!$B$653:$I$653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1-ков'!$B$654:$I$654</c:f>
              <c:numCache>
                <c:formatCode>General</c:formatCode>
                <c:ptCount val="8"/>
                <c:pt idx="0">
                  <c:v>5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C-4D0B-A523-17C8A89C3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7052672"/>
        <c:axId val="67054208"/>
      </c:barChart>
      <c:catAx>
        <c:axId val="670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7054208"/>
        <c:crosses val="autoZero"/>
        <c:auto val="1"/>
        <c:lblAlgn val="ctr"/>
        <c:lblOffset val="100"/>
        <c:noMultiLvlLbl val="0"/>
      </c:catAx>
      <c:valAx>
        <c:axId val="670542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0526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3F-450B-8377-19E1457BB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21792"/>
        <c:axId val="86327680"/>
      </c:barChart>
      <c:catAx>
        <c:axId val="863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32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32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32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EA-4C1D-99B5-312F206B3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68256"/>
        <c:axId val="86369792"/>
      </c:barChart>
      <c:catAx>
        <c:axId val="8636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36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369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3682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DC-4B63-855F-28F9637B4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96992"/>
        <c:axId val="86198528"/>
      </c:barChart>
      <c:catAx>
        <c:axId val="861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19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98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19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05A-4ABE-BAE1-695F4CA68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242816"/>
        <c:axId val="86244352"/>
      </c:barChart>
      <c:catAx>
        <c:axId val="862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2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244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24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3E0-4A96-A8A8-65246181A920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3E0-4A96-A8A8-65246181A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404480"/>
        <c:axId val="86418560"/>
      </c:barChart>
      <c:catAx>
        <c:axId val="864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41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418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40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762-46DA-82A2-DBCB5E41D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524288"/>
        <c:axId val="86525824"/>
      </c:barChart>
      <c:catAx>
        <c:axId val="865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52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525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52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A-4CF8-B3B0-27110F7C9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541440"/>
        <c:axId val="86542976"/>
      </c:barChart>
      <c:catAx>
        <c:axId val="8654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54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542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54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360-43A2-8A64-2CDD65558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452096"/>
        <c:axId val="86453632"/>
      </c:barChart>
      <c:catAx>
        <c:axId val="8645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4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453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45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E9-48D6-A117-F291CBC0A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473728"/>
        <c:axId val="86491904"/>
      </c:barChart>
      <c:catAx>
        <c:axId val="864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49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49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4737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77E-4B94-A32B-D7DDD529D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667648"/>
        <c:axId val="86669184"/>
      </c:barChart>
      <c:catAx>
        <c:axId val="866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66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66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66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1-ков'!$A$688</c:f>
              <c:strCache>
                <c:ptCount val="1"/>
                <c:pt idx="0">
                  <c:v>Салтыков Кирилл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1-ков'!$B$687:$I$687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1-ков'!$B$688:$I$688</c:f>
              <c:numCache>
                <c:formatCode>General</c:formatCode>
                <c:ptCount val="8"/>
                <c:pt idx="0">
                  <c:v>6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2-48EB-8A91-0FB762B3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7083264"/>
        <c:axId val="67093248"/>
      </c:barChart>
      <c:catAx>
        <c:axId val="670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7093248"/>
        <c:crosses val="autoZero"/>
        <c:auto val="1"/>
        <c:lblAlgn val="ctr"/>
        <c:lblOffset val="100"/>
        <c:noMultiLvlLbl val="0"/>
      </c:catAx>
      <c:valAx>
        <c:axId val="67093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0832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BDB-44CA-BB0C-34987164D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01184"/>
        <c:axId val="86702720"/>
      </c:barChart>
      <c:catAx>
        <c:axId val="867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70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02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70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34-48E0-98CA-EC0CD9DD773D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134-48E0-98CA-EC0CD9DD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604800"/>
        <c:axId val="86610688"/>
      </c:barChart>
      <c:catAx>
        <c:axId val="8660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61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610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60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09C-4980-A81A-9085EC591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08224"/>
        <c:axId val="86709760"/>
      </c:barChart>
      <c:catAx>
        <c:axId val="867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70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09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70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1-43B4-A5FB-2EC0835AF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952"/>
        <c:axId val="86751488"/>
      </c:barChart>
      <c:catAx>
        <c:axId val="8674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75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51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74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2-ков'!$B$706:$N$706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2-ков'!$B$707:$N$707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D-4489-8515-0B4C035FC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87584"/>
        <c:axId val="86789120"/>
      </c:barChart>
      <c:catAx>
        <c:axId val="867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78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89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78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118-4170-A599-18A099471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804736"/>
        <c:axId val="86831104"/>
      </c:barChart>
      <c:catAx>
        <c:axId val="868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83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831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80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335-4BE8-85BC-B9E7CE269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846848"/>
        <c:axId val="86848640"/>
      </c:barChart>
      <c:catAx>
        <c:axId val="868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84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848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8468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649-46A6-8802-48CB4CC9D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888832"/>
        <c:axId val="86890368"/>
      </c:barChart>
      <c:catAx>
        <c:axId val="868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89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890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8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704-4A84-AEE1-08C547A8D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18272"/>
        <c:axId val="86919808"/>
      </c:barChart>
      <c:catAx>
        <c:axId val="8691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91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919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918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5BB-44FA-8AC8-8B1328037A61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5BB-44FA-8AC8-8B1328037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60768"/>
        <c:axId val="86974848"/>
      </c:barChart>
      <c:catAx>
        <c:axId val="8696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97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97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96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1-ков'!$A$722</c:f>
              <c:strCache>
                <c:ptCount val="1"/>
                <c:pt idx="0">
                  <c:v>Самойлов Савва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1-ков'!$B$721:$I$721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1-ков'!$B$722:$I$722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C-4555-B4C6-895A84E8A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7133824"/>
        <c:axId val="67135360"/>
      </c:barChart>
      <c:catAx>
        <c:axId val="671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7135360"/>
        <c:crosses val="autoZero"/>
        <c:auto val="1"/>
        <c:lblAlgn val="ctr"/>
        <c:lblOffset val="100"/>
        <c:noMultiLvlLbl val="0"/>
      </c:catAx>
      <c:valAx>
        <c:axId val="67135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1338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05D-47FD-B53E-D8DB5FE37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98400"/>
        <c:axId val="87016576"/>
      </c:barChart>
      <c:catAx>
        <c:axId val="8699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0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016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699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2-4F32-AB6E-CB459ED3A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118208"/>
        <c:axId val="87119744"/>
      </c:barChart>
      <c:catAx>
        <c:axId val="8711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11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119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11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52-491C-848A-E75B07408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142400"/>
        <c:axId val="87143936"/>
      </c:barChart>
      <c:catAx>
        <c:axId val="8714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14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143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14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182-46F0-A1F6-B6B8418BE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188608"/>
        <c:axId val="87190144"/>
      </c:barChart>
      <c:catAx>
        <c:axId val="871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19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190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1886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F21-4128-950F-66915D3B0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213952"/>
        <c:axId val="87215488"/>
      </c:barChart>
      <c:catAx>
        <c:axId val="8721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21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215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213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BCD-4D0A-9C1F-F56401A94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075456"/>
        <c:axId val="87081344"/>
      </c:barChart>
      <c:catAx>
        <c:axId val="870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08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081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07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C66-4AC3-AF15-8CADC39BB832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C66-4AC3-AF15-8CADC39BB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237376"/>
        <c:axId val="87238912"/>
      </c:barChart>
      <c:catAx>
        <c:axId val="872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23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238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23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A81-40BB-A683-2AC5C1EA8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283200"/>
        <c:axId val="87284736"/>
      </c:barChart>
      <c:catAx>
        <c:axId val="872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2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284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28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A-4B8C-9C20-B83A34A05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308544"/>
        <c:axId val="87318528"/>
      </c:barChart>
      <c:catAx>
        <c:axId val="873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31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318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30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2-ков'!$B$732:$N$732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2-ков'!$B$733:$N$733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B-43A7-A7F8-7A019976D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325696"/>
        <c:axId val="87339776"/>
      </c:barChart>
      <c:catAx>
        <c:axId val="8732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33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339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32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1-ков'!$A$756</c:f>
              <c:strCache>
                <c:ptCount val="1"/>
                <c:pt idx="0">
                  <c:v>Чолпонкулов Эмир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1-ков'!$B$755:$I$755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1-ков'!$B$756:$I$756</c:f>
              <c:numCache>
                <c:formatCode>General</c:formatCode>
                <c:ptCount val="8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C-472B-9ECE-0EB8E472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7171840"/>
        <c:axId val="67173376"/>
      </c:barChart>
      <c:catAx>
        <c:axId val="671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7173376"/>
        <c:crosses val="autoZero"/>
        <c:auto val="1"/>
        <c:lblAlgn val="ctr"/>
        <c:lblOffset val="100"/>
        <c:noMultiLvlLbl val="0"/>
      </c:catAx>
      <c:valAx>
        <c:axId val="67173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1718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0C-485A-BEB4-EB83B9C0B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453696"/>
        <c:axId val="87455232"/>
      </c:barChart>
      <c:catAx>
        <c:axId val="874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45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455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45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48-4FB8-A823-1321626D4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483520"/>
        <c:axId val="87485056"/>
      </c:barChart>
      <c:catAx>
        <c:axId val="8748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48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485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4835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7AF-4E4F-B77B-7EEF69565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381888"/>
        <c:axId val="87383424"/>
      </c:barChart>
      <c:catAx>
        <c:axId val="8738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38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383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38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761-4ECB-9776-8D0E44462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415424"/>
        <c:axId val="87499136"/>
      </c:barChart>
      <c:catAx>
        <c:axId val="8741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49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499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41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16A-4380-A48F-69CEEAB8320E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16A-4380-A48F-69CEEAB8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28192"/>
        <c:axId val="87529728"/>
      </c:barChart>
      <c:catAx>
        <c:axId val="8752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52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29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52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67-49FB-A98E-8EAAF596F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627264"/>
        <c:axId val="87628800"/>
      </c:barChart>
      <c:catAx>
        <c:axId val="876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62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628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62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4-4671-8F57-501DDF5D1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673088"/>
        <c:axId val="87674880"/>
      </c:barChart>
      <c:catAx>
        <c:axId val="876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67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674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67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982-4C28-A2D7-2C32557B6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698432"/>
        <c:axId val="87712512"/>
      </c:barChart>
      <c:catAx>
        <c:axId val="876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71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71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69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D2D-4F2A-96A5-8D3D0B82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8992"/>
        <c:axId val="87750528"/>
      </c:barChart>
      <c:catAx>
        <c:axId val="877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7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750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7489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3A8-472C-957E-286A2F0E1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86624"/>
        <c:axId val="87788160"/>
      </c:barChart>
      <c:catAx>
        <c:axId val="8778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78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788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78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1-ков'!$A$790</c:f>
              <c:strCache>
                <c:ptCount val="1"/>
                <c:pt idx="0">
                  <c:v>Шарипов Илья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1-ков'!$B$789:$I$789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1-ков'!$B$790:$I$790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7-43AD-8CF3-5CFA5B643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476672"/>
        <c:axId val="66486656"/>
      </c:barChart>
      <c:catAx>
        <c:axId val="6647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486656"/>
        <c:crosses val="autoZero"/>
        <c:auto val="1"/>
        <c:lblAlgn val="ctr"/>
        <c:lblOffset val="100"/>
        <c:noMultiLvlLbl val="0"/>
      </c:catAx>
      <c:valAx>
        <c:axId val="66486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4766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9B3-48B7-81F3-F885BC888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807872"/>
        <c:axId val="87809408"/>
      </c:barChart>
      <c:catAx>
        <c:axId val="878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80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809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80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F4D-448F-97D2-F4E24741AC37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F4D-448F-97D2-F4E24741A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842816"/>
        <c:axId val="87844352"/>
      </c:barChart>
      <c:catAx>
        <c:axId val="878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8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844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84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917-4B90-95A1-813F87183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896832"/>
        <c:axId val="87898368"/>
      </c:barChart>
      <c:catAx>
        <c:axId val="878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8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898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89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B-4A2F-A8F1-F0AF96336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934464"/>
        <c:axId val="87936000"/>
      </c:barChart>
      <c:catAx>
        <c:axId val="8793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93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936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93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2-ков'!$B$759:$N$759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2-ков'!$B$760:$N$760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3-490D-9B83-7E11A01F0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037632"/>
        <c:axId val="88047616"/>
      </c:barChart>
      <c:catAx>
        <c:axId val="880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04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047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03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D55-4EC2-885C-095223942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062976"/>
        <c:axId val="87954176"/>
      </c:barChart>
      <c:catAx>
        <c:axId val="8806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95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954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06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BFA-4D89-9D0C-B41B1AB4A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990656"/>
        <c:axId val="87992192"/>
      </c:barChart>
      <c:catAx>
        <c:axId val="879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99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992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79906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E5D-4C84-A3C1-967EA8954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011904"/>
        <c:axId val="88013440"/>
      </c:barChart>
      <c:catAx>
        <c:axId val="8801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01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013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01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90-4E92-B64E-CCA2C5624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172416"/>
        <c:axId val="88173952"/>
      </c:barChart>
      <c:catAx>
        <c:axId val="8817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17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173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17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8D-4555-8808-FFB8A9D9A925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E8D-4555-8808-FFB8A9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231936"/>
        <c:axId val="88233472"/>
      </c:barChart>
      <c:catAx>
        <c:axId val="8823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23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3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23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1-ков'!$A$824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1-ков'!$B$823:$I$823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1-ков'!$B$824:$I$824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9-435A-9113-6386CC1B4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497536"/>
        <c:axId val="67183360"/>
      </c:barChart>
      <c:catAx>
        <c:axId val="664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7183360"/>
        <c:crosses val="autoZero"/>
        <c:auto val="1"/>
        <c:lblAlgn val="ctr"/>
        <c:lblOffset val="100"/>
        <c:noMultiLvlLbl val="0"/>
      </c:catAx>
      <c:valAx>
        <c:axId val="67183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4975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135-4997-9445-C3EB2671E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253184"/>
        <c:axId val="88254720"/>
      </c:barChart>
      <c:catAx>
        <c:axId val="882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2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54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25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7-4385-A3CC-4CAFFFDED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56352"/>
        <c:axId val="88357888"/>
      </c:barChart>
      <c:catAx>
        <c:axId val="883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3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57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35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70F-4705-BAB5-9317F45AE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93984"/>
        <c:axId val="88395776"/>
      </c:barChart>
      <c:catAx>
        <c:axId val="883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39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95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39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602-49A0-9134-CC99010AD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09120"/>
        <c:axId val="88315008"/>
      </c:barChart>
      <c:catAx>
        <c:axId val="883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31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15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3091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476-4973-85BB-39ABB0403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408448"/>
        <c:axId val="88409984"/>
      </c:barChart>
      <c:catAx>
        <c:axId val="884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4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409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40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08D-4587-810F-9D3C13657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441984"/>
        <c:axId val="88443520"/>
      </c:barChart>
      <c:catAx>
        <c:axId val="884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44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443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44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DA2-4B5A-99B4-D4C513AFC2F6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DA2-4B5A-99B4-D4C513AFC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464384"/>
        <c:axId val="88486656"/>
      </c:barChart>
      <c:catAx>
        <c:axId val="8846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48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48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464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3C7-4ED2-860E-7B7420F00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514560"/>
        <c:axId val="88516096"/>
      </c:barChart>
      <c:catAx>
        <c:axId val="885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51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516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5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D-4649-9731-E25E48EF2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21824"/>
        <c:axId val="88623360"/>
      </c:barChart>
      <c:catAx>
        <c:axId val="8862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62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623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62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2-ков'!$B$785:$N$785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2-ков'!$B$786:$N$786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3-4183-A5E6-F827FF784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1264"/>
        <c:axId val="88652800"/>
      </c:barChart>
      <c:catAx>
        <c:axId val="8865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65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652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65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1-ков'!$A$858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1-ков'!$B$857:$I$857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1-ков'!$B$858:$I$858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5-44B9-BD7A-193DF867C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7223936"/>
        <c:axId val="67225472"/>
      </c:barChart>
      <c:catAx>
        <c:axId val="6722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7225472"/>
        <c:crosses val="autoZero"/>
        <c:auto val="1"/>
        <c:lblAlgn val="ctr"/>
        <c:lblOffset val="100"/>
        <c:noMultiLvlLbl val="0"/>
      </c:catAx>
      <c:valAx>
        <c:axId val="67225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2239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C4-4C70-8704-7A5D2949A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701184"/>
        <c:axId val="88707072"/>
      </c:barChart>
      <c:catAx>
        <c:axId val="887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70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70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70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6E-4951-B7B3-B6F86ACB8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714624"/>
        <c:axId val="88544384"/>
      </c:barChart>
      <c:catAx>
        <c:axId val="887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54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544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7146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B1E-4BAD-A21B-BCE687BDF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568192"/>
        <c:axId val="88569728"/>
      </c:barChart>
      <c:catAx>
        <c:axId val="8856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56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569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56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A3A-43DA-BA85-3D1EDA60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736896"/>
        <c:axId val="88738432"/>
      </c:barChart>
      <c:catAx>
        <c:axId val="887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7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738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7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7FB-4967-A0EB-FF925D252CD1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7FB-4967-A0EB-FF925D252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771584"/>
        <c:axId val="88797952"/>
      </c:barChart>
      <c:catAx>
        <c:axId val="887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79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79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77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75-4296-BF45-E505230C6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821760"/>
        <c:axId val="88823296"/>
      </c:barChart>
      <c:catAx>
        <c:axId val="8882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82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823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82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1-4A7C-A82B-19FB2AF4D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834816"/>
        <c:axId val="88836352"/>
      </c:barChart>
      <c:catAx>
        <c:axId val="888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83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836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83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E26-40D2-8E08-4A63A0F7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946176"/>
        <c:axId val="88947712"/>
      </c:barChart>
      <c:catAx>
        <c:axId val="8894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94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947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94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1C4-40EC-8B0F-6F313B9D1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988288"/>
        <c:axId val="89006464"/>
      </c:barChart>
      <c:catAx>
        <c:axId val="8898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00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006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9882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34-4A2F-B803-8F36F2A37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038208"/>
        <c:axId val="89044096"/>
      </c:barChart>
      <c:catAx>
        <c:axId val="8903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04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044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03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1-ков'!$A$892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1-ков'!$B$891:$I$891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1-ков'!$B$892:$I$892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6-472A-9544-3AB59E67C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7258240"/>
        <c:axId val="67259776"/>
      </c:barChart>
      <c:catAx>
        <c:axId val="672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7259776"/>
        <c:crosses val="autoZero"/>
        <c:auto val="1"/>
        <c:lblAlgn val="ctr"/>
        <c:lblOffset val="100"/>
        <c:noMultiLvlLbl val="0"/>
      </c:catAx>
      <c:valAx>
        <c:axId val="67259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2582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737-4AB5-98E3-6E89970B9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055616"/>
        <c:axId val="89057152"/>
      </c:barChart>
      <c:catAx>
        <c:axId val="890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05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057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05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EBD-4751-9AB9-246A89F0E15A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EBD-4751-9AB9-246A89F0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901888"/>
        <c:axId val="88920064"/>
      </c:barChart>
      <c:catAx>
        <c:axId val="889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92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920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90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EF3-4CFC-ADDD-B099B050B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931328"/>
        <c:axId val="89137920"/>
      </c:barChart>
      <c:catAx>
        <c:axId val="8893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13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13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931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4-42B9-98DA-9DDE49EB9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174016"/>
        <c:axId val="89175552"/>
      </c:barChart>
      <c:catAx>
        <c:axId val="891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17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175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17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2-ков'!$B$811:$N$811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2-ков'!$B$812:$N$812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C-4675-9B60-030A4BB27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084672"/>
        <c:axId val="89086208"/>
      </c:barChart>
      <c:catAx>
        <c:axId val="8908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08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086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084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D7-402E-8FA3-A242AB46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122304"/>
        <c:axId val="89123840"/>
      </c:barChart>
      <c:catAx>
        <c:axId val="8912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12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123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12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5D-4B12-B4D9-F9CDCCF6A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25856"/>
        <c:axId val="89231744"/>
      </c:barChart>
      <c:catAx>
        <c:axId val="892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23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231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2258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DBC-46F8-92C9-5B6EC547F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51200"/>
        <c:axId val="89326720"/>
      </c:barChart>
      <c:catAx>
        <c:axId val="8925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3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326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25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7A-4DA7-BED7-260779EBD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366912"/>
        <c:axId val="89368448"/>
      </c:barChart>
      <c:catAx>
        <c:axId val="893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36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368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36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236-475C-BB0C-5014AFF0CA20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236-475C-BB0C-5014AFF0C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532672"/>
        <c:axId val="89546752"/>
      </c:barChart>
      <c:catAx>
        <c:axId val="895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54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546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53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</c:f>
              <c:strCache>
                <c:ptCount val="1"/>
                <c:pt idx="0">
                  <c:v>Афонина Виктория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1-ков'!$B$4:$I$4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1-ков'!$B$5:$I$5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C-444B-BBBE-DB80751C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58980608"/>
        <c:axId val="65929216"/>
      </c:barChart>
      <c:catAx>
        <c:axId val="5898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5929216"/>
        <c:crosses val="autoZero"/>
        <c:auto val="1"/>
        <c:lblAlgn val="ctr"/>
        <c:lblOffset val="100"/>
        <c:noMultiLvlLbl val="0"/>
      </c:catAx>
      <c:valAx>
        <c:axId val="659292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89806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55" l="0.25" r="0.25" t="0.7500000000000015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1-ков'!$A$926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1-ков'!$B$925:$I$925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1-ков'!$B$926:$I$926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3-45F3-8313-8F09A8781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7284352"/>
        <c:axId val="67302528"/>
      </c:barChart>
      <c:catAx>
        <c:axId val="672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7302528"/>
        <c:crosses val="autoZero"/>
        <c:auto val="1"/>
        <c:lblAlgn val="ctr"/>
        <c:lblOffset val="100"/>
        <c:noMultiLvlLbl val="0"/>
      </c:catAx>
      <c:valAx>
        <c:axId val="67302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2843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0C4-4474-BDF3-5F08FBF90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578496"/>
        <c:axId val="89580288"/>
      </c:barChart>
      <c:catAx>
        <c:axId val="895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58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580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57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F-44DC-AFAC-07BDB6047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616384"/>
        <c:axId val="89617920"/>
      </c:barChart>
      <c:catAx>
        <c:axId val="8961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61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61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61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57-419C-BAB2-7C0253BE8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633536"/>
        <c:axId val="89635072"/>
      </c:barChart>
      <c:catAx>
        <c:axId val="8963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63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635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63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7C-403E-8E14-CB534B282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692032"/>
        <c:axId val="89693568"/>
      </c:barChart>
      <c:catAx>
        <c:axId val="8969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69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693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6920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8F-49C7-B2F9-D4A2A6D60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717376"/>
        <c:axId val="89809280"/>
      </c:barChart>
      <c:catAx>
        <c:axId val="8971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80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809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71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6C-4E5A-97BE-E4786A26C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824640"/>
        <c:axId val="89834624"/>
      </c:barChart>
      <c:catAx>
        <c:axId val="898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8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83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82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6C2-4C44-AF49-0A0FFEF24644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6C2-4C44-AF49-0A0FFEF24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732608"/>
        <c:axId val="89734144"/>
      </c:barChart>
      <c:catAx>
        <c:axId val="897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73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73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73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D40-4FDD-9E62-5528488FB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766144"/>
        <c:axId val="89772032"/>
      </c:barChart>
      <c:catAx>
        <c:axId val="897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77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772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76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8-422C-B8F7-4473C66CF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779200"/>
        <c:axId val="89875200"/>
      </c:barChart>
      <c:catAx>
        <c:axId val="8977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87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875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77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2-ков'!$B$837:$N$837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2-ков'!$B$838:$N$838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E-4BC0-80ED-597B366F9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03104"/>
        <c:axId val="89904640"/>
      </c:barChart>
      <c:catAx>
        <c:axId val="8990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90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904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90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1-ков'!$A$960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1-ков'!$B$959:$I$959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1-ков'!$B$960:$I$960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7-4069-928A-AFD653642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7359488"/>
        <c:axId val="67361024"/>
      </c:barChart>
      <c:catAx>
        <c:axId val="6735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7361024"/>
        <c:crosses val="autoZero"/>
        <c:auto val="1"/>
        <c:lblAlgn val="ctr"/>
        <c:lblOffset val="100"/>
        <c:noMultiLvlLbl val="0"/>
      </c:catAx>
      <c:valAx>
        <c:axId val="67361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3594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997-495B-888C-8E2298332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53024"/>
        <c:axId val="89954560"/>
      </c:barChart>
      <c:catAx>
        <c:axId val="899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95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954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95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43-4364-8374-6CA3CA3F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74656"/>
        <c:axId val="89976192"/>
      </c:barChart>
      <c:catAx>
        <c:axId val="8997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97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976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99746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31D-42FF-A88F-357ED691B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008192"/>
        <c:axId val="90014080"/>
      </c:barChart>
      <c:catAx>
        <c:axId val="900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01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01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00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DFC-4680-8D1A-DFF9D8D4A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041728"/>
        <c:axId val="90117248"/>
      </c:barChart>
      <c:catAx>
        <c:axId val="9004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11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117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041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40E-44DC-B46D-D920362722B6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40E-44DC-B46D-D92036272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154496"/>
        <c:axId val="90156032"/>
      </c:barChart>
      <c:catAx>
        <c:axId val="90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15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156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15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EA0-48D8-A5D4-E66755129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249472"/>
        <c:axId val="90271744"/>
      </c:barChart>
      <c:catAx>
        <c:axId val="902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27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271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24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5-4375-BB0A-A5F383E2C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303488"/>
        <c:axId val="90178304"/>
      </c:barChart>
      <c:catAx>
        <c:axId val="903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17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178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30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1AD-4A13-93D6-4B146053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206208"/>
        <c:axId val="90207744"/>
      </c:barChart>
      <c:catAx>
        <c:axId val="9020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20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207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20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AC-4046-8451-3291EAFCD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240128"/>
        <c:axId val="90241664"/>
      </c:barChart>
      <c:catAx>
        <c:axId val="9024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24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241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2401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2D8-4FC3-91A0-0FADA6344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339200"/>
        <c:axId val="90340736"/>
      </c:barChart>
      <c:catAx>
        <c:axId val="9033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34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340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33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1-ков'!$A$994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1-ков'!$B$993:$I$993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1-ков'!$B$994:$I$994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9-4553-85E9-F769BB58C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8552576"/>
        <c:axId val="68554112"/>
      </c:barChart>
      <c:catAx>
        <c:axId val="6855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8554112"/>
        <c:crosses val="autoZero"/>
        <c:auto val="1"/>
        <c:lblAlgn val="ctr"/>
        <c:lblOffset val="100"/>
        <c:noMultiLvlLbl val="0"/>
      </c:catAx>
      <c:valAx>
        <c:axId val="68554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85525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7B-4E81-9C08-6D545C916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360448"/>
        <c:axId val="90382720"/>
      </c:barChart>
      <c:catAx>
        <c:axId val="903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38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382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36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B57-4720-B03D-96FE4A6C4A42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B57-4720-B03D-96FE4A6C4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415872"/>
        <c:axId val="90417408"/>
      </c:barChart>
      <c:catAx>
        <c:axId val="9041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41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417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41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35A-4668-9FFF-345B74FB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449408"/>
        <c:axId val="90450944"/>
      </c:barChart>
      <c:catAx>
        <c:axId val="9044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450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44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1-4B9B-BC2B-373828C7A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487040"/>
        <c:axId val="90492928"/>
      </c:barChart>
      <c:catAx>
        <c:axId val="9048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4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492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48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2-ков'!$B$863:$N$863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2-ков'!$B$864:$N$864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1-48AE-92A5-138270691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04192"/>
        <c:axId val="90534656"/>
      </c:barChart>
      <c:catAx>
        <c:axId val="905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53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34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50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5A3-4BF7-83B0-DCD0FFD2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62560"/>
        <c:axId val="90564096"/>
      </c:barChart>
      <c:catAx>
        <c:axId val="905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56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64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56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65C-4EF2-A49B-C7634BCF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92384"/>
        <c:axId val="90593920"/>
      </c:barChart>
      <c:catAx>
        <c:axId val="9059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59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93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5923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45A-4623-88D6-26AD21BF3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621824"/>
        <c:axId val="90623360"/>
      </c:barChart>
      <c:catAx>
        <c:axId val="9062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62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623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62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648-449B-AF16-CF5466FD6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671744"/>
        <c:axId val="90681728"/>
      </c:barChart>
      <c:catAx>
        <c:axId val="9067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6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681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67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1CF-4952-BDF0-7656B7C21ECD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1CF-4952-BDF0-7656B7C2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84512"/>
        <c:axId val="90786048"/>
      </c:barChart>
      <c:catAx>
        <c:axId val="9078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78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78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78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1-ков'!$A$1028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1-ков'!$B$1027:$I$1027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1-ков'!$B$1028:$I$1028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4-4B22-9113-6A0AEC290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8602880"/>
        <c:axId val="68608768"/>
      </c:barChart>
      <c:catAx>
        <c:axId val="686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8608768"/>
        <c:crosses val="autoZero"/>
        <c:auto val="1"/>
        <c:lblAlgn val="ctr"/>
        <c:lblOffset val="100"/>
        <c:noMultiLvlLbl val="0"/>
      </c:catAx>
      <c:valAx>
        <c:axId val="68608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86028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C1F-4A91-963F-2CF8FAF1E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18048"/>
        <c:axId val="90819584"/>
      </c:barChart>
      <c:catAx>
        <c:axId val="908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81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819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81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3-4D5A-80E7-938D987B2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12320"/>
        <c:axId val="90746880"/>
      </c:barChart>
      <c:catAx>
        <c:axId val="907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74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746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71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BF-47E8-8632-5F3A02A62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54048"/>
        <c:axId val="90759936"/>
      </c:barChart>
      <c:catAx>
        <c:axId val="907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75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759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75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3C-49B3-AFDB-46941FDFC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66048"/>
        <c:axId val="90867584"/>
      </c:barChart>
      <c:catAx>
        <c:axId val="908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86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867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8660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859-485A-A4E8-F1703BD38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085632"/>
        <c:axId val="88087168"/>
      </c:barChart>
      <c:catAx>
        <c:axId val="8808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08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087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085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488-4270-ABEE-083A12C73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110976"/>
        <c:axId val="88112512"/>
      </c:barChart>
      <c:catAx>
        <c:axId val="881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11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11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811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1D9-4582-BEF7-4B9158D19535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1D9-4582-BEF7-4B9158D19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045888"/>
        <c:axId val="91047424"/>
      </c:barChart>
      <c:catAx>
        <c:axId val="910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04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047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04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DD2-4670-A6A9-230BB6E8A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075328"/>
        <c:axId val="91076864"/>
      </c:barChart>
      <c:catAx>
        <c:axId val="9107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07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076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07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C-466E-B14D-C0B2E9D1D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100672"/>
        <c:axId val="91102208"/>
      </c:barChart>
      <c:catAx>
        <c:axId val="911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10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102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100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2-ков'!$B$889:$N$889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2-ков'!$B$890:$N$890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6-4598-B932-7A802FA70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154688"/>
        <c:axId val="91156480"/>
      </c:barChart>
      <c:catAx>
        <c:axId val="9115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15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156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154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1-ков'!$A$1062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1-ков'!$B$1061:$I$1061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1-ков'!$B$1062:$I$1062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A-444C-9C36-291134CF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8517888"/>
        <c:axId val="68519424"/>
      </c:barChart>
      <c:catAx>
        <c:axId val="6851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8519424"/>
        <c:crosses val="autoZero"/>
        <c:auto val="1"/>
        <c:lblAlgn val="ctr"/>
        <c:lblOffset val="100"/>
        <c:noMultiLvlLbl val="0"/>
      </c:catAx>
      <c:valAx>
        <c:axId val="685194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85178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3-ков'!$B$30:$T$30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3-ков'!$B$31:$T$31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4</c:v>
                </c:pt>
                <c:pt idx="7">
                  <c:v>4.5</c:v>
                </c:pt>
                <c:pt idx="8">
                  <c:v>4.5</c:v>
                </c:pt>
                <c:pt idx="9">
                  <c:v>3.5</c:v>
                </c:pt>
                <c:pt idx="10">
                  <c:v>3.5</c:v>
                </c:pt>
                <c:pt idx="11">
                  <c:v>4.5</c:v>
                </c:pt>
                <c:pt idx="12">
                  <c:v>5</c:v>
                </c:pt>
                <c:pt idx="13">
                  <c:v>5.5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5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54-415A-9092-5A4DDE20D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971136"/>
        <c:axId val="91001600"/>
      </c:barChart>
      <c:catAx>
        <c:axId val="909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00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001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97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98-4367-87F8-D993138BC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168768"/>
        <c:axId val="91170304"/>
      </c:barChart>
      <c:catAx>
        <c:axId val="9116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17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17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16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7-48FC-9836-B62F4DF0A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02304"/>
        <c:axId val="91203840"/>
      </c:barChart>
      <c:catAx>
        <c:axId val="912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2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203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20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A-4F00-98BE-A763E771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97280"/>
        <c:axId val="91298816"/>
      </c:barChart>
      <c:catAx>
        <c:axId val="9129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29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298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29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1-45BE-B37D-50FBF46AA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339008"/>
        <c:axId val="91230208"/>
      </c:barChart>
      <c:catAx>
        <c:axId val="9133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23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230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33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E-4C24-A04D-89BE81E00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41472"/>
        <c:axId val="91255552"/>
      </c:barChart>
      <c:catAx>
        <c:axId val="9124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25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255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24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7-48E6-872B-B93B7CFD8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83456"/>
        <c:axId val="91284992"/>
      </c:barChart>
      <c:catAx>
        <c:axId val="9128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28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284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28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0-43FC-9575-970EF92C4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378432"/>
        <c:axId val="91379968"/>
      </c:barChart>
      <c:catAx>
        <c:axId val="9137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37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379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37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C-4008-9A24-D116A2FF2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411968"/>
        <c:axId val="91413504"/>
      </c:barChart>
      <c:catAx>
        <c:axId val="914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41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413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4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A-4E55-8D94-16624B0A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502848"/>
        <c:axId val="91529216"/>
      </c:barChart>
      <c:catAx>
        <c:axId val="9150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52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529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50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1-ков'!$A$1096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1-ков'!$B$1095:$I$1095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1-ков'!$B$1096:$I$1096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7-4AF0-BE35-649C19881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8617344"/>
        <c:axId val="68618880"/>
      </c:barChart>
      <c:catAx>
        <c:axId val="6861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8618880"/>
        <c:crosses val="autoZero"/>
        <c:auto val="1"/>
        <c:lblAlgn val="ctr"/>
        <c:lblOffset val="100"/>
        <c:noMultiLvlLbl val="0"/>
      </c:catAx>
      <c:valAx>
        <c:axId val="68618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86173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B-4960-B627-668F53F59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548672"/>
        <c:axId val="91566848"/>
      </c:barChart>
      <c:catAx>
        <c:axId val="915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5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566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5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B-4C49-9199-DD41BE5EA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594752"/>
        <c:axId val="91596288"/>
      </c:barChart>
      <c:catAx>
        <c:axId val="915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59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596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59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4B-442F-A734-620A1801F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624192"/>
        <c:axId val="91625728"/>
      </c:barChart>
      <c:catAx>
        <c:axId val="916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62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625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62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D-494C-8F9E-A039FF961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657728"/>
        <c:axId val="91659264"/>
      </c:barChart>
      <c:catAx>
        <c:axId val="916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65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659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65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2-4250-A5F0-2BAE18E84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699456"/>
        <c:axId val="91705344"/>
      </c:barChart>
      <c:catAx>
        <c:axId val="9169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7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05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69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A-4399-B094-5D35262AC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37088"/>
        <c:axId val="91738880"/>
      </c:barChart>
      <c:catAx>
        <c:axId val="917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73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38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73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F-4D7E-8939-844840FE5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74976"/>
        <c:axId val="91776512"/>
      </c:barChart>
      <c:catAx>
        <c:axId val="9177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77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76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77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E-4D8E-A374-C96CC9FD3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16704"/>
        <c:axId val="91818240"/>
      </c:barChart>
      <c:catAx>
        <c:axId val="918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81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818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81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2-49F6-8FD9-F7646BC14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46144"/>
        <c:axId val="91847680"/>
      </c:barChart>
      <c:catAx>
        <c:axId val="9184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84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84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84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9-4208-ADC6-00957CA25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57504"/>
        <c:axId val="91959296"/>
      </c:barChart>
      <c:catAx>
        <c:axId val="919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95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95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95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1-ков'!$A$1130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1-ков'!$B$1129:$I$1129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1-ков'!$B$1130:$I$1130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B34-8FAB-F92508B8D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8650496"/>
        <c:axId val="68652032"/>
      </c:barChart>
      <c:catAx>
        <c:axId val="686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8652032"/>
        <c:crosses val="autoZero"/>
        <c:auto val="1"/>
        <c:lblAlgn val="ctr"/>
        <c:lblOffset val="100"/>
        <c:noMultiLvlLbl val="0"/>
      </c:catAx>
      <c:valAx>
        <c:axId val="68652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86504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8-4E45-9114-64896D950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74656"/>
        <c:axId val="92005120"/>
      </c:barChart>
      <c:catAx>
        <c:axId val="9197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00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005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97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9-4A8B-990E-62E4D623F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01952"/>
        <c:axId val="91903488"/>
      </c:barChart>
      <c:catAx>
        <c:axId val="9190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90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903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90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4-4191-B7BB-3929C39EA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32544"/>
        <c:axId val="91934080"/>
      </c:barChart>
      <c:catAx>
        <c:axId val="919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93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93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19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C-4849-BBA5-6C9FB9B56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031616"/>
        <c:axId val="92037504"/>
      </c:barChart>
      <c:catAx>
        <c:axId val="9203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03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037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03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B-40E2-B9E5-850F82B7D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065152"/>
        <c:axId val="92079232"/>
      </c:barChart>
      <c:catAx>
        <c:axId val="920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07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079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065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8-4360-9B57-3C81E1369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115328"/>
        <c:axId val="92116864"/>
      </c:barChart>
      <c:catAx>
        <c:axId val="921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11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116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11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C-4D85-9EEC-C5CEAD6AE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222592"/>
        <c:axId val="92224128"/>
      </c:barChart>
      <c:catAx>
        <c:axId val="922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22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224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22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C-450F-9DDE-95AAC7AD8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244224"/>
        <c:axId val="92262400"/>
      </c:barChart>
      <c:catAx>
        <c:axId val="922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26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262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24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F-4BEE-83AA-8FB1A03E2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146688"/>
        <c:axId val="92156672"/>
      </c:barChart>
      <c:catAx>
        <c:axId val="9214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15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156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14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9-4ADF-8E49-D95937EEB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196864"/>
        <c:axId val="92198400"/>
      </c:barChart>
      <c:catAx>
        <c:axId val="9219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19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198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19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1-ков'!$A$1164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1-ков'!$B$1163:$I$1163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1-ков'!$B$1164:$I$1164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A-46EA-BCC0-E0854BB48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8676224"/>
        <c:axId val="68772224"/>
      </c:barChart>
      <c:catAx>
        <c:axId val="686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8772224"/>
        <c:crosses val="autoZero"/>
        <c:auto val="1"/>
        <c:lblAlgn val="ctr"/>
        <c:lblOffset val="100"/>
        <c:noMultiLvlLbl val="0"/>
      </c:catAx>
      <c:valAx>
        <c:axId val="68772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86762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4.5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4.5</c:v>
                </c:pt>
                <c:pt idx="13">
                  <c:v>5</c:v>
                </c:pt>
                <c:pt idx="14">
                  <c:v>5.5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C-4B65-AAA4-D99922F41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287744"/>
        <c:axId val="92289280"/>
      </c:barChart>
      <c:catAx>
        <c:axId val="922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28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289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28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6-4CFD-9359-FCE67402F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25376"/>
        <c:axId val="92326912"/>
      </c:barChart>
      <c:catAx>
        <c:axId val="9232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32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326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32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3-ков'!$A$57</c:f>
              <c:strCache>
                <c:ptCount val="1"/>
                <c:pt idx="0">
                  <c:v>Боклаганич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3-ков'!$B$56:$T$56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3-ков'!$B$57:$T$57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</c:v>
                </c:pt>
                <c:pt idx="6">
                  <c:v>4</c:v>
                </c:pt>
                <c:pt idx="7">
                  <c:v>3.5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3</c:v>
                </c:pt>
                <c:pt idx="13">
                  <c:v>3.5</c:v>
                </c:pt>
                <c:pt idx="14">
                  <c:v>2.5</c:v>
                </c:pt>
                <c:pt idx="15">
                  <c:v>3.5</c:v>
                </c:pt>
                <c:pt idx="16">
                  <c:v>2</c:v>
                </c:pt>
                <c:pt idx="17">
                  <c:v>4.5</c:v>
                </c:pt>
                <c:pt idx="18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A-4189-BD70-C4B5E6C4A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67104"/>
        <c:axId val="92377088"/>
      </c:barChart>
      <c:catAx>
        <c:axId val="923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37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37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36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7-4438-9C49-14A0741B1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404736"/>
        <c:axId val="92418816"/>
      </c:barChart>
      <c:catAx>
        <c:axId val="924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41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418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40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3-ков'!$A$83</c:f>
              <c:strCache>
                <c:ptCount val="1"/>
                <c:pt idx="0">
                  <c:v>Бутакова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3-ков'!$B$82:$T$82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3-ков'!$B$83:$T$83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4.5</c:v>
                </c:pt>
                <c:pt idx="7">
                  <c:v>5.5</c:v>
                </c:pt>
                <c:pt idx="8">
                  <c:v>5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2.5</c:v>
                </c:pt>
                <c:pt idx="13">
                  <c:v>5.5</c:v>
                </c:pt>
                <c:pt idx="14">
                  <c:v>4</c:v>
                </c:pt>
                <c:pt idx="15">
                  <c:v>3.5</c:v>
                </c:pt>
                <c:pt idx="16">
                  <c:v>4.5</c:v>
                </c:pt>
                <c:pt idx="17">
                  <c:v>6</c:v>
                </c:pt>
                <c:pt idx="18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9-4942-B75D-5B07616F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454912"/>
        <c:axId val="92456448"/>
      </c:barChart>
      <c:catAx>
        <c:axId val="9245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45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456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45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0-4D9F-8DED-398FF2050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492544"/>
        <c:axId val="92494080"/>
      </c:barChart>
      <c:catAx>
        <c:axId val="9249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49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49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49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3-ков'!$A$109</c:f>
              <c:strCache>
                <c:ptCount val="1"/>
                <c:pt idx="0">
                  <c:v>Волков Владислав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3-ков'!$B$108:$T$108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3-ков'!$B$109:$T$109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1.5</c:v>
                </c:pt>
                <c:pt idx="13">
                  <c:v>3.5</c:v>
                </c:pt>
                <c:pt idx="14">
                  <c:v>3</c:v>
                </c:pt>
                <c:pt idx="15">
                  <c:v>3.5</c:v>
                </c:pt>
                <c:pt idx="16">
                  <c:v>3</c:v>
                </c:pt>
                <c:pt idx="17">
                  <c:v>4.5</c:v>
                </c:pt>
                <c:pt idx="18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A-4443-9CE7-379CD7F4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17888"/>
        <c:axId val="92519424"/>
      </c:barChart>
      <c:catAx>
        <c:axId val="925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51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519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517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6-4C78-8DF7-C727E456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68192"/>
        <c:axId val="92574080"/>
      </c:barChart>
      <c:catAx>
        <c:axId val="9256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5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57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56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3-ков'!$A$135</c:f>
              <c:strCache>
                <c:ptCount val="1"/>
                <c:pt idx="0">
                  <c:v>Гук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3-ков'!$B$134:$T$134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3-ков'!$B$135:$T$135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</c:v>
                </c:pt>
                <c:pt idx="6">
                  <c:v>2.5</c:v>
                </c:pt>
                <c:pt idx="7">
                  <c:v>3.5</c:v>
                </c:pt>
                <c:pt idx="8">
                  <c:v>1.5</c:v>
                </c:pt>
                <c:pt idx="9">
                  <c:v>2.5</c:v>
                </c:pt>
                <c:pt idx="10">
                  <c:v>3.5</c:v>
                </c:pt>
                <c:pt idx="11">
                  <c:v>3.5</c:v>
                </c:pt>
                <c:pt idx="12">
                  <c:v>1.5</c:v>
                </c:pt>
                <c:pt idx="13">
                  <c:v>4.5</c:v>
                </c:pt>
                <c:pt idx="14">
                  <c:v>3</c:v>
                </c:pt>
                <c:pt idx="15">
                  <c:v>3.5</c:v>
                </c:pt>
                <c:pt idx="16">
                  <c:v>3</c:v>
                </c:pt>
                <c:pt idx="17">
                  <c:v>5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1-424E-BD0B-A63B5BA5A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80096"/>
        <c:axId val="92688384"/>
      </c:barChart>
      <c:catAx>
        <c:axId val="925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68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688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58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2-4145-B18D-C1538BF91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711936"/>
        <c:axId val="92713728"/>
      </c:barChart>
      <c:catAx>
        <c:axId val="9271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7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713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71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Детализированный рейтинг УУД во 2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'рейтинг УУД 2 кл.'!$A$27</c:f>
              <c:strCache>
                <c:ptCount val="1"/>
                <c:pt idx="0">
                  <c:v>Детализированный рейтинг УУД во 2 классе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4277-49AC-9D49-B5CA8AC8932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77-49AC-9D49-B5CA8AC89329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4277-49AC-9D49-B5CA8AC89329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277-49AC-9D49-B5CA8AC89329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4277-49AC-9D49-B5CA8AC89329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277-49AC-9D49-B5CA8AC8932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'рейтинг УУД 2 кл.'!$B$25:$N$26</c:f>
              <c:multiLvlStrCache>
                <c:ptCount val="13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Контроль</c:v>
                  </c:pt>
                  <c:pt idx="3">
                    <c:v>Анализ</c:v>
                  </c:pt>
                  <c:pt idx="4">
                    <c:v>Синтез</c:v>
                  </c:pt>
                  <c:pt idx="5">
                    <c:v>Сравнение</c:v>
                  </c:pt>
                  <c:pt idx="6">
                    <c:v>Классификация</c:v>
                  </c:pt>
                  <c:pt idx="7">
                    <c:v>Обобщение</c:v>
                  </c:pt>
                  <c:pt idx="8">
                    <c:v>Причинно-следственные связи</c:v>
                  </c:pt>
                  <c:pt idx="9">
                    <c:v>Аналогия</c:v>
                  </c:pt>
                  <c:pt idx="10">
                    <c:v>Речевое высказывание</c:v>
                  </c:pt>
                  <c:pt idx="11">
                    <c:v>Точка зрения</c:v>
                  </c:pt>
                  <c:pt idx="12">
                    <c:v>Вопросы</c:v>
                  </c:pt>
                </c:lvl>
                <c:lvl>
                  <c:pt idx="0">
                    <c:v>Регулятивные УУД</c:v>
                  </c:pt>
                  <c:pt idx="3">
                    <c:v>Познавательные УУД</c:v>
                  </c:pt>
                  <c:pt idx="10">
                    <c:v>Коммуникативные УУД</c:v>
                  </c:pt>
                </c:lvl>
              </c:multiLvlStrCache>
            </c:multiLvlStrRef>
          </c:cat>
          <c:val>
            <c:numRef>
              <c:f>'рейтинг УУД 2 кл.'!$B$27:$N$27</c:f>
              <c:numCache>
                <c:formatCode>General</c:formatCode>
                <c:ptCount val="13"/>
                <c:pt idx="0">
                  <c:v>53</c:v>
                </c:pt>
                <c:pt idx="1">
                  <c:v>68</c:v>
                </c:pt>
                <c:pt idx="2">
                  <c:v>45</c:v>
                </c:pt>
                <c:pt idx="3">
                  <c:v>73</c:v>
                </c:pt>
                <c:pt idx="4">
                  <c:v>72</c:v>
                </c:pt>
                <c:pt idx="5">
                  <c:v>75</c:v>
                </c:pt>
                <c:pt idx="6">
                  <c:v>53</c:v>
                </c:pt>
                <c:pt idx="7">
                  <c:v>68</c:v>
                </c:pt>
                <c:pt idx="8">
                  <c:v>49</c:v>
                </c:pt>
                <c:pt idx="9">
                  <c:v>55</c:v>
                </c:pt>
                <c:pt idx="10">
                  <c:v>60</c:v>
                </c:pt>
                <c:pt idx="11">
                  <c:v>83</c:v>
                </c:pt>
                <c:pt idx="1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77-49AC-9D49-B5CA8AC89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9471616"/>
        <c:axId val="69497984"/>
      </c:barChart>
      <c:catAx>
        <c:axId val="694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6949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497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947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0.35433070866141736" l="0.23622047244094491" r="0.23622047244094491" t="0.35433070866141736" header="0.31496062992126111" footer="0.31496062992126111"/>
    <c:pageSetup paperSize="9" orientation="landscape" horizontalDpi="-3" verticalDpi="0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3-ков'!$A$161</c:f>
              <c:strCache>
                <c:ptCount val="1"/>
                <c:pt idx="0">
                  <c:v>Демченкова Алина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3-ков'!$B$160:$T$160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3-ков'!$B$161:$T$161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  <c:pt idx="8">
                  <c:v>0.5</c:v>
                </c:pt>
                <c:pt idx="9">
                  <c:v>0.5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1.5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D-4836-A4C1-1A0D677C3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610560"/>
        <c:axId val="92612096"/>
      </c:barChart>
      <c:catAx>
        <c:axId val="9261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61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612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610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B-42C8-91A1-814B1886A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635904"/>
        <c:axId val="92637440"/>
      </c:barChart>
      <c:catAx>
        <c:axId val="9263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63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637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63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3-ков'!$A$187</c:f>
              <c:strCache>
                <c:ptCount val="1"/>
                <c:pt idx="0">
                  <c:v>Демченкова Диана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3-ков'!$B$186:$T$186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3-ков'!$B$187:$T$187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4</c:v>
                </c:pt>
                <c:pt idx="7">
                  <c:v>5.5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5.5</c:v>
                </c:pt>
                <c:pt idx="12">
                  <c:v>3.5</c:v>
                </c:pt>
                <c:pt idx="13">
                  <c:v>6</c:v>
                </c:pt>
                <c:pt idx="14">
                  <c:v>4.5</c:v>
                </c:pt>
                <c:pt idx="15">
                  <c:v>4</c:v>
                </c:pt>
                <c:pt idx="16">
                  <c:v>5.5</c:v>
                </c:pt>
                <c:pt idx="17">
                  <c:v>6</c:v>
                </c:pt>
                <c:pt idx="18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3-4BBB-AFDD-6B1432BBF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04608"/>
        <c:axId val="92806144"/>
      </c:barChart>
      <c:catAx>
        <c:axId val="928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80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80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80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8-43EF-AA9D-FB0B1A11F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6336"/>
        <c:axId val="92852224"/>
      </c:barChart>
      <c:catAx>
        <c:axId val="928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85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852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84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3-ков'!$A$213</c:f>
              <c:strCache>
                <c:ptCount val="1"/>
                <c:pt idx="0">
                  <c:v>Дереча Вадим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3-ков'!$B$212:$T$212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3-ков'!$B$213:$T$213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5</c:v>
                </c:pt>
                <c:pt idx="9">
                  <c:v>3.5</c:v>
                </c:pt>
                <c:pt idx="10">
                  <c:v>3.5</c:v>
                </c:pt>
                <c:pt idx="11">
                  <c:v>4.5</c:v>
                </c:pt>
                <c:pt idx="12">
                  <c:v>4.5</c:v>
                </c:pt>
                <c:pt idx="13">
                  <c:v>6</c:v>
                </c:pt>
                <c:pt idx="14">
                  <c:v>4</c:v>
                </c:pt>
                <c:pt idx="15">
                  <c:v>3.5</c:v>
                </c:pt>
                <c:pt idx="16">
                  <c:v>3.5</c:v>
                </c:pt>
                <c:pt idx="17">
                  <c:v>5</c:v>
                </c:pt>
                <c:pt idx="18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5-427B-AEC0-A861171F8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96256"/>
        <c:axId val="92914432"/>
      </c:barChart>
      <c:catAx>
        <c:axId val="9289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91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914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89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6-4F97-8E9B-759C607A7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921216"/>
        <c:axId val="92927104"/>
      </c:barChart>
      <c:catAx>
        <c:axId val="929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9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927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92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3-ков'!$A$239</c:f>
              <c:strCache>
                <c:ptCount val="1"/>
                <c:pt idx="0">
                  <c:v>Зартдинов Кирилл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3-ков'!$B$238:$T$238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3-ков'!$B$239:$T$239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5.5</c:v>
                </c:pt>
                <c:pt idx="12">
                  <c:v>6</c:v>
                </c:pt>
                <c:pt idx="13">
                  <c:v>6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6</c:v>
                </c:pt>
                <c:pt idx="18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2-4849-9323-C9796A2C4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758400"/>
        <c:axId val="92759936"/>
      </c:barChart>
      <c:catAx>
        <c:axId val="927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75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759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275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0-45A0-AC68-50A257A9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66368"/>
        <c:axId val="93067904"/>
      </c:barChart>
      <c:catAx>
        <c:axId val="930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06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067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066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3-ков'!$A$265</c:f>
              <c:strCache>
                <c:ptCount val="1"/>
                <c:pt idx="0">
                  <c:v>Казачков Максим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3-ков'!$B$264:$T$264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3-ков'!$B$265:$T$265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4.5</c:v>
                </c:pt>
                <c:pt idx="15">
                  <c:v>6</c:v>
                </c:pt>
                <c:pt idx="16">
                  <c:v>4.5</c:v>
                </c:pt>
                <c:pt idx="17">
                  <c:v>6</c:v>
                </c:pt>
                <c:pt idx="1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3-4332-AFCF-8EBEC98C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108096"/>
        <c:axId val="93109632"/>
      </c:barChart>
      <c:catAx>
        <c:axId val="931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10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109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10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C-4ADD-9CFF-51335A74D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133440"/>
        <c:axId val="93151616"/>
      </c:barChart>
      <c:catAx>
        <c:axId val="9313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15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151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13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Обобщенный рейтинг УУД во 2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341698164553061E-2"/>
          <c:y val="0.20922133898077591"/>
          <c:w val="0.95502444458550251"/>
          <c:h val="0.66591063047845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 2 кл.'!$A$4</c:f>
              <c:strCache>
                <c:ptCount val="1"/>
                <c:pt idx="0">
                  <c:v>Обобщенный рейтинг УУД в классе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7C8-436E-9BB8-0E49DF7CA82F}"/>
              </c:ext>
            </c:extLst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7C8-436E-9BB8-0E49DF7CA82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7C8-436E-9BB8-0E49DF7CA8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 УУД 2 кл.'!$B$3:$J$3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'рейтинг УУД 2 кл.'!$B$4:$J$4</c:f>
              <c:numCache>
                <c:formatCode>0</c:formatCode>
                <c:ptCount val="9"/>
                <c:pt idx="0">
                  <c:v>55.333333333333336</c:v>
                </c:pt>
                <c:pt idx="3">
                  <c:v>63.571428571428569</c:v>
                </c:pt>
                <c:pt idx="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C8-436E-9BB8-0E49DF7C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9527424"/>
        <c:axId val="69528960"/>
      </c:barChart>
      <c:catAx>
        <c:axId val="6952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9528960"/>
        <c:crosses val="autoZero"/>
        <c:auto val="1"/>
        <c:lblAlgn val="ctr"/>
        <c:lblOffset val="100"/>
        <c:noMultiLvlLbl val="0"/>
      </c:catAx>
      <c:valAx>
        <c:axId val="6952896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952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3-ков'!$A$291</c:f>
              <c:strCache>
                <c:ptCount val="1"/>
                <c:pt idx="0">
                  <c:v>Канева Алина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3-ков'!$B$290:$T$290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3-ков'!$B$291:$T$291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</c:v>
                </c:pt>
                <c:pt idx="6">
                  <c:v>3</c:v>
                </c:pt>
                <c:pt idx="7">
                  <c:v>5.5</c:v>
                </c:pt>
                <c:pt idx="8">
                  <c:v>3.5</c:v>
                </c:pt>
                <c:pt idx="9">
                  <c:v>3.5</c:v>
                </c:pt>
                <c:pt idx="10">
                  <c:v>4.5</c:v>
                </c:pt>
                <c:pt idx="11">
                  <c:v>3.5</c:v>
                </c:pt>
                <c:pt idx="12">
                  <c:v>3.5</c:v>
                </c:pt>
                <c:pt idx="13">
                  <c:v>4.5</c:v>
                </c:pt>
                <c:pt idx="14">
                  <c:v>3</c:v>
                </c:pt>
                <c:pt idx="15">
                  <c:v>3</c:v>
                </c:pt>
                <c:pt idx="16">
                  <c:v>3.5</c:v>
                </c:pt>
                <c:pt idx="17">
                  <c:v>4.5</c:v>
                </c:pt>
                <c:pt idx="18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B-4EC2-A71A-CED6F13E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179264"/>
        <c:axId val="93181056"/>
      </c:barChart>
      <c:catAx>
        <c:axId val="931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18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181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17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D-465B-8F6E-3C64D5C13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290880"/>
        <c:axId val="93292416"/>
      </c:barChart>
      <c:catAx>
        <c:axId val="9329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29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292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29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3-ков'!$A$317</c:f>
              <c:strCache>
                <c:ptCount val="1"/>
                <c:pt idx="0">
                  <c:v>Катугина Дарья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3-ков'!$B$316:$T$316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3-ков'!$B$317:$T$317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</c:v>
                </c:pt>
                <c:pt idx="6">
                  <c:v>3.5</c:v>
                </c:pt>
                <c:pt idx="7">
                  <c:v>4.5</c:v>
                </c:pt>
                <c:pt idx="8">
                  <c:v>4.5</c:v>
                </c:pt>
                <c:pt idx="9">
                  <c:v>3.5</c:v>
                </c:pt>
                <c:pt idx="10">
                  <c:v>2.5</c:v>
                </c:pt>
                <c:pt idx="11">
                  <c:v>3.5</c:v>
                </c:pt>
                <c:pt idx="12">
                  <c:v>3.5</c:v>
                </c:pt>
                <c:pt idx="13">
                  <c:v>4.5</c:v>
                </c:pt>
                <c:pt idx="14">
                  <c:v>2</c:v>
                </c:pt>
                <c:pt idx="15">
                  <c:v>2.5</c:v>
                </c:pt>
                <c:pt idx="16">
                  <c:v>2.5</c:v>
                </c:pt>
                <c:pt idx="17">
                  <c:v>5</c:v>
                </c:pt>
                <c:pt idx="18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3-406E-BDE4-F9A84A8C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16224"/>
        <c:axId val="93317760"/>
      </c:barChart>
      <c:catAx>
        <c:axId val="9331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31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317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31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7-47D8-8CED-A9DA7B00B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53856"/>
        <c:axId val="93355392"/>
      </c:barChart>
      <c:catAx>
        <c:axId val="9335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35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355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353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3-ков'!$A$343</c:f>
              <c:strCache>
                <c:ptCount val="1"/>
                <c:pt idx="0">
                  <c:v>Макарова Полина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3-ков'!$B$342:$T$342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3-ков'!$B$343:$T$343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5.5</c:v>
                </c:pt>
                <c:pt idx="11">
                  <c:v>5.5</c:v>
                </c:pt>
                <c:pt idx="12">
                  <c:v>6</c:v>
                </c:pt>
                <c:pt idx="13">
                  <c:v>6</c:v>
                </c:pt>
                <c:pt idx="14">
                  <c:v>4.5</c:v>
                </c:pt>
                <c:pt idx="15">
                  <c:v>4.5</c:v>
                </c:pt>
                <c:pt idx="16">
                  <c:v>6</c:v>
                </c:pt>
                <c:pt idx="17">
                  <c:v>6</c:v>
                </c:pt>
                <c:pt idx="18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4-4618-AC1A-084FB65A6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87392"/>
        <c:axId val="93471104"/>
      </c:barChart>
      <c:catAx>
        <c:axId val="933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47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471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38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2-46C2-8F52-FE367C033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98752"/>
        <c:axId val="93500544"/>
      </c:barChart>
      <c:catAx>
        <c:axId val="934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50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0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49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3-ков'!$A$369</c:f>
              <c:strCache>
                <c:ptCount val="1"/>
                <c:pt idx="0">
                  <c:v>Салтыкова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3-ков'!$B$368:$T$368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3-ков'!$B$369:$T$369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</c:v>
                </c:pt>
                <c:pt idx="6">
                  <c:v>3.5</c:v>
                </c:pt>
                <c:pt idx="7">
                  <c:v>5.5</c:v>
                </c:pt>
                <c:pt idx="8">
                  <c:v>4.5</c:v>
                </c:pt>
                <c:pt idx="9">
                  <c:v>4</c:v>
                </c:pt>
                <c:pt idx="10">
                  <c:v>4.5</c:v>
                </c:pt>
                <c:pt idx="11">
                  <c:v>3.5</c:v>
                </c:pt>
                <c:pt idx="12">
                  <c:v>5.5</c:v>
                </c:pt>
                <c:pt idx="13">
                  <c:v>5.5</c:v>
                </c:pt>
                <c:pt idx="14">
                  <c:v>4</c:v>
                </c:pt>
                <c:pt idx="15">
                  <c:v>4.5</c:v>
                </c:pt>
                <c:pt idx="16">
                  <c:v>4.5</c:v>
                </c:pt>
                <c:pt idx="17">
                  <c:v>6</c:v>
                </c:pt>
                <c:pt idx="18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6B8-A1E2-EE00D37C0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32544"/>
        <c:axId val="93534080"/>
      </c:barChart>
      <c:catAx>
        <c:axId val="935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53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3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5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D-46F6-8435-6B8B32B9A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176"/>
        <c:axId val="93571712"/>
      </c:barChart>
      <c:catAx>
        <c:axId val="9357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57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57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3-ков'!$A$395</c:f>
              <c:strCache>
                <c:ptCount val="1"/>
                <c:pt idx="0">
                  <c:v>Нечаева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3-ков'!$B$394:$T$394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3-ков'!$B$395:$T$395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</c:v>
                </c:pt>
                <c:pt idx="6">
                  <c:v>3.5</c:v>
                </c:pt>
                <c:pt idx="7">
                  <c:v>3.5</c:v>
                </c:pt>
                <c:pt idx="8">
                  <c:v>5</c:v>
                </c:pt>
                <c:pt idx="9">
                  <c:v>4.5</c:v>
                </c:pt>
                <c:pt idx="10">
                  <c:v>3.5</c:v>
                </c:pt>
                <c:pt idx="11">
                  <c:v>3.5</c:v>
                </c:pt>
                <c:pt idx="12">
                  <c:v>2.5</c:v>
                </c:pt>
                <c:pt idx="13">
                  <c:v>5.5</c:v>
                </c:pt>
                <c:pt idx="14">
                  <c:v>2</c:v>
                </c:pt>
                <c:pt idx="15">
                  <c:v>3</c:v>
                </c:pt>
                <c:pt idx="16">
                  <c:v>2.5</c:v>
                </c:pt>
                <c:pt idx="17">
                  <c:v>4.5</c:v>
                </c:pt>
                <c:pt idx="18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6-4A90-9EE3-505B0790C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94816"/>
        <c:axId val="93396352"/>
      </c:barChart>
      <c:catAx>
        <c:axId val="933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3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396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39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6-4D39-9BA7-CB7FB991B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52928"/>
        <c:axId val="93589888"/>
      </c:barChart>
      <c:catAx>
        <c:axId val="934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58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89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45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1-ков'!$A$40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1-ков'!$B$39:$I$39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1-ков'!$B$40:$I$40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2-407C-B843-FE66E3FB5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5944960"/>
        <c:axId val="65959040"/>
      </c:barChart>
      <c:catAx>
        <c:axId val="659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5959040"/>
        <c:crosses val="autoZero"/>
        <c:auto val="1"/>
        <c:lblAlgn val="ctr"/>
        <c:lblOffset val="100"/>
        <c:noMultiLvlLbl val="0"/>
      </c:catAx>
      <c:valAx>
        <c:axId val="65959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59449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600" b="1" i="0" u="none" strike="noStrike" baseline="0">
                <a:solidFill>
                  <a:srgbClr val="000000"/>
                </a:solidFill>
                <a:latin typeface="Calibri"/>
              </a:rPr>
              <a:t>Обобщенный прогресс в развитии УУД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0" i="0" u="none" strike="noStrike" baseline="0">
                <a:solidFill>
                  <a:srgbClr val="000000"/>
                </a:solidFill>
                <a:latin typeface="Calibri"/>
              </a:rPr>
              <a:t> в целом по 2 классу.</a:t>
            </a:r>
          </a:p>
        </c:rich>
      </c:tx>
      <c:layout>
        <c:manualLayout>
          <c:xMode val="edge"/>
          <c:yMode val="edge"/>
          <c:x val="0.21665589878188304"/>
          <c:y val="1.033614041488057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'прогресс во 2 классе'!$A$3</c:f>
              <c:strCache>
                <c:ptCount val="1"/>
                <c:pt idx="0">
                  <c:v>% детей, имеющих прогресс  в развити УУД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во 2 классе'!$B$2:$F$2</c:f>
              <c:strCache>
                <c:ptCount val="3"/>
                <c:pt idx="0">
                  <c:v>Регулятивные УУД</c:v>
                </c:pt>
                <c:pt idx="2">
                  <c:v>Познавательные УУД</c:v>
                </c:pt>
              </c:strCache>
            </c:strRef>
          </c:cat>
          <c:val>
            <c:numRef>
              <c:f>'прогресс во 2 классе'!$B$3:$F$3</c:f>
              <c:numCache>
                <c:formatCode>0%</c:formatCode>
                <c:ptCount val="5"/>
                <c:pt idx="0">
                  <c:v>0.33333333333333337</c:v>
                </c:pt>
                <c:pt idx="2">
                  <c:v>0.13194444444444445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B-4840-9258-D7D08A74B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9541248"/>
        <c:axId val="69837952"/>
      </c:barChart>
      <c:catAx>
        <c:axId val="695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9837952"/>
        <c:crosses val="autoZero"/>
        <c:auto val="1"/>
        <c:lblAlgn val="ctr"/>
        <c:lblOffset val="100"/>
        <c:noMultiLvlLbl val="0"/>
      </c:catAx>
      <c:valAx>
        <c:axId val="698379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95412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4423413419477"/>
          <c:y val="0.52895833966700101"/>
          <c:w val="0.49519314893330629"/>
          <c:h val="9.26640926640931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3-ков'!$A$421</c:f>
              <c:strCache>
                <c:ptCount val="1"/>
                <c:pt idx="0">
                  <c:v>Обухович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3-ков'!$B$420:$T$420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3-ков'!$B$421:$T$421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5.5</c:v>
                </c:pt>
                <c:pt idx="15">
                  <c:v>5.5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E-4F28-9B11-64E145A8A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97056"/>
        <c:axId val="93643904"/>
      </c:barChart>
      <c:catAx>
        <c:axId val="9359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64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643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59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2-46D7-9185-491729E5E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20960"/>
        <c:axId val="93722496"/>
      </c:barChart>
      <c:catAx>
        <c:axId val="937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72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722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72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3-ков'!$A$447</c:f>
              <c:strCache>
                <c:ptCount val="1"/>
                <c:pt idx="0">
                  <c:v>Пастухова Ксения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3-ков'!$B$446:$T$446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3-ков'!$B$447:$T$447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</c:v>
                </c:pt>
                <c:pt idx="6">
                  <c:v>2.5</c:v>
                </c:pt>
                <c:pt idx="7">
                  <c:v>3.5</c:v>
                </c:pt>
                <c:pt idx="8">
                  <c:v>3.5</c:v>
                </c:pt>
                <c:pt idx="9">
                  <c:v>2.5</c:v>
                </c:pt>
                <c:pt idx="10">
                  <c:v>3.5</c:v>
                </c:pt>
                <c:pt idx="11">
                  <c:v>2.5</c:v>
                </c:pt>
                <c:pt idx="12">
                  <c:v>1.5</c:v>
                </c:pt>
                <c:pt idx="13">
                  <c:v>4.5</c:v>
                </c:pt>
                <c:pt idx="14">
                  <c:v>3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F-411D-B1CE-205AFFD9B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62688"/>
        <c:axId val="93764224"/>
      </c:barChart>
      <c:catAx>
        <c:axId val="9376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76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764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76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2-45DE-94F2-7624BC5A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69248"/>
        <c:axId val="93670784"/>
      </c:barChart>
      <c:catAx>
        <c:axId val="9366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67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67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66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3-ков'!$A$473</c:f>
              <c:strCache>
                <c:ptCount val="1"/>
                <c:pt idx="0">
                  <c:v>Проводников Иван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3-ков'!$B$472:$T$472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3-ков'!$B$473:$T$473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</c:v>
                </c:pt>
                <c:pt idx="6">
                  <c:v>1.5</c:v>
                </c:pt>
                <c:pt idx="7">
                  <c:v>2.5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</c:v>
                </c:pt>
                <c:pt idx="12">
                  <c:v>1.5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2.5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2-41BD-B192-E4CA67155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06880"/>
        <c:axId val="93782400"/>
      </c:barChart>
      <c:catAx>
        <c:axId val="9370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78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782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70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8-4FD6-9D98-12A5E559B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97760"/>
        <c:axId val="93807744"/>
      </c:barChart>
      <c:catAx>
        <c:axId val="9379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80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807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79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3-ков'!$A$499</c:f>
              <c:strCache>
                <c:ptCount val="1"/>
                <c:pt idx="0">
                  <c:v>Ратушная Маргарита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3-ков'!$B$498:$T$498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3-ков'!$B$499:$T$499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4</c:v>
                </c:pt>
                <c:pt idx="7">
                  <c:v>5.5</c:v>
                </c:pt>
                <c:pt idx="8">
                  <c:v>5</c:v>
                </c:pt>
                <c:pt idx="9">
                  <c:v>4.5</c:v>
                </c:pt>
                <c:pt idx="10">
                  <c:v>5.5</c:v>
                </c:pt>
                <c:pt idx="11">
                  <c:v>4.5</c:v>
                </c:pt>
                <c:pt idx="12">
                  <c:v>4.5</c:v>
                </c:pt>
                <c:pt idx="13">
                  <c:v>6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3.5</c:v>
                </c:pt>
                <c:pt idx="18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5-4C81-AAF2-2BFFB3B94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52032"/>
        <c:axId val="93853568"/>
      </c:barChart>
      <c:catAx>
        <c:axId val="938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85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853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85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7-48E3-B764-4CBA7F345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77376"/>
        <c:axId val="93878912"/>
      </c:barChart>
      <c:catAx>
        <c:axId val="938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87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878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87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3-ков'!$A$525</c:f>
              <c:strCache>
                <c:ptCount val="1"/>
                <c:pt idx="0">
                  <c:v>Салтыков Кирилл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3-ков'!$B$524:$T$524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3-ков'!$B$525:$T$525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</c:v>
                </c:pt>
                <c:pt idx="6">
                  <c:v>4.5</c:v>
                </c:pt>
                <c:pt idx="7">
                  <c:v>5</c:v>
                </c:pt>
                <c:pt idx="8">
                  <c:v>3.5</c:v>
                </c:pt>
                <c:pt idx="9">
                  <c:v>6</c:v>
                </c:pt>
                <c:pt idx="10">
                  <c:v>5</c:v>
                </c:pt>
                <c:pt idx="11">
                  <c:v>4.5</c:v>
                </c:pt>
                <c:pt idx="12">
                  <c:v>5</c:v>
                </c:pt>
                <c:pt idx="13">
                  <c:v>6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6</c:v>
                </c:pt>
                <c:pt idx="18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A-4B96-B2BB-5E83E34F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54272"/>
        <c:axId val="94055808"/>
      </c:barChart>
      <c:catAx>
        <c:axId val="9405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05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055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05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4-4EC1-9E4D-6B4532FA5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75904"/>
        <c:axId val="94089984"/>
      </c:barChart>
      <c:catAx>
        <c:axId val="9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08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089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Прогресс в развитии УУД по отдельным умениям в целом по 2 классу.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'прогресс во 2 классе'!$A$22</c:f>
              <c:strCache>
                <c:ptCount val="1"/>
                <c:pt idx="0">
                  <c:v>% детей, имеющих прогресс  в развити УУД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во 2 классе'!$B$21:$I$21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'прогресс во 2 классе'!$B$22:$I$22</c:f>
              <c:numCache>
                <c:formatCode>0%</c:formatCode>
                <c:ptCount val="8"/>
                <c:pt idx="0">
                  <c:v>0.25</c:v>
                </c:pt>
                <c:pt idx="1">
                  <c:v>0.41666666666666669</c:v>
                </c:pt>
                <c:pt idx="2">
                  <c:v>0.29166666666666669</c:v>
                </c:pt>
                <c:pt idx="3">
                  <c:v>8.3333333333333329E-2</c:v>
                </c:pt>
                <c:pt idx="4">
                  <c:v>0.125</c:v>
                </c:pt>
                <c:pt idx="5">
                  <c:v>8.3333333333333329E-2</c:v>
                </c:pt>
                <c:pt idx="6">
                  <c:v>0.125</c:v>
                </c:pt>
                <c:pt idx="7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6-4796-A060-1072DC75C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9866624"/>
        <c:axId val="69868160"/>
      </c:barChart>
      <c:catAx>
        <c:axId val="698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9868160"/>
        <c:crosses val="autoZero"/>
        <c:auto val="1"/>
        <c:lblAlgn val="ctr"/>
        <c:lblOffset val="100"/>
        <c:noMultiLvlLbl val="0"/>
      </c:catAx>
      <c:valAx>
        <c:axId val="698681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98666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6806180608177379"/>
          <c:y val="0.38062356392302266"/>
          <c:w val="0.31008891670968047"/>
          <c:h val="8.30449826989622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3-ков'!$A$551</c:f>
              <c:strCache>
                <c:ptCount val="1"/>
                <c:pt idx="0">
                  <c:v>Самойлов Савва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3-ков'!$B$550:$T$550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3-ков'!$B$551:$T$551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</c:v>
                </c:pt>
                <c:pt idx="6">
                  <c:v>4.5</c:v>
                </c:pt>
                <c:pt idx="7">
                  <c:v>3.5</c:v>
                </c:pt>
                <c:pt idx="8">
                  <c:v>4.5</c:v>
                </c:pt>
                <c:pt idx="9">
                  <c:v>4</c:v>
                </c:pt>
                <c:pt idx="10">
                  <c:v>4.5</c:v>
                </c:pt>
                <c:pt idx="11">
                  <c:v>1.5</c:v>
                </c:pt>
                <c:pt idx="12">
                  <c:v>3.5</c:v>
                </c:pt>
                <c:pt idx="13">
                  <c:v>4.5</c:v>
                </c:pt>
                <c:pt idx="14">
                  <c:v>3</c:v>
                </c:pt>
                <c:pt idx="15">
                  <c:v>3</c:v>
                </c:pt>
                <c:pt idx="16">
                  <c:v>3.5</c:v>
                </c:pt>
                <c:pt idx="17">
                  <c:v>3.5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69-44E1-A66C-F35C2572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130176"/>
        <c:axId val="94131712"/>
      </c:barChart>
      <c:catAx>
        <c:axId val="941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13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131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13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F-4C0E-95DF-2E88FAA55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13856"/>
        <c:axId val="93915392"/>
      </c:barChart>
      <c:catAx>
        <c:axId val="9391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91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915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913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3-ков'!$A$577</c:f>
              <c:strCache>
                <c:ptCount val="1"/>
                <c:pt idx="0">
                  <c:v>Чолпонкулов Эмир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3-ков'!$B$576:$T$576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3-ков'!$B$577:$T$577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5.5</c:v>
                </c:pt>
                <c:pt idx="11">
                  <c:v>5.5</c:v>
                </c:pt>
                <c:pt idx="12">
                  <c:v>5</c:v>
                </c:pt>
                <c:pt idx="13">
                  <c:v>6</c:v>
                </c:pt>
                <c:pt idx="14">
                  <c:v>5.5</c:v>
                </c:pt>
                <c:pt idx="15">
                  <c:v>3</c:v>
                </c:pt>
                <c:pt idx="16">
                  <c:v>4.5</c:v>
                </c:pt>
                <c:pt idx="17">
                  <c:v>6</c:v>
                </c:pt>
                <c:pt idx="1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D-4EEC-BBF5-86CB2677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43296"/>
        <c:axId val="93944832"/>
      </c:barChart>
      <c:catAx>
        <c:axId val="9394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94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944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94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2-48C0-9BF9-93F351E77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76832"/>
        <c:axId val="94179328"/>
      </c:barChart>
      <c:catAx>
        <c:axId val="9397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17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179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397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3-ков'!$A$603</c:f>
              <c:strCache>
                <c:ptCount val="1"/>
                <c:pt idx="0">
                  <c:v>Шарипов Илья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3-ков'!$B$602:$T$602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3-ков'!$B$603:$T$603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2.5</c:v>
                </c:pt>
                <c:pt idx="13">
                  <c:v>3.5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B-4794-BE66-BB73B765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02880"/>
        <c:axId val="94208768"/>
      </c:barChart>
      <c:catAx>
        <c:axId val="942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20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208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20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E-4B46-ADC3-C626317CD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40768"/>
        <c:axId val="94242304"/>
      </c:barChart>
      <c:catAx>
        <c:axId val="9424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24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242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24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3-ков'!$B$628:$T$628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3-ков'!$B$629:$T$629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A-4762-B84B-B920FCF05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8400"/>
        <c:axId val="94279936"/>
      </c:barChart>
      <c:catAx>
        <c:axId val="9427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27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279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27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0-4722-9293-443A84D5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28320"/>
        <c:axId val="94329856"/>
      </c:barChart>
      <c:catAx>
        <c:axId val="9432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32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329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32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3-ков'!$B$654:$T$654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3-ков'!$B$655:$T$655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8-495B-A822-D356C8863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53664"/>
        <c:axId val="94437376"/>
      </c:barChart>
      <c:catAx>
        <c:axId val="943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43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437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353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3-42FB-8797-B68321148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49024"/>
        <c:axId val="94467200"/>
      </c:barChart>
      <c:catAx>
        <c:axId val="9444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4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467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44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</c:f>
              <c:strCache>
                <c:ptCount val="1"/>
                <c:pt idx="0">
                  <c:v>Афонина Виктория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2-ков'!$B$4:$N$4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2-ков'!$B$5:$N$5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4-436F-8EE7-4AED4FA44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113728"/>
        <c:axId val="71123712"/>
      </c:barChart>
      <c:catAx>
        <c:axId val="711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112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23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111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3-ков'!$B$680:$T$680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3-ков'!$B$681:$T$681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D-4BA4-A1AC-5F8815984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11488"/>
        <c:axId val="94513024"/>
      </c:barChart>
      <c:catAx>
        <c:axId val="945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51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513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511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0-40EF-928C-761E8C51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40928"/>
        <c:axId val="94542464"/>
      </c:barChart>
      <c:catAx>
        <c:axId val="9454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54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542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54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3-ков'!$B$706:$T$706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3-ков'!$B$707:$T$707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1-4E60-B358-6DB290917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70368"/>
        <c:axId val="94571904"/>
      </c:barChart>
      <c:catAx>
        <c:axId val="945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57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57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57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3-49BE-B076-A7C3B3A2C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03904"/>
        <c:axId val="94609792"/>
      </c:barChart>
      <c:catAx>
        <c:axId val="9460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6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609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60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3-ков'!$B$732:$T$732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3-ков'!$B$733:$T$733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3-4F5D-A7E3-FB8454368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11168"/>
        <c:axId val="94721152"/>
      </c:barChart>
      <c:catAx>
        <c:axId val="947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72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721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71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A-499A-B013-9051446AC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57248"/>
        <c:axId val="94758784"/>
      </c:barChart>
      <c:catAx>
        <c:axId val="947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75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758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75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3-ков'!$B$759:$T$759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3-ков'!$B$760:$T$760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4-40CB-96FD-349B2918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72000"/>
        <c:axId val="94673536"/>
      </c:barChart>
      <c:catAx>
        <c:axId val="946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67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673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672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E-4968-A97D-DA8894B0F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93248"/>
        <c:axId val="94694784"/>
      </c:barChart>
      <c:catAx>
        <c:axId val="946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69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694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69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3-ков'!$B$785:$T$785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3-ков'!$B$786:$T$786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E-4044-8FD0-B3D524F3D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22656"/>
        <c:axId val="84828544"/>
      </c:barChart>
      <c:catAx>
        <c:axId val="848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82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828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82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6-4BF8-8DCC-E3953EF05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43520"/>
        <c:axId val="94831360"/>
      </c:barChart>
      <c:catAx>
        <c:axId val="848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8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831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84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F-4E03-BF4A-2571CA43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155712"/>
        <c:axId val="71157248"/>
      </c:barChart>
      <c:catAx>
        <c:axId val="7115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11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57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115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3-ков'!$B$811:$T$811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3-ков'!$B$812:$T$812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9-4BBB-A97C-798136003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67456"/>
        <c:axId val="94868992"/>
      </c:barChart>
      <c:catAx>
        <c:axId val="948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86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868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86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5-4205-9A7C-3D9059050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43968"/>
        <c:axId val="95045504"/>
      </c:barChart>
      <c:catAx>
        <c:axId val="950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504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045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504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3-ков'!$B$837:$T$837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3-ков'!$B$838:$T$838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7-4EF0-BBD8-30EDADCCA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85696"/>
        <c:axId val="95087232"/>
      </c:barChart>
      <c:catAx>
        <c:axId val="950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508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087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508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5-4AE6-975E-4DC6F950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96352"/>
        <c:axId val="94997888"/>
      </c:barChart>
      <c:catAx>
        <c:axId val="9499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99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997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499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3-ков'!$B$863:$T$863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3-ков'!$B$864:$T$864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9-4B09-BA6D-7867736C1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17600"/>
        <c:axId val="95097216"/>
      </c:barChart>
      <c:catAx>
        <c:axId val="9501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509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097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501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F-4FCE-8AD0-13F2F341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16672"/>
        <c:axId val="95138944"/>
      </c:barChart>
      <c:catAx>
        <c:axId val="9511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513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138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511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3-ков'!$B$889:$T$889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3-ков'!$B$890:$T$890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5-405B-B0A7-FFD676B3D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36480"/>
        <c:axId val="95238016"/>
      </c:barChart>
      <c:catAx>
        <c:axId val="9523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523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238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523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Детализированный рейтинг УУД в </a:t>
            </a:r>
            <a:r>
              <a:rPr lang="en-US"/>
              <a:t>4</a:t>
            </a:r>
            <a:r>
              <a:rPr lang="ru-RU"/>
              <a:t>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48089912253977E-2"/>
          <c:y val="0.10557717250324269"/>
          <c:w val="0.93520873646590164"/>
          <c:h val="0.3932095550313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'рейтинг УУД 4 кл.'!$A$27</c:f>
              <c:strCache>
                <c:ptCount val="1"/>
                <c:pt idx="0">
                  <c:v>Детализированный рейтинг УУД в 3 классе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E6C-414E-A6D9-E4260209DC3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6C-414E-A6D9-E4260209DC3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E6C-414E-A6D9-E4260209DC3B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6C-414E-A6D9-E4260209DC3B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E6C-414E-A6D9-E4260209DC3B}"/>
              </c:ext>
            </c:extLst>
          </c:dPt>
          <c:dPt>
            <c:idx val="5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6C-414E-A6D9-E4260209DC3B}"/>
              </c:ext>
            </c:extLst>
          </c:dPt>
          <c:dPt>
            <c:idx val="6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0E6C-414E-A6D9-E4260209DC3B}"/>
              </c:ext>
            </c:extLst>
          </c:dPt>
          <c:dPt>
            <c:idx val="7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6C-414E-A6D9-E4260209DC3B}"/>
              </c:ext>
            </c:extLst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0E6C-414E-A6D9-E4260209DC3B}"/>
              </c:ext>
            </c:extLst>
          </c:dPt>
          <c:dPt>
            <c:idx val="9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6C-414E-A6D9-E4260209DC3B}"/>
              </c:ext>
            </c:extLst>
          </c:dPt>
          <c:dPt>
            <c:idx val="10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E6C-414E-A6D9-E4260209DC3B}"/>
              </c:ext>
            </c:extLst>
          </c:dPt>
          <c:dPt>
            <c:idx val="11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6C-414E-A6D9-E4260209DC3B}"/>
              </c:ext>
            </c:extLst>
          </c:dPt>
          <c:dPt>
            <c:idx val="12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E6C-414E-A6D9-E4260209DC3B}"/>
              </c:ext>
            </c:extLst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E6C-414E-A6D9-E4260209DC3B}"/>
              </c:ext>
            </c:extLst>
          </c:dPt>
          <c:dPt>
            <c:idx val="1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E6C-414E-A6D9-E4260209DC3B}"/>
              </c:ext>
            </c:extLst>
          </c:dPt>
          <c:dPt>
            <c:idx val="15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E6C-414E-A6D9-E4260209DC3B}"/>
              </c:ext>
            </c:extLst>
          </c:dPt>
          <c:dPt>
            <c:idx val="1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E6C-414E-A6D9-E4260209DC3B}"/>
              </c:ext>
            </c:extLst>
          </c:dPt>
          <c:dPt>
            <c:idx val="17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0E6C-414E-A6D9-E4260209DC3B}"/>
              </c:ext>
            </c:extLst>
          </c:dPt>
          <c:dPt>
            <c:idx val="18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E6C-414E-A6D9-E4260209DC3B}"/>
              </c:ext>
            </c:extLst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'рейтинг УУД 4 кл.'!$B$25:$T$26</c:f>
              <c:multiLvlStrCache>
                <c:ptCount val="19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Контроль</c:v>
                  </c:pt>
                  <c:pt idx="3">
                    <c:v>Коррекция</c:v>
                  </c:pt>
                  <c:pt idx="4">
                    <c:v>Границы</c:v>
                  </c:pt>
                  <c:pt idx="5">
                    <c:v>Анализ</c:v>
                  </c:pt>
                  <c:pt idx="6">
                    <c:v>Синтез</c:v>
                  </c:pt>
                  <c:pt idx="7">
                    <c:v>Сравнение</c:v>
                  </c:pt>
                  <c:pt idx="8">
                    <c:v>Классификация</c:v>
                  </c:pt>
                  <c:pt idx="9">
                    <c:v>Обобщение</c:v>
                  </c:pt>
                  <c:pt idx="10">
                    <c:v>Причинно-следственные связи</c:v>
                  </c:pt>
                  <c:pt idx="11">
                    <c:v>Аналогия</c:v>
                  </c:pt>
                  <c:pt idx="12">
                    <c:v>Отнесение к понятию</c:v>
                  </c:pt>
                  <c:pt idx="13">
                    <c:v>Диаграммы и таблицы</c:v>
                  </c:pt>
                  <c:pt idx="14">
                    <c:v>Умозаключения</c:v>
                  </c:pt>
                  <c:pt idx="15">
                    <c:v>Речевое высказывание</c:v>
                  </c:pt>
                  <c:pt idx="16">
                    <c:v>Точка зрения</c:v>
                  </c:pt>
                  <c:pt idx="17">
                    <c:v>Вопросы</c:v>
                  </c:pt>
                  <c:pt idx="18">
                    <c:v>Объединение информации</c:v>
                  </c:pt>
                </c:lvl>
                <c:lvl>
                  <c:pt idx="0">
                    <c:v>Регулятивные УУД</c:v>
                  </c:pt>
                  <c:pt idx="5">
                    <c:v>Познавательные УУД</c:v>
                  </c:pt>
                  <c:pt idx="15">
                    <c:v>Коммуникативные УУД</c:v>
                  </c:pt>
                </c:lvl>
              </c:multiLvlStrCache>
            </c:multiLvlStrRef>
          </c:cat>
          <c:val>
            <c:numRef>
              <c:f>'рейтинг УУД 4 кл.'!$B$27:$T$27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E6C-414E-A6D9-E4260209D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9080192"/>
        <c:axId val="69081728"/>
      </c:barChart>
      <c:catAx>
        <c:axId val="6908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690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08172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6908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0.35433070866141736" l="0.11811023622047249" r="0.11811023622047249" t="0.35433070866141736" header="0.31496062992126123" footer="0.31496062992126123"/>
    <c:pageSetup paperSize="9" orientation="landscape" horizontalDpi="-3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Обобщенный рейтинг УУД в </a:t>
            </a:r>
            <a:r>
              <a:rPr lang="en-US"/>
              <a:t>4 </a:t>
            </a:r>
            <a:r>
              <a:rPr lang="ru-RU"/>
              <a:t>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310310048453251E-2"/>
          <c:y val="0.20922134733158354"/>
          <c:w val="0.91958702836563921"/>
          <c:h val="0.584039231938113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 4 кл.'!$A$4</c:f>
              <c:strCache>
                <c:ptCount val="1"/>
                <c:pt idx="0">
                  <c:v>Обобщенный рейтинг УУД в классе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898-44F3-9CF4-C2BEC95881A6}"/>
              </c:ext>
            </c:extLst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98-44F3-9CF4-C2BEC95881A6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898-44F3-9CF4-C2BEC95881A6}"/>
              </c:ext>
            </c:extLst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 УУД 4 кл.'!$B$3:$J$3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'рейтинг УУД 4 кл.'!$B$4:$J$4</c:f>
              <c:numCache>
                <c:formatCode>0.0</c:formatCode>
                <c:ptCount val="9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8-44F3-9CF4-C2BEC9588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9102976"/>
        <c:axId val="69121152"/>
      </c:barChart>
      <c:catAx>
        <c:axId val="6910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9121152"/>
        <c:crosses val="autoZero"/>
        <c:auto val="1"/>
        <c:lblAlgn val="ctr"/>
        <c:lblOffset val="100"/>
        <c:noMultiLvlLbl val="0"/>
      </c:catAx>
      <c:valAx>
        <c:axId val="69121152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6910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55" l="0.70000000000000062" r="0.70000000000000062" t="0.75000000000000155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Обобщенный прогресс в развитии УУД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 в целом по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Calibri"/>
              </a:rPr>
              <a:t>4</a:t>
            </a: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 классу.</a:t>
            </a:r>
          </a:p>
        </c:rich>
      </c:tx>
      <c:layout>
        <c:manualLayout>
          <c:xMode val="edge"/>
          <c:yMode val="edge"/>
          <c:x val="0.29508736898083937"/>
          <c:y val="1.54843435268265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069133515173454E-2"/>
          <c:y val="0.1868725868725869"/>
          <c:w val="0.83252040553754314"/>
          <c:h val="0.68416137172042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4 классе'!$A$4</c:f>
              <c:strCache>
                <c:ptCount val="1"/>
                <c:pt idx="0">
                  <c:v>Блоки умений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'прогресс в 4 классе'!$B$4:$I$4</c:f>
              <c:numCache>
                <c:formatCode>General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2-4ECE-8ABC-696EA78C55A2}"/>
            </c:ext>
          </c:extLst>
        </c:ser>
        <c:ser>
          <c:idx val="1"/>
          <c:order val="1"/>
          <c:tx>
            <c:strRef>
              <c:f>'прогресс в 4 классе'!$A$5</c:f>
              <c:strCache>
                <c:ptCount val="1"/>
                <c:pt idx="0">
                  <c:v>Прогресс типа А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'прогресс в 4 классе'!$B$5:$I$5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2-4ECE-8ABC-696EA78C55A2}"/>
            </c:ext>
          </c:extLst>
        </c:ser>
        <c:ser>
          <c:idx val="2"/>
          <c:order val="2"/>
          <c:tx>
            <c:strRef>
              <c:f>'прогресс в 4 классе'!$A$6</c:f>
              <c:strCache>
                <c:ptCount val="1"/>
                <c:pt idx="0">
                  <c:v>Прогресс типа B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'прогресс в 4 классе'!$B$6:$I$6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F2-4ECE-8ABC-696EA78C55A2}"/>
            </c:ext>
          </c:extLst>
        </c:ser>
        <c:ser>
          <c:idx val="3"/>
          <c:order val="3"/>
          <c:tx>
            <c:strRef>
              <c:f>'прогресс в 4 классе'!$A$7</c:f>
              <c:strCache>
                <c:ptCount val="1"/>
                <c:pt idx="0">
                  <c:v>Прогресс типа С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'прогресс в 4 классе'!$B$7:$I$7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F2-4ECE-8ABC-696EA78C55A2}"/>
            </c:ext>
          </c:extLst>
        </c:ser>
        <c:ser>
          <c:idx val="4"/>
          <c:order val="4"/>
          <c:tx>
            <c:strRef>
              <c:f>'прогресс в 4 классе'!$A$8</c:f>
              <c:strCache>
                <c:ptCount val="1"/>
                <c:pt idx="0">
                  <c:v>Прогреес типа D</c:v>
                </c:pt>
              </c:strCache>
            </c:strRef>
          </c:tx>
          <c:invertIfNegative val="0"/>
          <c:val>
            <c:numRef>
              <c:f>'прогресс в 4 классе'!$B$8:$I$8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F2-4ECE-8ABC-696EA78C5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95766784"/>
        <c:axId val="95789056"/>
      </c:barChart>
      <c:catAx>
        <c:axId val="957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95789056"/>
        <c:crosses val="autoZero"/>
        <c:auto val="1"/>
        <c:lblAlgn val="ctr"/>
        <c:lblOffset val="100"/>
        <c:noMultiLvlLbl val="0"/>
      </c:catAx>
      <c:valAx>
        <c:axId val="95789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57667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921678417648748"/>
          <c:y val="0.37209424403344932"/>
          <c:w val="0.15086627897003071"/>
          <c:h val="0.4672587438198139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55" l="0.70000000000000062" r="0.70000000000000062" t="0.750000000000001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</c:f>
              <c:strCache>
                <c:ptCount val="1"/>
                <c:pt idx="0">
                  <c:v>Боклаганич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2-ков'!$B$56:$N$56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2-ков'!$B$57:$N$57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3-4CAB-A991-316E5DAC6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197440"/>
        <c:axId val="71198976"/>
      </c:barChart>
      <c:catAx>
        <c:axId val="711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119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98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119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Прогресс в развитии УУД по отдельным умениям в целом по </a:t>
            </a:r>
            <a:r>
              <a:rPr lang="en-US"/>
              <a:t>4</a:t>
            </a:r>
            <a:r>
              <a:rPr lang="ru-RU"/>
              <a:t> классу. </a:t>
            </a:r>
          </a:p>
        </c:rich>
      </c:tx>
      <c:layout>
        <c:manualLayout>
          <c:xMode val="edge"/>
          <c:yMode val="edge"/>
          <c:x val="0.19980181502735886"/>
          <c:y val="2.60014204106840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048882153751596E-2"/>
          <c:y val="0.30249941721452822"/>
          <c:w val="0.96795111784624843"/>
          <c:h val="0.34280396880091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4 классе'!$A$27</c:f>
              <c:strCache>
                <c:ptCount val="1"/>
                <c:pt idx="0">
                  <c:v>% детей, имеющих группу прогресса 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классе'!$B$27:$N$27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3-4AB3-B52F-8662ADC1FAD8}"/>
            </c:ext>
          </c:extLst>
        </c:ser>
        <c:ser>
          <c:idx val="1"/>
          <c:order val="1"/>
          <c:tx>
            <c:strRef>
              <c:f>'прогресс в 4 классе'!$A$28</c:f>
              <c:strCache>
                <c:ptCount val="1"/>
                <c:pt idx="0">
                  <c:v>% детей, имеющих группу прогресса B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классе'!$B$28:$N$28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3-4AB3-B52F-8662ADC1FAD8}"/>
            </c:ext>
          </c:extLst>
        </c:ser>
        <c:ser>
          <c:idx val="2"/>
          <c:order val="2"/>
          <c:tx>
            <c:strRef>
              <c:f>'прогресс в 4 классе'!$A$29</c:f>
              <c:strCache>
                <c:ptCount val="1"/>
                <c:pt idx="0">
                  <c:v>% детей, имеющих группу прогресса C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классе'!$B$29:$N$29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13-4AB3-B52F-8662ADC1FAD8}"/>
            </c:ext>
          </c:extLst>
        </c:ser>
        <c:ser>
          <c:idx val="3"/>
          <c:order val="3"/>
          <c:tx>
            <c:strRef>
              <c:f>'прогресс в 4 классе'!$A$30</c:f>
              <c:strCache>
                <c:ptCount val="1"/>
                <c:pt idx="0">
                  <c:v>% детей, имеющих группу прогресса D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классе'!$B$30:$N$30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13-4AB3-B52F-8662ADC1F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96288128"/>
        <c:axId val="96302208"/>
      </c:barChart>
      <c:catAx>
        <c:axId val="962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96302208"/>
        <c:crosses val="autoZero"/>
        <c:auto val="1"/>
        <c:lblAlgn val="ctr"/>
        <c:lblOffset val="100"/>
        <c:noMultiLvlLbl val="0"/>
      </c:catAx>
      <c:valAx>
        <c:axId val="963022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62881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894067796610203"/>
          <c:y val="0.10117647058823571"/>
          <c:w val="0.42055084745762777"/>
          <c:h val="0.188235294117647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4803149606299368" l="0.15748031496063028" r="0.15748031496063028" t="0.74803149606299368" header="0.31496062992126123" footer="0.31496062992126123"/>
    <c:pageSetup orientation="landscape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</c:f>
              <c:strCache>
                <c:ptCount val="1"/>
                <c:pt idx="0">
                  <c:v>Афонина Виктория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4-ков'!$B$4:$T$4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4-ков'!$B$5:$T$5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1-4B88-8D61-FCAAA08DC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91264"/>
        <c:axId val="98892800"/>
      </c:barChart>
      <c:catAx>
        <c:axId val="988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889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92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889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2-4BC6-8986-ABFDD5E36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40480"/>
        <c:axId val="98861056"/>
      </c:barChart>
      <c:catAx>
        <c:axId val="987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886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61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8740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</c:f>
              <c:strCache>
                <c:ptCount val="1"/>
                <c:pt idx="0">
                  <c:v>Боклаганич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2-ков'!$B$56:$N$56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2-ков'!$B$57:$N$57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D-44BA-B3AB-D726BB2A9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70624"/>
        <c:axId val="98980608"/>
      </c:barChart>
      <c:catAx>
        <c:axId val="989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898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98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897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</c:f>
              <c:strCache>
                <c:ptCount val="1"/>
                <c:pt idx="0">
                  <c:v>Бутакова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2-ков'!$B$82:$N$82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2-ков'!$B$83:$N$83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A-4F84-9E11-B80F7D9F4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16704"/>
        <c:axId val="99018240"/>
      </c:barChart>
      <c:catAx>
        <c:axId val="990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01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18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01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2-ков'!$A$109</c:f>
              <c:strCache>
                <c:ptCount val="1"/>
                <c:pt idx="0">
                  <c:v>Волков Владислав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2-ков'!$B$108:$N$108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2-ков'!$B$109:$N$109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4-4BFC-9D31-4DFBAF7A6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27360"/>
        <c:axId val="98928896"/>
      </c:barChart>
      <c:catAx>
        <c:axId val="9892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892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928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892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2-ков'!$A$135</c:f>
              <c:strCache>
                <c:ptCount val="1"/>
                <c:pt idx="0">
                  <c:v>Гук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2-ков'!$B$134:$N$134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2-ков'!$B$135:$N$135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6-4FD9-A5BD-E44F52BC8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280832"/>
        <c:axId val="84282368"/>
      </c:barChart>
      <c:catAx>
        <c:axId val="8428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28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282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28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2-ков'!$A$161</c:f>
              <c:strCache>
                <c:ptCount val="1"/>
                <c:pt idx="0">
                  <c:v>Демченкова Алина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2-ков'!$B$160:$N$160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2-ков'!$B$161:$N$161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B-4DD9-BD50-F76526EE8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02080"/>
        <c:axId val="84307968"/>
      </c:barChart>
      <c:catAx>
        <c:axId val="843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30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307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302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2-ков'!$A$187</c:f>
              <c:strCache>
                <c:ptCount val="1"/>
                <c:pt idx="0">
                  <c:v>Демченкова Диана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2-ков'!$B$186:$N$186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2-ков'!$B$187:$N$187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6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1-476C-B3F6-AC418A1B4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417536"/>
        <c:axId val="84419328"/>
      </c:barChart>
      <c:catAx>
        <c:axId val="844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41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419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41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2-ков'!$A$213</c:f>
              <c:strCache>
                <c:ptCount val="1"/>
                <c:pt idx="0">
                  <c:v>Дереча Вадим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2-ков'!$B$212:$N$212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2-ков'!$B$213:$N$213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A-48A2-BD9F-18DF1A8A0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447232"/>
        <c:axId val="84448768"/>
      </c:barChart>
      <c:catAx>
        <c:axId val="844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44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448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44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</c:f>
              <c:strCache>
                <c:ptCount val="1"/>
                <c:pt idx="0">
                  <c:v>Бутакова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2-ков'!$B$82:$N$82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2-ков'!$B$83:$N$83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9-4ACA-9A34-56FBAE5D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230976"/>
        <c:axId val="71232512"/>
      </c:barChart>
      <c:catAx>
        <c:axId val="7123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123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23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123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2-ков'!$A$239</c:f>
              <c:strCache>
                <c:ptCount val="1"/>
                <c:pt idx="0">
                  <c:v>Зартдинов Кирилл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2-ков'!$B$238:$N$238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2-ков'!$B$239:$N$239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A-4AB5-894A-C41EB374B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35264"/>
        <c:axId val="99436800"/>
      </c:barChart>
      <c:catAx>
        <c:axId val="9943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43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36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43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2-ков'!$A$265</c:f>
              <c:strCache>
                <c:ptCount val="1"/>
                <c:pt idx="0">
                  <c:v>Казачков Максим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2-ков'!$B$264:$N$264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2-ков'!$B$265:$N$265</c:f>
              <c:numCache>
                <c:formatCode>General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1-4737-819C-ACD57A6A0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68800"/>
        <c:axId val="99470336"/>
      </c:barChart>
      <c:catAx>
        <c:axId val="99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47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70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46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2-ков'!$A$291</c:f>
              <c:strCache>
                <c:ptCount val="1"/>
                <c:pt idx="0">
                  <c:v>Канева Алина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2-ков'!$B$290:$N$290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2-ков'!$B$291:$N$291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E-4F3C-8C1E-4E6F0AFDF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59424"/>
        <c:axId val="84365312"/>
      </c:barChart>
      <c:catAx>
        <c:axId val="84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36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365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35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2-ков'!$A$317</c:f>
              <c:strCache>
                <c:ptCount val="1"/>
                <c:pt idx="0">
                  <c:v>Катугина Дарья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2-ков'!$B$316:$N$316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2-ков'!$B$317:$N$317</c:f>
              <c:numCache>
                <c:formatCode>General</c:formatCode>
                <c:ptCount val="13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4-4F86-A7A4-CE2245B9B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72480"/>
        <c:axId val="84407040"/>
      </c:barChart>
      <c:catAx>
        <c:axId val="8437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40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407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8437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2-ков'!$A$343</c:f>
              <c:strCache>
                <c:ptCount val="1"/>
                <c:pt idx="0">
                  <c:v>Макарова Полина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2-ков'!$B$342:$N$342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2-ков'!$B$343:$N$343</c:f>
              <c:numCache>
                <c:formatCode>General</c:formatCode>
                <c:ptCount val="13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6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3-4843-BD30-790F9B72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12320"/>
        <c:axId val="99513856"/>
      </c:barChart>
      <c:catAx>
        <c:axId val="995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51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13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51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2-ков'!$A$369</c:f>
              <c:strCache>
                <c:ptCount val="1"/>
                <c:pt idx="0">
                  <c:v>Салтыкова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2-ков'!$B$368:$N$368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2-ков'!$B$369:$N$369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5-4944-B868-D24CB2871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54048"/>
        <c:axId val="99555584"/>
      </c:barChart>
      <c:catAx>
        <c:axId val="995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55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55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55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2-ков'!$A$395</c:f>
              <c:strCache>
                <c:ptCount val="1"/>
                <c:pt idx="0">
                  <c:v>Нечаева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2-ков'!$B$394:$N$394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2-ков'!$B$395:$N$395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2-4F41-A051-7E9B6A6D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83488"/>
        <c:axId val="99585024"/>
      </c:barChart>
      <c:catAx>
        <c:axId val="995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58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85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58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2-ков'!$A$421</c:f>
              <c:strCache>
                <c:ptCount val="1"/>
                <c:pt idx="0">
                  <c:v>Обухович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2-ков'!$B$420:$N$420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2-ков'!$B$421:$N$421</c:f>
              <c:numCache>
                <c:formatCode>General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6-46FF-BC52-EBEFC757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21120"/>
        <c:axId val="99631104"/>
      </c:barChart>
      <c:catAx>
        <c:axId val="996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63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631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62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2-ков'!$A$447</c:f>
              <c:strCache>
                <c:ptCount val="1"/>
                <c:pt idx="0">
                  <c:v>Пастухова Ксения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2-ков'!$B$446:$N$446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2-ков'!$B$447:$N$447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0-45B6-B66F-A32CD49C5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46464"/>
        <c:axId val="99656448"/>
      </c:barChart>
      <c:catAx>
        <c:axId val="9964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65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656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64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2-ков'!$A$473</c:f>
              <c:strCache>
                <c:ptCount val="1"/>
                <c:pt idx="0">
                  <c:v>Проводников Иван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2-ков'!$B$472:$N$472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2-ков'!$B$473:$N$473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A-4F1F-BEDC-872EC4327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96640"/>
        <c:axId val="99698176"/>
      </c:barChart>
      <c:catAx>
        <c:axId val="9969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698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69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2-ков'!$A$109</c:f>
              <c:strCache>
                <c:ptCount val="1"/>
                <c:pt idx="0">
                  <c:v>Волков Владислав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2-ков'!$B$108:$N$108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2-ков'!$B$109:$N$109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6-4F20-9351-A7A739D8A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945024"/>
        <c:axId val="70955008"/>
      </c:barChart>
      <c:catAx>
        <c:axId val="709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09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955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0945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2-ков'!$A$499</c:f>
              <c:strCache>
                <c:ptCount val="1"/>
                <c:pt idx="0">
                  <c:v>Ратушная Маргарита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2-ков'!$B$498:$N$498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2-ков'!$B$499:$N$499</c:f>
              <c:numCache>
                <c:formatCode>General</c:formatCode>
                <c:ptCount val="13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C-47E1-945B-56DBBD7D9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38368"/>
        <c:axId val="99739904"/>
      </c:barChart>
      <c:catAx>
        <c:axId val="997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73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739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73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2-ков'!$A$525</c:f>
              <c:strCache>
                <c:ptCount val="1"/>
                <c:pt idx="0">
                  <c:v>Салтыков Кирилл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2-ков'!$B$524:$N$524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2-ков'!$B$525:$N$525</c:f>
              <c:numCache>
                <c:formatCode>General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B-4437-9409-11840AB5C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59616"/>
        <c:axId val="99761152"/>
      </c:barChart>
      <c:catAx>
        <c:axId val="9975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76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761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75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2-ков'!$A$551</c:f>
              <c:strCache>
                <c:ptCount val="1"/>
                <c:pt idx="0">
                  <c:v>Самойлов Савва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2-ков'!$B$550:$N$550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2-ков'!$B$551:$N$551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A-423C-81C5-D196A342F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80864"/>
        <c:axId val="99885056"/>
      </c:barChart>
      <c:catAx>
        <c:axId val="99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88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885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78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2-ков'!$A$577</c:f>
              <c:strCache>
                <c:ptCount val="1"/>
                <c:pt idx="0">
                  <c:v>Чолпонкулов Эмир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2-ков'!$B$576:$N$576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2-ков'!$B$577:$N$577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8-47D4-B5EC-75BF506C9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16800"/>
        <c:axId val="99918592"/>
      </c:barChart>
      <c:catAx>
        <c:axId val="9991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91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18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91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2-ков'!$A$603</c:f>
              <c:strCache>
                <c:ptCount val="1"/>
                <c:pt idx="0">
                  <c:v>Шарипов Илья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2-ков'!$B$602:$N$602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2-ков'!$B$603:$N$603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0-4BA8-BB6C-EA811BFD4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58784"/>
        <c:axId val="99960320"/>
      </c:barChart>
      <c:catAx>
        <c:axId val="999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96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60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958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2-ков'!$B$628:$N$628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2-ков'!$B$629:$N$629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9-4117-AF38-38B0ADDF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96416"/>
        <c:axId val="99997952"/>
      </c:barChart>
      <c:catAx>
        <c:axId val="999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99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9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999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2-ков'!$B$654:$N$654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2-ков'!$B$655:$N$655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D-4850-839D-A911A1BD9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17664"/>
        <c:axId val="100019200"/>
      </c:barChart>
      <c:catAx>
        <c:axId val="1000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01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19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017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7-4DBF-92B8-B894B8A4F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51200"/>
        <c:axId val="100057088"/>
      </c:barChart>
      <c:catAx>
        <c:axId val="10005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05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05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05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FD3-47EF-8CB1-82ACE6D03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13408"/>
        <c:axId val="100119296"/>
      </c:barChart>
      <c:catAx>
        <c:axId val="10011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11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11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11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1C-46A0-A684-3516501D8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35296"/>
        <c:axId val="100136832"/>
      </c:barChart>
      <c:catAx>
        <c:axId val="1001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1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136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1352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2-ков'!$A$135</c:f>
              <c:strCache>
                <c:ptCount val="1"/>
                <c:pt idx="0">
                  <c:v>Гук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2-ков'!$B$134:$N$134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2-ков'!$B$135:$N$135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B-465F-A27F-6B5CABE02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962176"/>
        <c:axId val="70972160"/>
      </c:barChart>
      <c:catAx>
        <c:axId val="709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097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972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096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035-465A-9CC5-3E435FDF5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64736"/>
        <c:axId val="100166272"/>
      </c:barChart>
      <c:catAx>
        <c:axId val="10016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16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166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16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60-47BE-84FD-7F7624E28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85984"/>
        <c:axId val="100187520"/>
      </c:barChart>
      <c:catAx>
        <c:axId val="1001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18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187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18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45-4973-9126-2B8039861462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445-4973-9126-2B8039861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49600"/>
        <c:axId val="100251136"/>
      </c:barChart>
      <c:catAx>
        <c:axId val="10024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25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251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24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68-40A0-A9CD-DC0DB53F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356864"/>
        <c:axId val="100358400"/>
      </c:barChart>
      <c:catAx>
        <c:axId val="10035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35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358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35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FD-40F9-905A-20D05F8F0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386304"/>
        <c:axId val="100387840"/>
      </c:barChart>
      <c:catAx>
        <c:axId val="1003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3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387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38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86A-42C7-9736-7675864EE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32128"/>
        <c:axId val="100442112"/>
      </c:barChart>
      <c:catAx>
        <c:axId val="1004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4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4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43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BA-4138-BA38-29AB750C5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57856"/>
        <c:axId val="100463744"/>
      </c:barChart>
      <c:catAx>
        <c:axId val="10045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46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63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4578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777-4B16-AA95-744E9A54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92032"/>
        <c:axId val="100493568"/>
      </c:barChart>
      <c:catAx>
        <c:axId val="10049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49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93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49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10-4B36-A061-8861AB29C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25568"/>
        <c:axId val="100527104"/>
      </c:barChart>
      <c:catAx>
        <c:axId val="10052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5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27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52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718-4A02-99CB-3B596AC3BA12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718-4A02-99CB-3B596AC3B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72544"/>
        <c:axId val="100582528"/>
      </c:barChart>
      <c:catAx>
        <c:axId val="1005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58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82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57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2-ков'!$A$161</c:f>
              <c:strCache>
                <c:ptCount val="1"/>
                <c:pt idx="0">
                  <c:v>Демченкова Алина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2-ков'!$B$160:$N$160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2-ков'!$B$161:$N$161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1-47B1-916A-295B9CB49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245248"/>
        <c:axId val="72246784"/>
      </c:barChart>
      <c:catAx>
        <c:axId val="722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24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246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24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EE-49AF-97AA-46353E6F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688256"/>
        <c:axId val="100689792"/>
      </c:barChart>
      <c:catAx>
        <c:axId val="1006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68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689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68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7-47BA-AEF8-19F5EB3CB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717696"/>
        <c:axId val="100719232"/>
      </c:barChart>
      <c:catAx>
        <c:axId val="1007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71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719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71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2-ков'!$B$706:$N$706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2-ков'!$B$707:$N$707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E-491F-80F1-1897EECC2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616064"/>
        <c:axId val="100617600"/>
      </c:barChart>
      <c:catAx>
        <c:axId val="1006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617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61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F5F-483C-BDB9-59A97859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645504"/>
        <c:axId val="100729216"/>
      </c:barChart>
      <c:catAx>
        <c:axId val="10064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72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729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64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418-4995-9C81-450A9902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765696"/>
        <c:axId val="100767232"/>
      </c:barChart>
      <c:catAx>
        <c:axId val="10076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76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767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7656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2C0-41BE-8FE5-59BCEE48B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791040"/>
        <c:axId val="100792576"/>
      </c:barChart>
      <c:catAx>
        <c:axId val="1007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7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792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79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DF-4689-8F6D-12268031C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24576"/>
        <c:axId val="100826112"/>
      </c:barChart>
      <c:catAx>
        <c:axId val="10082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82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6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82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5BE-49CB-AF16-B6F9C9EFB039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5BE-49CB-AF16-B6F9C9EFB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32608"/>
        <c:axId val="100958976"/>
      </c:barChart>
      <c:catAx>
        <c:axId val="1009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95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958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93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8F0-4938-BCA5-3E9BBF582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82784"/>
        <c:axId val="100984320"/>
      </c:barChart>
      <c:catAx>
        <c:axId val="1009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98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984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982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D-4E60-A60C-B1A313AD6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81152"/>
        <c:axId val="100882688"/>
      </c:barChart>
      <c:catAx>
        <c:axId val="1008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88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82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88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2-ков'!$A$187</c:f>
              <c:strCache>
                <c:ptCount val="1"/>
                <c:pt idx="0">
                  <c:v>Демченкова Диана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2-ков'!$B$186:$N$186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2-ков'!$B$187:$N$187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6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0-42C3-A410-6710F9C1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299264"/>
        <c:axId val="72300800"/>
      </c:barChart>
      <c:catAx>
        <c:axId val="7229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30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00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29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31-4A21-A2A1-13AB711A8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14688"/>
        <c:axId val="100916224"/>
      </c:barChart>
      <c:catAx>
        <c:axId val="10091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91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916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0914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D3B-45ED-B24B-731593BA7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14144"/>
        <c:axId val="101020032"/>
      </c:barChart>
      <c:catAx>
        <c:axId val="1010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0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020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0141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A66-439E-85C1-07B6B2CB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31296"/>
        <c:axId val="101045376"/>
      </c:barChart>
      <c:catAx>
        <c:axId val="1010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04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045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03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02B-4F63-BF40-C756719E8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67488"/>
        <c:axId val="101169024"/>
      </c:barChart>
      <c:catAx>
        <c:axId val="1011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16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169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1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97-464D-8558-467F436C3E7C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397-464D-8558-467F436C3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267712"/>
        <c:axId val="101281792"/>
      </c:barChart>
      <c:catAx>
        <c:axId val="10126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28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281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267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FC-4BBB-9D42-8D24E02E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305344"/>
        <c:axId val="101311232"/>
      </c:barChart>
      <c:catAx>
        <c:axId val="10130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31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311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30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7-41EC-A344-9845615CA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216256"/>
        <c:axId val="101217792"/>
      </c:barChart>
      <c:catAx>
        <c:axId val="10121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21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217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21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2-ков'!$B$732:$N$732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2-ков'!$B$733:$N$733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E-4100-A6E3-39052449B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237504"/>
        <c:axId val="101239040"/>
      </c:barChart>
      <c:catAx>
        <c:axId val="1012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23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239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23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3A-4282-AE5A-50F0E2DF3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924544"/>
        <c:axId val="90926080"/>
      </c:barChart>
      <c:catAx>
        <c:axId val="909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92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926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92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1EB-42A4-ACF5-05B634B8C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954368"/>
        <c:axId val="90960256"/>
      </c:barChart>
      <c:catAx>
        <c:axId val="9095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96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960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09543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1-ков'!$A$75</c:f>
              <c:strCache>
                <c:ptCount val="1"/>
                <c:pt idx="0">
                  <c:v>Боклаганич Артем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1-ков'!$B$74:$I$74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1-ков'!$B$75:$I$75</c:f>
              <c:numCache>
                <c:formatCode>General</c:formatCode>
                <c:ptCount val="8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C-4524-95BF-691BF98C3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5995520"/>
        <c:axId val="65997056"/>
      </c:barChart>
      <c:catAx>
        <c:axId val="659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5997056"/>
        <c:crosses val="autoZero"/>
        <c:auto val="1"/>
        <c:lblAlgn val="ctr"/>
        <c:lblOffset val="100"/>
        <c:noMultiLvlLbl val="0"/>
      </c:catAx>
      <c:valAx>
        <c:axId val="65997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59955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2-ков'!$A$213</c:f>
              <c:strCache>
                <c:ptCount val="1"/>
                <c:pt idx="0">
                  <c:v>Дереча Вадим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2-ков'!$B$212:$N$212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2-ков'!$B$213:$N$213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F-4247-BA63-838D63194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24608"/>
        <c:axId val="72326144"/>
      </c:barChart>
      <c:catAx>
        <c:axId val="723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32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2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32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F46-43E9-980B-12FF0D13B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342592"/>
        <c:axId val="101348480"/>
      </c:barChart>
      <c:catAx>
        <c:axId val="1013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34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348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34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BC3-45D1-8A44-28BB2B24A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454208"/>
        <c:axId val="101455744"/>
      </c:barChart>
      <c:catAx>
        <c:axId val="1014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45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455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45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63E-4469-9A11-258FE6E0BEE0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63E-4469-9A11-258FE6E0B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01184"/>
        <c:axId val="101507072"/>
      </c:barChart>
      <c:catAx>
        <c:axId val="1015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50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50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50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5F-48A3-955C-0A99DF85F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395456"/>
        <c:axId val="101417728"/>
      </c:barChart>
      <c:catAx>
        <c:axId val="10139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41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417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39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9-4EF6-8030-453802D10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441536"/>
        <c:axId val="101443072"/>
      </c:barChart>
      <c:catAx>
        <c:axId val="1014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44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443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441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869-43FF-9CCC-AE8C25BA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10240"/>
        <c:axId val="101611776"/>
      </c:barChart>
      <c:catAx>
        <c:axId val="10161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61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611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61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EB0-4922-AECF-6C36CB687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13792"/>
        <c:axId val="101715328"/>
      </c:barChart>
      <c:catAx>
        <c:axId val="1017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71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15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7137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3AA-48A5-BCA6-09F73D309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39136"/>
        <c:axId val="101740928"/>
      </c:barChart>
      <c:catAx>
        <c:axId val="1017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74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40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73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27E-4582-AC5B-8D6E5928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56288"/>
        <c:axId val="101770368"/>
      </c:barChart>
      <c:catAx>
        <c:axId val="1017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77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70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75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23-4A5E-9CFE-2B9B59721610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423-4A5E-9CFE-2B9B59721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828096"/>
        <c:axId val="101829632"/>
      </c:barChart>
      <c:catAx>
        <c:axId val="10182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82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829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82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2-ков'!$A$239</c:f>
              <c:strCache>
                <c:ptCount val="1"/>
                <c:pt idx="0">
                  <c:v>Зартдинов Кирилл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2-ков'!$B$238:$N$238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2-ков'!$B$239:$N$239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1-4DEB-A5CA-2E15EDC08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62240"/>
        <c:axId val="72368128"/>
      </c:barChart>
      <c:catAx>
        <c:axId val="723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36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68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36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62-4DBB-A7CB-AF451385D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857536"/>
        <c:axId val="101871616"/>
      </c:barChart>
      <c:catAx>
        <c:axId val="10185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87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871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85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8-49DD-B4B1-DF7BCF3D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899264"/>
        <c:axId val="101905152"/>
      </c:barChart>
      <c:catAx>
        <c:axId val="10189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90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905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89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2-ков'!$B$759:$N$759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2-ков'!$B$760:$N$760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3-4725-B618-1CFEB47FB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945344"/>
        <c:axId val="101946880"/>
      </c:barChart>
      <c:catAx>
        <c:axId val="10194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94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946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94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8F-4BF5-AB6F-76D2B9B79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48512"/>
        <c:axId val="102050048"/>
      </c:barChart>
      <c:catAx>
        <c:axId val="1020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05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05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04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787-452B-A326-043503ADB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78336"/>
        <c:axId val="102079872"/>
      </c:barChart>
      <c:catAx>
        <c:axId val="10207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07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079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0783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C50-4980-90D7-D20CCE140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03680"/>
        <c:axId val="102125952"/>
      </c:barChart>
      <c:catAx>
        <c:axId val="10210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12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125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10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39F-4AF4-9EFC-351ED96E9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57696"/>
        <c:axId val="102159488"/>
      </c:barChart>
      <c:catAx>
        <c:axId val="10215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15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159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15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967-4272-BC2B-04166F34BE7A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967-4272-BC2B-04166F34B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991936"/>
        <c:axId val="101993472"/>
      </c:barChart>
      <c:catAx>
        <c:axId val="10199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9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99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199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325-4217-B23F-500351B3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33664"/>
        <c:axId val="102244352"/>
      </c:barChart>
      <c:catAx>
        <c:axId val="10203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2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244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033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CD7-9AB9-D4B671CA3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55616"/>
        <c:axId val="102265600"/>
      </c:barChart>
      <c:catAx>
        <c:axId val="1022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26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265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25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2-ков'!$A$265</c:f>
              <c:strCache>
                <c:ptCount val="1"/>
                <c:pt idx="0">
                  <c:v>Казачков Максим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2-ков'!$B$264:$N$264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2-ков'!$B$265:$N$265</c:f>
              <c:numCache>
                <c:formatCode>General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9-4560-93CB-8BB11F4D9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7584"/>
        <c:axId val="72405760"/>
      </c:barChart>
      <c:catAx>
        <c:axId val="723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40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05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38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980-4645-8A72-2B5233681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85312"/>
        <c:axId val="102286848"/>
      </c:barChart>
      <c:catAx>
        <c:axId val="1022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28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286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28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420-4487-AE45-6F2EEF30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43808"/>
        <c:axId val="102345344"/>
      </c:barChart>
      <c:catAx>
        <c:axId val="10234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34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345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3438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DE6-415D-A33F-77D69611F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65056"/>
        <c:axId val="102366592"/>
      </c:barChart>
      <c:catAx>
        <c:axId val="1023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36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366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3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CD2-4879-A455-A0FBB3B15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402688"/>
        <c:axId val="102412672"/>
      </c:barChart>
      <c:catAx>
        <c:axId val="10240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41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412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40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5C-44E5-B7C6-2E8E09A77C27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05C-44E5-B7C6-2E8E09A77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07264"/>
        <c:axId val="102508800"/>
      </c:barChart>
      <c:catAx>
        <c:axId val="1025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50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508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50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6E-4B8B-8724-B12997867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40800"/>
        <c:axId val="102542336"/>
      </c:barChart>
      <c:catAx>
        <c:axId val="1025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54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542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54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9-4F38-B10F-CD8914BE0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70240"/>
        <c:axId val="102592512"/>
      </c:barChart>
      <c:catAx>
        <c:axId val="1025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59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59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57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2-ков'!$B$785:$N$785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2-ков'!$B$786:$N$786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D-429E-AF6E-624BD43FB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11968"/>
        <c:axId val="102613760"/>
      </c:barChart>
      <c:catAx>
        <c:axId val="1026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61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13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6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76A-4D77-BC75-8008CF466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465536"/>
        <c:axId val="102467072"/>
      </c:barChart>
      <c:catAx>
        <c:axId val="1024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4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46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46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17-4762-A594-79B0D8F25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34624"/>
        <c:axId val="102636160"/>
      </c:barChart>
      <c:catAx>
        <c:axId val="10263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63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36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6346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2-ков'!$A$291</c:f>
              <c:strCache>
                <c:ptCount val="1"/>
                <c:pt idx="0">
                  <c:v>Канева Алина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2-ков'!$B$290:$N$290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2-ков'!$B$291:$N$291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8-49FE-9500-D3306AD47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503296"/>
        <c:axId val="72504832"/>
      </c:barChart>
      <c:catAx>
        <c:axId val="7250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50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504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50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7C1-4015-A55F-26775665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72256"/>
        <c:axId val="102673792"/>
      </c:barChart>
      <c:catAx>
        <c:axId val="10267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67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73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67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6E7-403A-AC18-708B59977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85312"/>
        <c:axId val="102715776"/>
      </c:barChart>
      <c:catAx>
        <c:axId val="1026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71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715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68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91-45D7-9DB6-F35B55A4D509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891-45D7-9DB6-F35B55A4D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744832"/>
        <c:axId val="102746368"/>
      </c:barChart>
      <c:catAx>
        <c:axId val="1027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74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746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74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01C-4E41-BC57-A2FB3EC8A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782464"/>
        <c:axId val="102784000"/>
      </c:barChart>
      <c:catAx>
        <c:axId val="1027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78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784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7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4-47D8-82AB-DD4768026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07808"/>
        <c:axId val="102825984"/>
      </c:barChart>
      <c:catAx>
        <c:axId val="10280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82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825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80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169-44E9-908B-9DBE87CF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33152"/>
        <c:axId val="102871808"/>
      </c:barChart>
      <c:catAx>
        <c:axId val="1028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87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871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83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3B1-46C7-94E7-17EE22302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961536"/>
        <c:axId val="102963072"/>
      </c:barChart>
      <c:catAx>
        <c:axId val="10296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96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963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9615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1EF-410C-AB01-2BE502E1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990976"/>
        <c:axId val="102992512"/>
      </c:barChart>
      <c:catAx>
        <c:axId val="10299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99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99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299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4B2-41DC-B6D5-872D9E7D2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028608"/>
        <c:axId val="103030144"/>
      </c:barChart>
      <c:catAx>
        <c:axId val="1030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03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030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0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D26-4F73-B867-4A64F14E5155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D26-4F73-B867-4A64F14E5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084032"/>
        <c:axId val="103085568"/>
      </c:barChart>
      <c:catAx>
        <c:axId val="1030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08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08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08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2-ков'!$A$317</c:f>
              <c:strCache>
                <c:ptCount val="1"/>
                <c:pt idx="0">
                  <c:v>Катугина Дарья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2-ков'!$B$316:$N$316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2-ков'!$B$317:$N$317</c:f>
              <c:numCache>
                <c:formatCode>General</c:formatCode>
                <c:ptCount val="13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B8A-9AD0-303417F33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26240"/>
        <c:axId val="72427776"/>
      </c:barChart>
      <c:catAx>
        <c:axId val="724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42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27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426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14-468F-BB5D-78F5D761E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101184"/>
        <c:axId val="103102720"/>
      </c:barChart>
      <c:catAx>
        <c:axId val="1031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10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102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10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5-4979-BEED-B0B924CAE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151104"/>
        <c:axId val="103152640"/>
      </c:barChart>
      <c:catAx>
        <c:axId val="10315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15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152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15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2-ков'!$B$811:$N$811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2-ков'!$B$812:$N$812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0-4C8C-9481-CA33B1471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176448"/>
        <c:axId val="103198720"/>
      </c:barChart>
      <c:catAx>
        <c:axId val="1031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19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198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17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5FE-45E8-AA79-9C8DCB3FE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18176"/>
        <c:axId val="103289600"/>
      </c:barChart>
      <c:catAx>
        <c:axId val="1032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2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289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21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2DB-4E1F-B25A-A91F59194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321984"/>
        <c:axId val="103323520"/>
      </c:barChart>
      <c:catAx>
        <c:axId val="10332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32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323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3219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65-4E7E-A80B-F0139399D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29248"/>
        <c:axId val="103430784"/>
      </c:barChart>
      <c:catAx>
        <c:axId val="10342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43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43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42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AF1-4D11-A3C1-A0A162AB2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66880"/>
        <c:axId val="103468416"/>
      </c:barChart>
      <c:catAx>
        <c:axId val="103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46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468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4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9D-4753-A105-0B9A21FF54C6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09D-4753-A105-0B9A21FF5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374848"/>
        <c:axId val="103376384"/>
      </c:barChart>
      <c:catAx>
        <c:axId val="1033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37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376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37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E6-4B58-8268-7FA0F76D5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04288"/>
        <c:axId val="103405824"/>
      </c:barChart>
      <c:catAx>
        <c:axId val="10340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40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405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40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A-4992-B31E-A06CD111F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95168"/>
        <c:axId val="103496704"/>
      </c:barChart>
      <c:catAx>
        <c:axId val="1034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49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496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49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2-ков'!$A$343</c:f>
              <c:strCache>
                <c:ptCount val="1"/>
                <c:pt idx="0">
                  <c:v>Макарова Полина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2-ков'!$B$342:$N$342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2-ков'!$B$343:$N$343</c:f>
              <c:numCache>
                <c:formatCode>General</c:formatCode>
                <c:ptCount val="13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6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6-4E6C-8AB6-162D2FCB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59776"/>
        <c:axId val="72461312"/>
      </c:barChart>
      <c:catAx>
        <c:axId val="7245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46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1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459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BF-48AD-B9D0-5C3AB8B92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49184"/>
        <c:axId val="103563264"/>
      </c:barChart>
      <c:catAx>
        <c:axId val="10354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56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563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549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5C0-4056-941C-C086D2592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74912"/>
        <c:axId val="103605376"/>
      </c:barChart>
      <c:catAx>
        <c:axId val="1035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60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605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5749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66A-49E5-8149-AA3FCE0FE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12800"/>
        <c:axId val="103614336"/>
      </c:barChart>
      <c:catAx>
        <c:axId val="1036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614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61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692-4855-86BC-CC54050F6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66816"/>
        <c:axId val="103668352"/>
      </c:barChart>
      <c:catAx>
        <c:axId val="10366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66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668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666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D0D-4294-AAF0-EF531D696651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D0D-4294-AAF0-EF531D696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97408"/>
        <c:axId val="103703296"/>
      </c:barChart>
      <c:catAx>
        <c:axId val="1036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70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703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69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AF4-4B38-9F05-D4BCBD1C9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43488"/>
        <c:axId val="103745024"/>
      </c:barChart>
      <c:catAx>
        <c:axId val="1037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74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745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74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2-4762-B31F-D9962BB63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68832"/>
        <c:axId val="103770368"/>
      </c:barChart>
      <c:catAx>
        <c:axId val="10376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77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770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76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2-ков'!$B$837:$N$837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2-ков'!$B$838:$N$838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B-4847-BFF7-6ED880A26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810560"/>
        <c:axId val="103812096"/>
      </c:barChart>
      <c:catAx>
        <c:axId val="10381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81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812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810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A8-464D-BA86-EA620B0B9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840000"/>
        <c:axId val="103854080"/>
      </c:barChart>
      <c:catAx>
        <c:axId val="1038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85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85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84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924-4AD1-8A17-E0FC2D845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869824"/>
        <c:axId val="103879808"/>
      </c:barChart>
      <c:catAx>
        <c:axId val="10386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87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879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8698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2-ков'!$A$369</c:f>
              <c:strCache>
                <c:ptCount val="1"/>
                <c:pt idx="0">
                  <c:v>Салтыкова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2-ков'!$B$368:$N$368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2-ков'!$B$369:$N$369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B-4D71-B3A2-455119650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554752"/>
        <c:axId val="72568832"/>
      </c:barChart>
      <c:catAx>
        <c:axId val="725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56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568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55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9A-40AB-AAAE-A60CF1836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915904"/>
        <c:axId val="103917440"/>
      </c:barChart>
      <c:catAx>
        <c:axId val="1039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91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917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91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10-4CF0-846A-875FC2D1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941248"/>
        <c:axId val="103942784"/>
      </c:barChart>
      <c:catAx>
        <c:axId val="1039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94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942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941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D0D-4DDC-94A4-BEEBF9BA66A7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D0D-4DDC-94A4-BEEBF9BA6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984128"/>
        <c:axId val="103994112"/>
      </c:barChart>
      <c:catAx>
        <c:axId val="10398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99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994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398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2E8-4D0B-BD8F-F40EAB33A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103936"/>
        <c:axId val="104105472"/>
      </c:barChart>
      <c:catAx>
        <c:axId val="1041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10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105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10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3-4179-870F-343043DE2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203008"/>
        <c:axId val="104204544"/>
      </c:barChart>
      <c:catAx>
        <c:axId val="10420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20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204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20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B25-4DCA-B975-89B00C79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240640"/>
        <c:axId val="104242176"/>
      </c:barChart>
      <c:catAx>
        <c:axId val="1042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2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242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24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9A3-496D-9595-EAC1FA404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340096"/>
        <c:axId val="104345984"/>
      </c:barChart>
      <c:catAx>
        <c:axId val="10434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34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345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3400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745-412C-B325-1FF194ECD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361344"/>
        <c:axId val="104387712"/>
      </c:barChart>
      <c:catAx>
        <c:axId val="10436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38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387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36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019-4567-BE2C-2CC5CF33A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403328"/>
        <c:axId val="104404864"/>
      </c:barChart>
      <c:catAx>
        <c:axId val="1044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4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404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4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974-4795-A733-1E187093DDFD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974-4795-A733-1E18709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462592"/>
        <c:axId val="104275968"/>
      </c:barChart>
      <c:catAx>
        <c:axId val="1044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27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275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46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2-ков'!$A$395</c:f>
              <c:strCache>
                <c:ptCount val="1"/>
                <c:pt idx="0">
                  <c:v>Нечаева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2-ков'!$B$394:$N$394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2-ков'!$B$395:$N$395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1-43AA-9E7A-02B49F31E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584192"/>
        <c:axId val="72594176"/>
      </c:barChart>
      <c:catAx>
        <c:axId val="725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59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594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58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84-4A43-9F2D-C25EADEF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303616"/>
        <c:axId val="104305408"/>
      </c:barChart>
      <c:catAx>
        <c:axId val="10430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30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305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30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A-4AE2-B394-78B05CA8C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468480"/>
        <c:axId val="104470016"/>
      </c:barChart>
      <c:catAx>
        <c:axId val="1044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4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470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46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2-ков'!$B$863:$N$863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2-ков'!$B$864:$N$864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7-4CA6-B03F-8BA4221E6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502016"/>
        <c:axId val="104503552"/>
      </c:barChart>
      <c:catAx>
        <c:axId val="10450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50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503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50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0EB-4032-9C34-B240188E6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531456"/>
        <c:axId val="104532992"/>
      </c:barChart>
      <c:catAx>
        <c:axId val="10453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532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53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D5-4C6B-A52A-C722BA1D3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557184"/>
        <c:axId val="104575360"/>
      </c:barChart>
      <c:catAx>
        <c:axId val="1045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57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575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5571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22-4320-A663-120E45A4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594816"/>
        <c:axId val="104678528"/>
      </c:barChart>
      <c:catAx>
        <c:axId val="1045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67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678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59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9E-4E1D-A702-1AF0EF6B9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706432"/>
        <c:axId val="104707968"/>
      </c:barChart>
      <c:catAx>
        <c:axId val="10470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70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707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70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66B-4AFF-8DF0-B5793F9338B7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66B-4AFF-8DF0-B5793F933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753408"/>
        <c:axId val="104763392"/>
      </c:barChart>
      <c:catAx>
        <c:axId val="1047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7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763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75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269-45DC-8668-07A4B10AD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774656"/>
        <c:axId val="104788736"/>
      </c:barChart>
      <c:catAx>
        <c:axId val="10477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78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78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77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4F-4819-9E57-77A62900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640512"/>
        <c:axId val="104642048"/>
      </c:barChart>
      <c:catAx>
        <c:axId val="1046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64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642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64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2-ков'!$A$421</c:f>
              <c:strCache>
                <c:ptCount val="1"/>
                <c:pt idx="0">
                  <c:v>Обухович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2-ков'!$B$420:$N$420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2-ков'!$B$421:$N$421</c:f>
              <c:numCache>
                <c:formatCode>General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9-4C42-BFE4-0B4D7146D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630272"/>
        <c:axId val="72631808"/>
      </c:barChart>
      <c:catAx>
        <c:axId val="7263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63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631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63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9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708-4EC1-968B-906C3C14B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78848"/>
        <c:axId val="104880384"/>
      </c:barChart>
      <c:catAx>
        <c:axId val="10487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8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880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87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E5-444C-B974-3EF6E72AE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908672"/>
        <c:axId val="104910208"/>
      </c:barChart>
      <c:catAx>
        <c:axId val="10490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91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910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9086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DE-4B35-9A19-7891ED4C8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11136"/>
        <c:axId val="104812928"/>
      </c:barChart>
      <c:catAx>
        <c:axId val="1048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81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812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81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611-42CB-8432-9F9C76CF5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8288"/>
        <c:axId val="104842368"/>
      </c:barChart>
      <c:catAx>
        <c:axId val="1048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84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842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82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109-4F7C-BAAF-B5E45BE8D1E1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109-4F7C-BAAF-B5E45BE8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002496"/>
        <c:axId val="105004032"/>
      </c:barChart>
      <c:catAx>
        <c:axId val="1050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00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004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00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DB7-4669-B448-9591C6ED9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925440"/>
        <c:axId val="104931328"/>
      </c:barChart>
      <c:catAx>
        <c:axId val="10492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93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931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92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8-4F90-8997-14D2DAF38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938496"/>
        <c:axId val="104960768"/>
      </c:barChart>
      <c:catAx>
        <c:axId val="1049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96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960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493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2-ков'!$B$889:$N$889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2-ков'!$B$890:$N$890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D-40C0-B33A-DE821A4AF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119744"/>
        <c:axId val="105121280"/>
      </c:barChart>
      <c:catAx>
        <c:axId val="1051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12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121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11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4-ков'!$B$30:$T$30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4-ков'!$B$31:$T$31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F-4A7A-947B-B1920CE2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161472"/>
        <c:axId val="105163008"/>
      </c:barChart>
      <c:catAx>
        <c:axId val="1051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16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163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16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1-4FF9-842E-AD93F6A8C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195008"/>
        <c:axId val="105196544"/>
      </c:barChart>
      <c:catAx>
        <c:axId val="10519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19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196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19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2-ков'!$A$447</c:f>
              <c:strCache>
                <c:ptCount val="1"/>
                <c:pt idx="0">
                  <c:v>Пастухова Ксения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2-ков'!$B$446:$N$446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2-ков'!$B$447:$N$447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A-4417-B386-9B3DD654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659712"/>
        <c:axId val="72661248"/>
      </c:barChart>
      <c:catAx>
        <c:axId val="726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6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661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65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2-4F21-9AB0-E49ADC2C7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224448"/>
        <c:axId val="105246720"/>
      </c:barChart>
      <c:catAx>
        <c:axId val="10522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24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246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22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D-40E6-AFEC-C83214388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31712"/>
        <c:axId val="105337600"/>
      </c:barChart>
      <c:catAx>
        <c:axId val="1053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33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337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331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5-41B1-AAE8-258548B01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69600"/>
        <c:axId val="105371136"/>
      </c:barChart>
      <c:catAx>
        <c:axId val="10536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37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371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36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C-4AA6-A732-866AD886C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280256"/>
        <c:axId val="105281792"/>
      </c:barChart>
      <c:catAx>
        <c:axId val="10528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28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281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280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6-42B5-A775-CD71A5980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13792"/>
        <c:axId val="105315328"/>
      </c:barChart>
      <c:catAx>
        <c:axId val="1053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31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315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313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0-4D2F-9C4B-C63A6FAE9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412864"/>
        <c:axId val="105414656"/>
      </c:barChart>
      <c:catAx>
        <c:axId val="1054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41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414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41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0-4E90-9752-5166E34B6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450496"/>
        <c:axId val="105452288"/>
      </c:barChart>
      <c:catAx>
        <c:axId val="1054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452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45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1-409B-9990-C8F4006A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480192"/>
        <c:axId val="105481728"/>
      </c:barChart>
      <c:catAx>
        <c:axId val="1054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4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481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48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D-4333-87E8-2331EFB82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599744"/>
        <c:axId val="105601280"/>
      </c:barChart>
      <c:catAx>
        <c:axId val="1055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6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601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5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7-44BF-A56D-980DF71D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625088"/>
        <c:axId val="105626624"/>
      </c:barChart>
      <c:catAx>
        <c:axId val="10562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62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626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625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1-ков'!$A$110</c:f>
              <c:strCache>
                <c:ptCount val="1"/>
                <c:pt idx="0">
                  <c:v>Бутакова Мария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1-ков'!$B$109:$I$109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1-ков'!$B$110:$I$110</c:f>
              <c:numCache>
                <c:formatCode>General</c:formatCode>
                <c:ptCount val="8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ED8-B163-21F6E32EB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013056"/>
        <c:axId val="66014592"/>
      </c:barChart>
      <c:catAx>
        <c:axId val="6601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014592"/>
        <c:crosses val="autoZero"/>
        <c:auto val="1"/>
        <c:lblAlgn val="ctr"/>
        <c:lblOffset val="100"/>
        <c:noMultiLvlLbl val="0"/>
      </c:catAx>
      <c:valAx>
        <c:axId val="66014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0130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2-ков'!$A$473</c:f>
              <c:strCache>
                <c:ptCount val="1"/>
                <c:pt idx="0">
                  <c:v>Проводников Иван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2-ков'!$B$472:$N$472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2-ков'!$B$473:$N$473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3-4BD5-A28A-DC4101110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13728"/>
        <c:axId val="72715264"/>
      </c:barChart>
      <c:catAx>
        <c:axId val="727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71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715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71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C-4262-84DA-DEDD3907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535744"/>
        <c:axId val="105545728"/>
      </c:barChart>
      <c:catAx>
        <c:axId val="1055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54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545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53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9-467C-AAA3-5F5F54FE2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552896"/>
        <c:axId val="105652992"/>
      </c:barChart>
      <c:catAx>
        <c:axId val="10555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65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652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55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8-4D2E-A123-32FF2D22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672704"/>
        <c:axId val="105674240"/>
      </c:barChart>
      <c:catAx>
        <c:axId val="1056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67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674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67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8-4E1E-BD66-369CC30CF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714432"/>
        <c:axId val="105715968"/>
      </c:barChart>
      <c:catAx>
        <c:axId val="1057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71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715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71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3-486B-BCD8-C1555BB82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747968"/>
        <c:axId val="105749504"/>
      </c:barChart>
      <c:catAx>
        <c:axId val="10574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7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749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747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1-4EE7-B607-22B6775A9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777408"/>
        <c:axId val="105783296"/>
      </c:barChart>
      <c:catAx>
        <c:axId val="10577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78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783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77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F-4A01-B0F4-3F3A0D88D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794560"/>
        <c:axId val="105808640"/>
      </c:barChart>
      <c:catAx>
        <c:axId val="105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80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808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79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0-48B0-AA26-0D01CEAFB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22560"/>
        <c:axId val="105924096"/>
      </c:barChart>
      <c:catAx>
        <c:axId val="1059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92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924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92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B-4CD3-92C0-AF3D7993E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56096"/>
        <c:axId val="105957632"/>
      </c:barChart>
      <c:catAx>
        <c:axId val="10595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95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957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95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8-412E-A9FE-BE62C2C87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70848"/>
        <c:axId val="105872384"/>
      </c:barChart>
      <c:catAx>
        <c:axId val="1058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8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872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87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2-ков'!$A$499</c:f>
              <c:strCache>
                <c:ptCount val="1"/>
                <c:pt idx="0">
                  <c:v>Ратушная Маргарита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2-ков'!$B$498:$N$498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2-ков'!$B$499:$N$499</c:f>
              <c:numCache>
                <c:formatCode>General</c:formatCode>
                <c:ptCount val="13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6-4ECE-8076-88AF4EB2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43552"/>
        <c:axId val="72827264"/>
      </c:barChart>
      <c:catAx>
        <c:axId val="7274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82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827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74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1-4273-BE63-3DE0639CF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00288"/>
        <c:axId val="105975808"/>
      </c:barChart>
      <c:catAx>
        <c:axId val="1059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97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975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590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D-4769-B6F9-59ABAB176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003456"/>
        <c:axId val="106005248"/>
      </c:barChart>
      <c:catAx>
        <c:axId val="1060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00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005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00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E-4D55-986B-F15071BD1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06880"/>
        <c:axId val="106108416"/>
      </c:barChart>
      <c:catAx>
        <c:axId val="10610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10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08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10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0-40B1-B82C-AAA338A37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52704"/>
        <c:axId val="106154240"/>
      </c:barChart>
      <c:catAx>
        <c:axId val="1061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15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54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15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8-444F-B1DE-0711354D4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47680"/>
        <c:axId val="106249216"/>
      </c:barChart>
      <c:catAx>
        <c:axId val="10624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24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249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24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33-4BC2-B3B7-E185720FE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77504"/>
        <c:axId val="106287488"/>
      </c:barChart>
      <c:catAx>
        <c:axId val="1062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28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287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27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0-40E6-88D5-C259B8D58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84064"/>
        <c:axId val="106185856"/>
      </c:barChart>
      <c:catAx>
        <c:axId val="10618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18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85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18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2-49CB-8866-708EBECF5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26048"/>
        <c:axId val="106227584"/>
      </c:barChart>
      <c:catAx>
        <c:axId val="1062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22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227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22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1-425C-9EF2-EE22FCF57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316928"/>
        <c:axId val="106318464"/>
      </c:barChart>
      <c:catAx>
        <c:axId val="1063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3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318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3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4-448E-8913-8327B04C9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338176"/>
        <c:axId val="106339712"/>
      </c:barChart>
      <c:catAx>
        <c:axId val="10633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33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339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33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2-ков'!$A$525</c:f>
              <c:strCache>
                <c:ptCount val="1"/>
                <c:pt idx="0">
                  <c:v>Салтыков Кирилл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2-ков'!$B$524:$N$524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2-ков'!$B$525:$N$525</c:f>
              <c:numCache>
                <c:formatCode>General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4-4DE5-93FC-824457413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850816"/>
        <c:axId val="72856704"/>
      </c:barChart>
      <c:catAx>
        <c:axId val="728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8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856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85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4-ков'!$A$57</c:f>
              <c:strCache>
                <c:ptCount val="1"/>
                <c:pt idx="0">
                  <c:v>Боклаганич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4-ков'!$B$56:$T$56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4-ков'!$B$57:$T$57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3-4445-A21A-629FD485D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400384"/>
        <c:axId val="106406272"/>
      </c:barChart>
      <c:catAx>
        <c:axId val="1064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40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406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40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1-4C02-B071-96E1592CB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413440"/>
        <c:axId val="106431616"/>
      </c:barChart>
      <c:catAx>
        <c:axId val="1064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43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431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41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4-ков'!$A$83</c:f>
              <c:strCache>
                <c:ptCount val="1"/>
                <c:pt idx="0">
                  <c:v>Бутакова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4-ков'!$B$82:$T$82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4-ков'!$B$83:$T$83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0-4C30-988D-2760CD94E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463616"/>
        <c:axId val="106465152"/>
      </c:barChart>
      <c:catAx>
        <c:axId val="10646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46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465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46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F-4823-8844-EEB4868EF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570880"/>
        <c:axId val="106572416"/>
      </c:barChart>
      <c:catAx>
        <c:axId val="10657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57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572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57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4-ков'!$A$109</c:f>
              <c:strCache>
                <c:ptCount val="1"/>
                <c:pt idx="0">
                  <c:v>Волков Владислав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4-ков'!$B$108:$T$108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4-ков'!$B$109:$T$109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48-4D88-81B5-8572C7835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616704"/>
        <c:axId val="106618240"/>
      </c:barChart>
      <c:catAx>
        <c:axId val="1066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61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618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61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E-421F-8483-E6E052A9F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523648"/>
        <c:axId val="106529536"/>
      </c:barChart>
      <c:catAx>
        <c:axId val="10652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52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529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52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4-ков'!$A$135</c:f>
              <c:strCache>
                <c:ptCount val="1"/>
                <c:pt idx="0">
                  <c:v>Гук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4-ков'!$B$134:$T$134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4-ков'!$B$135:$T$135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6-4BEE-A1A0-C86648BBA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557440"/>
        <c:axId val="106558976"/>
      </c:barChart>
      <c:catAx>
        <c:axId val="10655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55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558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55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F-42E1-A195-570EE857D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717952"/>
        <c:axId val="106719488"/>
      </c:barChart>
      <c:catAx>
        <c:axId val="10671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71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719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717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4-ков'!$A$161</c:f>
              <c:strCache>
                <c:ptCount val="1"/>
                <c:pt idx="0">
                  <c:v>Демченкова Алина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4-ков'!$B$160:$T$160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4-ков'!$B$161:$T$161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E-4E25-81C5-009F5CB02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3408"/>
        <c:axId val="106834944"/>
      </c:barChart>
      <c:catAx>
        <c:axId val="10683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83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83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83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1-4407-9B68-6CEA8C627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71040"/>
        <c:axId val="106885120"/>
      </c:barChart>
      <c:catAx>
        <c:axId val="10687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88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885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87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2-ков'!$A$551</c:f>
              <c:strCache>
                <c:ptCount val="1"/>
                <c:pt idx="0">
                  <c:v>Самойлов Савва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2-ков'!$B$550:$N$550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2-ков'!$B$551:$N$551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8-40B9-B15C-E8EA998C3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53536"/>
        <c:axId val="72755072"/>
      </c:barChart>
      <c:catAx>
        <c:axId val="7275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75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755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75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4-ков'!$A$187</c:f>
              <c:strCache>
                <c:ptCount val="1"/>
                <c:pt idx="0">
                  <c:v>Демченкова Диана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4-ков'!$B$186:$T$186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4-ков'!$B$187:$T$187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993-A704-D6C4CD77C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761216"/>
        <c:axId val="106783488"/>
      </c:barChart>
      <c:catAx>
        <c:axId val="10676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78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783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76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1-43AB-9EB7-708F71AB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11392"/>
        <c:axId val="106812928"/>
      </c:barChart>
      <c:catAx>
        <c:axId val="10681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81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812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81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4-ков'!$A$213</c:f>
              <c:strCache>
                <c:ptCount val="1"/>
                <c:pt idx="0">
                  <c:v>Дереча Вадим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4-ков'!$B$212:$T$212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4-ков'!$B$213:$T$213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EAA-96C6-1F3962186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918656"/>
        <c:axId val="106920192"/>
      </c:barChart>
      <c:catAx>
        <c:axId val="1069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92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920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91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0-4A9C-8C19-86D1CA8B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943616"/>
        <c:axId val="106945152"/>
      </c:barChart>
      <c:catAx>
        <c:axId val="10694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94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945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94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4-ков'!$A$239</c:f>
              <c:strCache>
                <c:ptCount val="1"/>
                <c:pt idx="0">
                  <c:v>Зартдинов Кирилл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4-ков'!$B$238:$T$238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4-ков'!$B$239:$T$239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B-4427-A8BE-B654E90D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993536"/>
        <c:axId val="106995072"/>
      </c:barChart>
      <c:catAx>
        <c:axId val="1069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99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995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699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9-4FF7-A51B-81BE6B994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014784"/>
        <c:axId val="107094400"/>
      </c:barChart>
      <c:catAx>
        <c:axId val="10701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09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094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01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4-ков'!$A$265</c:f>
              <c:strCache>
                <c:ptCount val="1"/>
                <c:pt idx="0">
                  <c:v>Казачков Максим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4-ков'!$B$264:$T$264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4-ков'!$B$265:$T$265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9-491D-87F9-863E4799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130240"/>
        <c:axId val="107132032"/>
      </c:barChart>
      <c:catAx>
        <c:axId val="1071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13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132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13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9-4605-BC09-4AFBC77E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164032"/>
        <c:axId val="107165568"/>
      </c:barChart>
      <c:catAx>
        <c:axId val="10716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16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16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16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4-ков'!$A$291</c:f>
              <c:strCache>
                <c:ptCount val="1"/>
                <c:pt idx="0">
                  <c:v>Канева Алина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4-ков'!$B$290:$T$290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4-ков'!$B$291:$T$291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A-4081-9378-412AF8E17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201664"/>
        <c:axId val="107203200"/>
      </c:barChart>
      <c:catAx>
        <c:axId val="1072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2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203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20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D-49E9-86B5-538173D7B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288448"/>
        <c:axId val="107289984"/>
      </c:barChart>
      <c:catAx>
        <c:axId val="10728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28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289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28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2-ков'!$A$577</c:f>
              <c:strCache>
                <c:ptCount val="1"/>
                <c:pt idx="0">
                  <c:v>Чолпонкулов Эмир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2-ков'!$B$576:$N$576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2-ков'!$B$577:$N$577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6-4281-9547-DCF3010A9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95264"/>
        <c:axId val="72796800"/>
      </c:barChart>
      <c:catAx>
        <c:axId val="727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7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796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79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4-ков'!$A$317</c:f>
              <c:strCache>
                <c:ptCount val="1"/>
                <c:pt idx="0">
                  <c:v>Катугина Дарья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4-ков'!$B$316:$T$316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4-ков'!$B$317:$T$317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9-4577-8B7C-6705D2A36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223680"/>
        <c:axId val="107225472"/>
      </c:barChart>
      <c:catAx>
        <c:axId val="1072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22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225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22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B-4D67-B64C-F943A3B86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240832"/>
        <c:axId val="107267200"/>
      </c:barChart>
      <c:catAx>
        <c:axId val="10724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2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267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24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4-ков'!$A$343</c:f>
              <c:strCache>
                <c:ptCount val="1"/>
                <c:pt idx="0">
                  <c:v>Макарова Полина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4-ков'!$B$342:$T$342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4-ков'!$B$343:$T$343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9-4172-938D-201D7E5D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430272"/>
        <c:axId val="107431808"/>
      </c:barChart>
      <c:catAx>
        <c:axId val="10743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43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431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43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8-4D91-8675-BD9AA3FEF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459712"/>
        <c:axId val="107461248"/>
      </c:barChart>
      <c:catAx>
        <c:axId val="1074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4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461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45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4-ков'!$A$369</c:f>
              <c:strCache>
                <c:ptCount val="1"/>
                <c:pt idx="0">
                  <c:v>Салтыкова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4-ков'!$B$368:$T$368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4-ков'!$B$369:$T$369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D-403F-9744-F1981EE1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368"/>
        <c:axId val="107371904"/>
      </c:barChart>
      <c:catAx>
        <c:axId val="1073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37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37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37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F-49B3-9325-12BDE860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83424"/>
        <c:axId val="107389312"/>
      </c:barChart>
      <c:catAx>
        <c:axId val="1073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38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389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38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4-ков'!$A$395</c:f>
              <c:strCache>
                <c:ptCount val="1"/>
                <c:pt idx="0">
                  <c:v>Нечаева Мария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4-ков'!$B$394:$T$394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4-ков'!$B$395:$T$395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2-4031-811B-EF235BFA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408768"/>
        <c:axId val="107566208"/>
      </c:barChart>
      <c:catAx>
        <c:axId val="10740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56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566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40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D-4B82-BF62-4FD45BF4A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606400"/>
        <c:axId val="107607936"/>
      </c:barChart>
      <c:catAx>
        <c:axId val="10760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60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607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60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4-ков'!$A$421</c:f>
              <c:strCache>
                <c:ptCount val="1"/>
                <c:pt idx="0">
                  <c:v>Обухович Артем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4-ков'!$B$420:$T$420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4-ков'!$B$421:$T$421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938-98B7-C97C31088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512960"/>
        <c:axId val="107514496"/>
      </c:barChart>
      <c:catAx>
        <c:axId val="1075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51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514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51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1-4ECD-BE8F-9DC47CB55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685760"/>
        <c:axId val="107687296"/>
      </c:barChart>
      <c:catAx>
        <c:axId val="10768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68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687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68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2-ков'!$A$603</c:f>
              <c:strCache>
                <c:ptCount val="1"/>
                <c:pt idx="0">
                  <c:v>Шарипов Илья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2-ков'!$B$602:$N$602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2-ков'!$B$603:$N$603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463-B2E3-99A0DECE2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530048"/>
        <c:axId val="78531584"/>
      </c:barChart>
      <c:catAx>
        <c:axId val="7853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53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531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530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4-ков'!$A$447</c:f>
              <c:strCache>
                <c:ptCount val="1"/>
                <c:pt idx="0">
                  <c:v>Пастухова Ксения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4-ков'!$B$446:$T$446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4-ков'!$B$447:$T$447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6-428B-8399-292D50470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707008"/>
        <c:axId val="107721088"/>
      </c:barChart>
      <c:catAx>
        <c:axId val="10770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72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721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70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5-412A-A6F2-0558F4530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732352"/>
        <c:axId val="107828352"/>
      </c:barChart>
      <c:catAx>
        <c:axId val="1077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82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828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73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4-ков'!$A$473</c:f>
              <c:strCache>
                <c:ptCount val="1"/>
                <c:pt idx="0">
                  <c:v>Проводников Иван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4-ков'!$B$472:$T$472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4-ков'!$B$473:$T$473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8-4681-B8BE-7BD12694C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618688"/>
        <c:axId val="107620224"/>
      </c:barChart>
      <c:catAx>
        <c:axId val="10761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62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620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61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6-430F-943E-0C26D0731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635840"/>
        <c:axId val="107637376"/>
      </c:barChart>
      <c:catAx>
        <c:axId val="10763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63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637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635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4-ков'!$A$499</c:f>
              <c:strCache>
                <c:ptCount val="1"/>
                <c:pt idx="0">
                  <c:v>Ратушная Маргарита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4-ков'!$B$498:$T$498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4-ков'!$B$499:$T$499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F-4B13-A0D2-8DC677094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669376"/>
        <c:axId val="107670912"/>
      </c:barChart>
      <c:catAx>
        <c:axId val="1076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67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670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66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4-4EC1-AE59-1E68378F8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65056"/>
        <c:axId val="107975040"/>
      </c:barChart>
      <c:catAx>
        <c:axId val="1079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97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975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79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4-ков'!$A$525</c:f>
              <c:strCache>
                <c:ptCount val="1"/>
                <c:pt idx="0">
                  <c:v>Салтыков Кирилл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4-ков'!$B$524:$T$524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4-ков'!$B$525:$T$525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7-4959-A7E1-A1B51125B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84608"/>
        <c:axId val="108090496"/>
      </c:barChart>
      <c:catAx>
        <c:axId val="1080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09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090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08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1-4350-A892-DA4072BD9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110592"/>
        <c:axId val="108112128"/>
      </c:barChart>
      <c:catAx>
        <c:axId val="1081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11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112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11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4-ков'!$A$551</c:f>
              <c:strCache>
                <c:ptCount val="1"/>
                <c:pt idx="0">
                  <c:v>Самойлов Савва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4-ков'!$B$550:$T$550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4-ков'!$B$551:$T$551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B-463F-A497-9731026DC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29440"/>
        <c:axId val="108030976"/>
      </c:barChart>
      <c:catAx>
        <c:axId val="10802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03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030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02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9-41A8-8E5E-921E1E820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42496"/>
        <c:axId val="108060672"/>
      </c:barChart>
      <c:catAx>
        <c:axId val="10804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06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060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04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2-ков'!$B$628:$N$628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2-ков'!$B$629:$N$629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F-4A65-9673-78DCB0D4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559488"/>
        <c:axId val="72880128"/>
      </c:barChart>
      <c:catAx>
        <c:axId val="785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88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880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55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4-ков'!$A$577</c:f>
              <c:strCache>
                <c:ptCount val="1"/>
                <c:pt idx="0">
                  <c:v>Чолпонкулов Эмир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4-ков'!$B$576:$T$576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4-ков'!$B$577:$T$577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A-4C9A-806C-FA15D7BEC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157952"/>
        <c:axId val="108163840"/>
      </c:barChart>
      <c:catAx>
        <c:axId val="10815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16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163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157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F-48DE-8F42-0D83AC816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204032"/>
        <c:axId val="108205568"/>
      </c:barChart>
      <c:catAx>
        <c:axId val="1082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20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20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20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4-ков'!$A$603</c:f>
              <c:strCache>
                <c:ptCount val="1"/>
                <c:pt idx="0">
                  <c:v>Шарипов Илья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4-ков'!$B$602:$T$602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4-ков'!$B$603:$T$603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8-474C-BA72-4830279E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237568"/>
        <c:axId val="108239104"/>
      </c:barChart>
      <c:catAx>
        <c:axId val="1082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23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239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23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0-47EC-9C03-2F6B33FAC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271104"/>
        <c:axId val="108272640"/>
      </c:barChart>
      <c:catAx>
        <c:axId val="10827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27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272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27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4-ков'!$B$628:$T$628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4-ков'!$B$629:$T$629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7-419D-B98F-4676C4ED7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308736"/>
        <c:axId val="108314624"/>
      </c:barChart>
      <c:catAx>
        <c:axId val="1083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31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31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30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9-4E02-936A-63C489599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411904"/>
        <c:axId val="108417792"/>
      </c:barChart>
      <c:catAx>
        <c:axId val="10841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41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417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41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4-ков'!$B$654:$T$654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4-ков'!$B$655:$T$655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9-4511-8584-E4D9DED77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437504"/>
        <c:axId val="108439040"/>
      </c:barChart>
      <c:catAx>
        <c:axId val="1084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43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439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43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6-4A63-91E7-94F9356C8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352640"/>
        <c:axId val="108354176"/>
      </c:barChart>
      <c:catAx>
        <c:axId val="10835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35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354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35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4-ков'!$B$680:$T$680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4-ков'!$B$681:$T$681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F-4712-B9AA-A7FB479A6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386176"/>
        <c:axId val="108387712"/>
      </c:barChart>
      <c:catAx>
        <c:axId val="1083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38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387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38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2-4A93-BB97-C3DBEA93D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550784"/>
        <c:axId val="108560768"/>
      </c:barChart>
      <c:catAx>
        <c:axId val="1085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56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560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55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2-ков'!$B$654:$N$654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2-ков'!$B$655:$N$655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A-4A3B-B8D3-DECD75D50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887296"/>
        <c:axId val="72909568"/>
      </c:barChart>
      <c:catAx>
        <c:axId val="7288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90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909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88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4-ков'!$B$706:$T$706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4-ков'!$B$707:$T$707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7-4229-B74F-78BCC0CA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580224"/>
        <c:axId val="108479616"/>
      </c:barChart>
      <c:catAx>
        <c:axId val="1085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47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479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58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1-42A6-86AC-3F92E441A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499328"/>
        <c:axId val="108500864"/>
      </c:barChart>
      <c:catAx>
        <c:axId val="1084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5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500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49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4-ков'!$B$732:$T$732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4-ков'!$B$733:$T$733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8-4663-B19E-924EADEDB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76224"/>
        <c:axId val="108677760"/>
      </c:barChart>
      <c:catAx>
        <c:axId val="10867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67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677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67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9-462E-9C22-8322CE6E7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722048"/>
        <c:axId val="108723584"/>
      </c:barChart>
      <c:catAx>
        <c:axId val="1087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72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723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72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4-ков'!$B$759:$T$759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4-ков'!$B$760:$T$760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6-4425-9023-3D0E090A5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12224"/>
        <c:axId val="108622208"/>
      </c:barChart>
      <c:catAx>
        <c:axId val="10861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62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622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61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DA-4C4D-8D50-466F14534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41664"/>
        <c:axId val="108651648"/>
      </c:barChart>
      <c:catAx>
        <c:axId val="1086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65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651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64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4-ков'!$B$785:$T$785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4-ков'!$B$786:$T$786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9-4A47-AB33-E1A3FAA70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83360"/>
        <c:axId val="96384896"/>
      </c:barChart>
      <c:catAx>
        <c:axId val="963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638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384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6383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F-400B-8AAB-590AD305E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733184"/>
        <c:axId val="108734720"/>
      </c:barChart>
      <c:catAx>
        <c:axId val="10873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73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734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73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4-ков'!$B$811:$T$811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4-ков'!$B$812:$T$812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B-400F-B34A-BF0B79241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762624"/>
        <c:axId val="108764160"/>
      </c:barChart>
      <c:catAx>
        <c:axId val="10876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76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764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76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B-40F5-90AD-441C05045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935040"/>
        <c:axId val="108936576"/>
      </c:barChart>
      <c:catAx>
        <c:axId val="10893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93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936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93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3-4E17-99C4-E588EDB27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938240"/>
        <c:axId val="72939776"/>
      </c:barChart>
      <c:catAx>
        <c:axId val="729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93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939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293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4-ков'!$B$837:$T$837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4-ков'!$B$838:$T$838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E-4C72-A98E-48E98BBE3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964480"/>
        <c:axId val="108867968"/>
      </c:barChart>
      <c:catAx>
        <c:axId val="10896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86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867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96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8-43BD-B3F1-EFB9336F0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875136"/>
        <c:axId val="108897408"/>
      </c:barChart>
      <c:catAx>
        <c:axId val="10887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89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897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887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4-ков'!$B$863:$T$863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4-ков'!$B$864:$T$864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F-4087-8526-24C780E5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060480"/>
        <c:axId val="109062016"/>
      </c:barChart>
      <c:catAx>
        <c:axId val="1090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906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062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9060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Байков Егор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0-467B-B286-DF26964C3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098112"/>
        <c:axId val="109099648"/>
      </c:barChart>
      <c:catAx>
        <c:axId val="10909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909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099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909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536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4-ков'!$B$889:$T$889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4-ков'!$B$890:$T$890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0-434D-A343-8A473DAB6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012864"/>
        <c:axId val="109014400"/>
      </c:barChart>
      <c:catAx>
        <c:axId val="1090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901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014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0901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FB7-44A8-AECE-54F311514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616448"/>
        <c:axId val="78617984"/>
      </c:barChart>
      <c:catAx>
        <c:axId val="786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61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61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61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1-ков'!$A$144</c:f>
              <c:strCache>
                <c:ptCount val="1"/>
                <c:pt idx="0">
                  <c:v>Волков Владислав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1-ков'!$B$143:$I$143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1-ков'!$B$144:$I$144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6-43F1-89A1-DD8D65845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079744"/>
        <c:axId val="66085632"/>
      </c:barChart>
      <c:catAx>
        <c:axId val="660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085632"/>
        <c:crosses val="autoZero"/>
        <c:auto val="1"/>
        <c:lblAlgn val="ctr"/>
        <c:lblOffset val="100"/>
        <c:noMultiLvlLbl val="0"/>
      </c:catAx>
      <c:valAx>
        <c:axId val="660856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0797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B66-42B1-956F-941748A79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715904"/>
        <c:axId val="78717696"/>
      </c:barChart>
      <c:catAx>
        <c:axId val="787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7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71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7159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4F-4BBC-9FAC-98146F124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749696"/>
        <c:axId val="78751232"/>
      </c:barChart>
      <c:catAx>
        <c:axId val="7874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75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751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74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575-4E87-ABB9-9057555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664448"/>
        <c:axId val="78665984"/>
      </c:barChart>
      <c:catAx>
        <c:axId val="78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6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665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66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D25-4203-83A7-7D9173013666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D25-4203-83A7-7D9173013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707328"/>
        <c:axId val="78786944"/>
      </c:barChart>
      <c:catAx>
        <c:axId val="787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78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786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70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B49-4A4A-894C-2C300EBE9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798208"/>
        <c:axId val="78816384"/>
      </c:barChart>
      <c:catAx>
        <c:axId val="7879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81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816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79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4-429E-9B3B-16C29B071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844288"/>
        <c:axId val="78845824"/>
      </c:barChart>
      <c:catAx>
        <c:axId val="788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84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845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84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9EA-47EF-B473-1649E69D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881920"/>
        <c:axId val="78883456"/>
      </c:barChart>
      <c:catAx>
        <c:axId val="788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8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883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88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30C-4EFA-BBDD-EECE388DA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07648"/>
        <c:axId val="78917632"/>
      </c:barChart>
      <c:catAx>
        <c:axId val="7890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9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917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9076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981-4D37-8686-30288019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70240"/>
        <c:axId val="78972032"/>
      </c:barChart>
      <c:catAx>
        <c:axId val="789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97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972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97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FA5-4E92-AC91-E7F30C157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648"/>
        <c:axId val="78989184"/>
      </c:barChart>
      <c:catAx>
        <c:axId val="7898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98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98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898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1-ков'!$A$178</c:f>
              <c:strCache>
                <c:ptCount val="1"/>
                <c:pt idx="0">
                  <c:v>Гук Артем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1-ков'!$B$177:$I$177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1-ков'!$B$178:$I$178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3-4A8D-81B9-660DCB7FA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126208"/>
        <c:axId val="66127744"/>
      </c:barChart>
      <c:catAx>
        <c:axId val="6612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127744"/>
        <c:crosses val="autoZero"/>
        <c:auto val="1"/>
        <c:lblAlgn val="ctr"/>
        <c:lblOffset val="100"/>
        <c:noMultiLvlLbl val="0"/>
      </c:catAx>
      <c:valAx>
        <c:axId val="66127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1262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F38-4CEF-875B-E4E19AEBB888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F38-4CEF-875B-E4E19AEBB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22336"/>
        <c:axId val="79032320"/>
      </c:barChart>
      <c:catAx>
        <c:axId val="790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03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032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02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E09-4030-A7C9-88AF8B3BC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51776"/>
        <c:axId val="79078144"/>
      </c:barChart>
      <c:catAx>
        <c:axId val="790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07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078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05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4-4C51-92A4-9F415A41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97856"/>
        <c:axId val="79099392"/>
      </c:barChart>
      <c:catAx>
        <c:axId val="7909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09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099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09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2-ков'!$B$706:$N$706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2-ков'!$B$707:$N$707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C-41D8-B4A6-7AACF29D1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155968"/>
        <c:axId val="79157504"/>
      </c:barChart>
      <c:catAx>
        <c:axId val="791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1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157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155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4E-4304-B0A8-122E2C78E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193600"/>
        <c:axId val="79195136"/>
      </c:barChart>
      <c:catAx>
        <c:axId val="7919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19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195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19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A1-42A4-ADE0-02EA452D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219328"/>
        <c:axId val="79221120"/>
      </c:barChart>
      <c:catAx>
        <c:axId val="792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2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221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2193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36F-4381-A047-18B232B26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302016"/>
        <c:axId val="79328384"/>
      </c:barChart>
      <c:catAx>
        <c:axId val="7930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32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328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30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07-4863-8508-9AFA4DBFC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233408"/>
        <c:axId val="79234944"/>
      </c:barChart>
      <c:catAx>
        <c:axId val="7923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23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23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23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DC9-4319-AD35-DA890E6FD886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DC9-4319-AD35-DA890E6FD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271808"/>
        <c:axId val="79273344"/>
      </c:barChart>
      <c:catAx>
        <c:axId val="792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27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273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27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1F-41A5-AE62-89F0DF6A4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370880"/>
        <c:axId val="79380864"/>
      </c:barChart>
      <c:catAx>
        <c:axId val="7937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38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380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37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1-ков'!$A$212</c:f>
              <c:strCache>
                <c:ptCount val="1"/>
                <c:pt idx="0">
                  <c:v>Демченкова Алина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1-ков'!$B$211:$I$211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1-ков'!$B$212:$I$212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1-48A6-9A05-85E595CC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66147840"/>
        <c:axId val="66149376"/>
      </c:barChart>
      <c:catAx>
        <c:axId val="6614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66149376"/>
        <c:crosses val="autoZero"/>
        <c:auto val="1"/>
        <c:lblAlgn val="ctr"/>
        <c:lblOffset val="100"/>
        <c:noMultiLvlLbl val="0"/>
      </c:catAx>
      <c:valAx>
        <c:axId val="66149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61478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7-43F4-B5D7-D44D92FBC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00320"/>
        <c:axId val="79426688"/>
      </c:barChart>
      <c:catAx>
        <c:axId val="7940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42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426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40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E3B-4D88-88C0-66FB3A579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50112"/>
        <c:axId val="79451648"/>
      </c:barChart>
      <c:catAx>
        <c:axId val="7945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45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451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45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2B-4438-B5B8-EBC3F8549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9936"/>
        <c:axId val="79481472"/>
      </c:barChart>
      <c:catAx>
        <c:axId val="7947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48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481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4799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321-4679-9616-F8692CEF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644544"/>
        <c:axId val="79646080"/>
      </c:barChart>
      <c:catAx>
        <c:axId val="796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64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646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64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67D-4769-BEF1-BC198282F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686272"/>
        <c:axId val="79696256"/>
      </c:barChart>
      <c:catAx>
        <c:axId val="796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69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696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68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338-40F0-9265-0D0B2D7049AE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338-40F0-9265-0D0B2D704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708928"/>
        <c:axId val="79710464"/>
      </c:barChart>
      <c:catAx>
        <c:axId val="7970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71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710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70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74B-4EC9-A5C2-BC30F1829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32576"/>
        <c:axId val="79834112"/>
      </c:barChart>
      <c:catAx>
        <c:axId val="798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83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34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83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4-4F87-B211-E63F0E738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66112"/>
        <c:axId val="79884288"/>
      </c:barChart>
      <c:catAx>
        <c:axId val="7986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88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84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86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4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2-ков'!$B$732:$N$732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2-ков'!$B$733:$N$733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D-4C10-B4C8-1399F927A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789056"/>
        <c:axId val="79799040"/>
      </c:barChart>
      <c:catAx>
        <c:axId val="7978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79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799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78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101"/>
          <c:y val="3.38029787696657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BD2-43DC-BB27-85E0A06E1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18752"/>
        <c:axId val="79820288"/>
      </c:barChart>
      <c:catAx>
        <c:axId val="798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8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20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7981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0.xml"/><Relationship Id="rId1" Type="http://schemas.openxmlformats.org/officeDocument/2006/relationships/chart" Target="../charts/chart439.xml"/></Relationships>
</file>

<file path=xl/drawings/_rels/drawing1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557.xml"/><Relationship Id="rId21" Type="http://schemas.openxmlformats.org/officeDocument/2006/relationships/chart" Target="../charts/chart461.xml"/><Relationship Id="rId42" Type="http://schemas.openxmlformats.org/officeDocument/2006/relationships/chart" Target="../charts/chart482.xml"/><Relationship Id="rId63" Type="http://schemas.openxmlformats.org/officeDocument/2006/relationships/chart" Target="../charts/chart503.xml"/><Relationship Id="rId84" Type="http://schemas.openxmlformats.org/officeDocument/2006/relationships/chart" Target="../charts/chart524.xml"/><Relationship Id="rId138" Type="http://schemas.openxmlformats.org/officeDocument/2006/relationships/chart" Target="../charts/chart578.xml"/><Relationship Id="rId159" Type="http://schemas.openxmlformats.org/officeDocument/2006/relationships/chart" Target="../charts/chart599.xml"/><Relationship Id="rId170" Type="http://schemas.openxmlformats.org/officeDocument/2006/relationships/chart" Target="../charts/chart610.xml"/><Relationship Id="rId191" Type="http://schemas.openxmlformats.org/officeDocument/2006/relationships/chart" Target="../charts/chart631.xml"/><Relationship Id="rId205" Type="http://schemas.openxmlformats.org/officeDocument/2006/relationships/chart" Target="../charts/chart645.xml"/><Relationship Id="rId226" Type="http://schemas.openxmlformats.org/officeDocument/2006/relationships/chart" Target="../charts/chart666.xml"/><Relationship Id="rId107" Type="http://schemas.openxmlformats.org/officeDocument/2006/relationships/chart" Target="../charts/chart547.xml"/><Relationship Id="rId11" Type="http://schemas.openxmlformats.org/officeDocument/2006/relationships/chart" Target="../charts/chart451.xml"/><Relationship Id="rId32" Type="http://schemas.openxmlformats.org/officeDocument/2006/relationships/chart" Target="../charts/chart472.xml"/><Relationship Id="rId53" Type="http://schemas.openxmlformats.org/officeDocument/2006/relationships/chart" Target="../charts/chart493.xml"/><Relationship Id="rId74" Type="http://schemas.openxmlformats.org/officeDocument/2006/relationships/chart" Target="../charts/chart514.xml"/><Relationship Id="rId128" Type="http://schemas.openxmlformats.org/officeDocument/2006/relationships/chart" Target="../charts/chart568.xml"/><Relationship Id="rId149" Type="http://schemas.openxmlformats.org/officeDocument/2006/relationships/chart" Target="../charts/chart589.xml"/><Relationship Id="rId5" Type="http://schemas.openxmlformats.org/officeDocument/2006/relationships/chart" Target="../charts/chart445.xml"/><Relationship Id="rId95" Type="http://schemas.openxmlformats.org/officeDocument/2006/relationships/chart" Target="../charts/chart535.xml"/><Relationship Id="rId160" Type="http://schemas.openxmlformats.org/officeDocument/2006/relationships/chart" Target="../charts/chart600.xml"/><Relationship Id="rId181" Type="http://schemas.openxmlformats.org/officeDocument/2006/relationships/chart" Target="../charts/chart621.xml"/><Relationship Id="rId216" Type="http://schemas.openxmlformats.org/officeDocument/2006/relationships/chart" Target="../charts/chart656.xml"/><Relationship Id="rId237" Type="http://schemas.openxmlformats.org/officeDocument/2006/relationships/chart" Target="../charts/chart677.xml"/><Relationship Id="rId22" Type="http://schemas.openxmlformats.org/officeDocument/2006/relationships/chart" Target="../charts/chart462.xml"/><Relationship Id="rId43" Type="http://schemas.openxmlformats.org/officeDocument/2006/relationships/chart" Target="../charts/chart483.xml"/><Relationship Id="rId64" Type="http://schemas.openxmlformats.org/officeDocument/2006/relationships/chart" Target="../charts/chart504.xml"/><Relationship Id="rId118" Type="http://schemas.openxmlformats.org/officeDocument/2006/relationships/chart" Target="../charts/chart558.xml"/><Relationship Id="rId139" Type="http://schemas.openxmlformats.org/officeDocument/2006/relationships/chart" Target="../charts/chart579.xml"/><Relationship Id="rId85" Type="http://schemas.openxmlformats.org/officeDocument/2006/relationships/chart" Target="../charts/chart525.xml"/><Relationship Id="rId150" Type="http://schemas.openxmlformats.org/officeDocument/2006/relationships/chart" Target="../charts/chart590.xml"/><Relationship Id="rId171" Type="http://schemas.openxmlformats.org/officeDocument/2006/relationships/chart" Target="../charts/chart611.xml"/><Relationship Id="rId192" Type="http://schemas.openxmlformats.org/officeDocument/2006/relationships/chart" Target="../charts/chart632.xml"/><Relationship Id="rId206" Type="http://schemas.openxmlformats.org/officeDocument/2006/relationships/chart" Target="../charts/chart646.xml"/><Relationship Id="rId227" Type="http://schemas.openxmlformats.org/officeDocument/2006/relationships/chart" Target="../charts/chart667.xml"/><Relationship Id="rId201" Type="http://schemas.openxmlformats.org/officeDocument/2006/relationships/chart" Target="../charts/chart641.xml"/><Relationship Id="rId222" Type="http://schemas.openxmlformats.org/officeDocument/2006/relationships/chart" Target="../charts/chart662.xml"/><Relationship Id="rId243" Type="http://schemas.openxmlformats.org/officeDocument/2006/relationships/chart" Target="../charts/chart683.xml"/><Relationship Id="rId12" Type="http://schemas.openxmlformats.org/officeDocument/2006/relationships/chart" Target="../charts/chart452.xml"/><Relationship Id="rId17" Type="http://schemas.openxmlformats.org/officeDocument/2006/relationships/chart" Target="../charts/chart457.xml"/><Relationship Id="rId33" Type="http://schemas.openxmlformats.org/officeDocument/2006/relationships/chart" Target="../charts/chart473.xml"/><Relationship Id="rId38" Type="http://schemas.openxmlformats.org/officeDocument/2006/relationships/chart" Target="../charts/chart478.xml"/><Relationship Id="rId59" Type="http://schemas.openxmlformats.org/officeDocument/2006/relationships/chart" Target="../charts/chart499.xml"/><Relationship Id="rId103" Type="http://schemas.openxmlformats.org/officeDocument/2006/relationships/chart" Target="../charts/chart543.xml"/><Relationship Id="rId108" Type="http://schemas.openxmlformats.org/officeDocument/2006/relationships/chart" Target="../charts/chart548.xml"/><Relationship Id="rId124" Type="http://schemas.openxmlformats.org/officeDocument/2006/relationships/chart" Target="../charts/chart564.xml"/><Relationship Id="rId129" Type="http://schemas.openxmlformats.org/officeDocument/2006/relationships/chart" Target="../charts/chart569.xml"/><Relationship Id="rId54" Type="http://schemas.openxmlformats.org/officeDocument/2006/relationships/chart" Target="../charts/chart494.xml"/><Relationship Id="rId70" Type="http://schemas.openxmlformats.org/officeDocument/2006/relationships/chart" Target="../charts/chart510.xml"/><Relationship Id="rId75" Type="http://schemas.openxmlformats.org/officeDocument/2006/relationships/chart" Target="../charts/chart515.xml"/><Relationship Id="rId91" Type="http://schemas.openxmlformats.org/officeDocument/2006/relationships/chart" Target="../charts/chart531.xml"/><Relationship Id="rId96" Type="http://schemas.openxmlformats.org/officeDocument/2006/relationships/chart" Target="../charts/chart536.xml"/><Relationship Id="rId140" Type="http://schemas.openxmlformats.org/officeDocument/2006/relationships/chart" Target="../charts/chart580.xml"/><Relationship Id="rId145" Type="http://schemas.openxmlformats.org/officeDocument/2006/relationships/chart" Target="../charts/chart585.xml"/><Relationship Id="rId161" Type="http://schemas.openxmlformats.org/officeDocument/2006/relationships/chart" Target="../charts/chart601.xml"/><Relationship Id="rId166" Type="http://schemas.openxmlformats.org/officeDocument/2006/relationships/chart" Target="../charts/chart606.xml"/><Relationship Id="rId182" Type="http://schemas.openxmlformats.org/officeDocument/2006/relationships/chart" Target="../charts/chart622.xml"/><Relationship Id="rId187" Type="http://schemas.openxmlformats.org/officeDocument/2006/relationships/chart" Target="../charts/chart627.xml"/><Relationship Id="rId217" Type="http://schemas.openxmlformats.org/officeDocument/2006/relationships/chart" Target="../charts/chart657.xml"/><Relationship Id="rId1" Type="http://schemas.openxmlformats.org/officeDocument/2006/relationships/chart" Target="../charts/chart441.xml"/><Relationship Id="rId6" Type="http://schemas.openxmlformats.org/officeDocument/2006/relationships/chart" Target="../charts/chart446.xml"/><Relationship Id="rId212" Type="http://schemas.openxmlformats.org/officeDocument/2006/relationships/chart" Target="../charts/chart652.xml"/><Relationship Id="rId233" Type="http://schemas.openxmlformats.org/officeDocument/2006/relationships/chart" Target="../charts/chart673.xml"/><Relationship Id="rId238" Type="http://schemas.openxmlformats.org/officeDocument/2006/relationships/chart" Target="../charts/chart678.xml"/><Relationship Id="rId23" Type="http://schemas.openxmlformats.org/officeDocument/2006/relationships/chart" Target="../charts/chart463.xml"/><Relationship Id="rId28" Type="http://schemas.openxmlformats.org/officeDocument/2006/relationships/chart" Target="../charts/chart468.xml"/><Relationship Id="rId49" Type="http://schemas.openxmlformats.org/officeDocument/2006/relationships/chart" Target="../charts/chart489.xml"/><Relationship Id="rId114" Type="http://schemas.openxmlformats.org/officeDocument/2006/relationships/chart" Target="../charts/chart554.xml"/><Relationship Id="rId119" Type="http://schemas.openxmlformats.org/officeDocument/2006/relationships/chart" Target="../charts/chart559.xml"/><Relationship Id="rId44" Type="http://schemas.openxmlformats.org/officeDocument/2006/relationships/chart" Target="../charts/chart484.xml"/><Relationship Id="rId60" Type="http://schemas.openxmlformats.org/officeDocument/2006/relationships/chart" Target="../charts/chart500.xml"/><Relationship Id="rId65" Type="http://schemas.openxmlformats.org/officeDocument/2006/relationships/chart" Target="../charts/chart505.xml"/><Relationship Id="rId81" Type="http://schemas.openxmlformats.org/officeDocument/2006/relationships/chart" Target="../charts/chart521.xml"/><Relationship Id="rId86" Type="http://schemas.openxmlformats.org/officeDocument/2006/relationships/chart" Target="../charts/chart526.xml"/><Relationship Id="rId130" Type="http://schemas.openxmlformats.org/officeDocument/2006/relationships/chart" Target="../charts/chart570.xml"/><Relationship Id="rId135" Type="http://schemas.openxmlformats.org/officeDocument/2006/relationships/chart" Target="../charts/chart575.xml"/><Relationship Id="rId151" Type="http://schemas.openxmlformats.org/officeDocument/2006/relationships/chart" Target="../charts/chart591.xml"/><Relationship Id="rId156" Type="http://schemas.openxmlformats.org/officeDocument/2006/relationships/chart" Target="../charts/chart596.xml"/><Relationship Id="rId177" Type="http://schemas.openxmlformats.org/officeDocument/2006/relationships/chart" Target="../charts/chart617.xml"/><Relationship Id="rId198" Type="http://schemas.openxmlformats.org/officeDocument/2006/relationships/chart" Target="../charts/chart638.xml"/><Relationship Id="rId172" Type="http://schemas.openxmlformats.org/officeDocument/2006/relationships/chart" Target="../charts/chart612.xml"/><Relationship Id="rId193" Type="http://schemas.openxmlformats.org/officeDocument/2006/relationships/chart" Target="../charts/chart633.xml"/><Relationship Id="rId202" Type="http://schemas.openxmlformats.org/officeDocument/2006/relationships/chart" Target="../charts/chart642.xml"/><Relationship Id="rId207" Type="http://schemas.openxmlformats.org/officeDocument/2006/relationships/chart" Target="../charts/chart647.xml"/><Relationship Id="rId223" Type="http://schemas.openxmlformats.org/officeDocument/2006/relationships/chart" Target="../charts/chart663.xml"/><Relationship Id="rId228" Type="http://schemas.openxmlformats.org/officeDocument/2006/relationships/chart" Target="../charts/chart668.xml"/><Relationship Id="rId244" Type="http://schemas.openxmlformats.org/officeDocument/2006/relationships/chart" Target="../charts/chart684.xml"/><Relationship Id="rId13" Type="http://schemas.openxmlformats.org/officeDocument/2006/relationships/chart" Target="../charts/chart453.xml"/><Relationship Id="rId18" Type="http://schemas.openxmlformats.org/officeDocument/2006/relationships/chart" Target="../charts/chart458.xml"/><Relationship Id="rId39" Type="http://schemas.openxmlformats.org/officeDocument/2006/relationships/chart" Target="../charts/chart479.xml"/><Relationship Id="rId109" Type="http://schemas.openxmlformats.org/officeDocument/2006/relationships/chart" Target="../charts/chart549.xml"/><Relationship Id="rId34" Type="http://schemas.openxmlformats.org/officeDocument/2006/relationships/chart" Target="../charts/chart474.xml"/><Relationship Id="rId50" Type="http://schemas.openxmlformats.org/officeDocument/2006/relationships/chart" Target="../charts/chart490.xml"/><Relationship Id="rId55" Type="http://schemas.openxmlformats.org/officeDocument/2006/relationships/chart" Target="../charts/chart495.xml"/><Relationship Id="rId76" Type="http://schemas.openxmlformats.org/officeDocument/2006/relationships/chart" Target="../charts/chart516.xml"/><Relationship Id="rId97" Type="http://schemas.openxmlformats.org/officeDocument/2006/relationships/chart" Target="../charts/chart537.xml"/><Relationship Id="rId104" Type="http://schemas.openxmlformats.org/officeDocument/2006/relationships/chart" Target="../charts/chart544.xml"/><Relationship Id="rId120" Type="http://schemas.openxmlformats.org/officeDocument/2006/relationships/chart" Target="../charts/chart560.xml"/><Relationship Id="rId125" Type="http://schemas.openxmlformats.org/officeDocument/2006/relationships/chart" Target="../charts/chart565.xml"/><Relationship Id="rId141" Type="http://schemas.openxmlformats.org/officeDocument/2006/relationships/chart" Target="../charts/chart581.xml"/><Relationship Id="rId146" Type="http://schemas.openxmlformats.org/officeDocument/2006/relationships/chart" Target="../charts/chart586.xml"/><Relationship Id="rId167" Type="http://schemas.openxmlformats.org/officeDocument/2006/relationships/chart" Target="../charts/chart607.xml"/><Relationship Id="rId188" Type="http://schemas.openxmlformats.org/officeDocument/2006/relationships/chart" Target="../charts/chart628.xml"/><Relationship Id="rId7" Type="http://schemas.openxmlformats.org/officeDocument/2006/relationships/chart" Target="../charts/chart447.xml"/><Relationship Id="rId71" Type="http://schemas.openxmlformats.org/officeDocument/2006/relationships/chart" Target="../charts/chart511.xml"/><Relationship Id="rId92" Type="http://schemas.openxmlformats.org/officeDocument/2006/relationships/chart" Target="../charts/chart532.xml"/><Relationship Id="rId162" Type="http://schemas.openxmlformats.org/officeDocument/2006/relationships/chart" Target="../charts/chart602.xml"/><Relationship Id="rId183" Type="http://schemas.openxmlformats.org/officeDocument/2006/relationships/chart" Target="../charts/chart623.xml"/><Relationship Id="rId213" Type="http://schemas.openxmlformats.org/officeDocument/2006/relationships/chart" Target="../charts/chart653.xml"/><Relationship Id="rId218" Type="http://schemas.openxmlformats.org/officeDocument/2006/relationships/chart" Target="../charts/chart658.xml"/><Relationship Id="rId234" Type="http://schemas.openxmlformats.org/officeDocument/2006/relationships/chart" Target="../charts/chart674.xml"/><Relationship Id="rId239" Type="http://schemas.openxmlformats.org/officeDocument/2006/relationships/chart" Target="../charts/chart679.xml"/><Relationship Id="rId2" Type="http://schemas.openxmlformats.org/officeDocument/2006/relationships/chart" Target="../charts/chart442.xml"/><Relationship Id="rId29" Type="http://schemas.openxmlformats.org/officeDocument/2006/relationships/chart" Target="../charts/chart469.xml"/><Relationship Id="rId24" Type="http://schemas.openxmlformats.org/officeDocument/2006/relationships/chart" Target="../charts/chart464.xml"/><Relationship Id="rId40" Type="http://schemas.openxmlformats.org/officeDocument/2006/relationships/chart" Target="../charts/chart480.xml"/><Relationship Id="rId45" Type="http://schemas.openxmlformats.org/officeDocument/2006/relationships/chart" Target="../charts/chart485.xml"/><Relationship Id="rId66" Type="http://schemas.openxmlformats.org/officeDocument/2006/relationships/chart" Target="../charts/chart506.xml"/><Relationship Id="rId87" Type="http://schemas.openxmlformats.org/officeDocument/2006/relationships/chart" Target="../charts/chart527.xml"/><Relationship Id="rId110" Type="http://schemas.openxmlformats.org/officeDocument/2006/relationships/chart" Target="../charts/chart550.xml"/><Relationship Id="rId115" Type="http://schemas.openxmlformats.org/officeDocument/2006/relationships/chart" Target="../charts/chart555.xml"/><Relationship Id="rId131" Type="http://schemas.openxmlformats.org/officeDocument/2006/relationships/chart" Target="../charts/chart571.xml"/><Relationship Id="rId136" Type="http://schemas.openxmlformats.org/officeDocument/2006/relationships/chart" Target="../charts/chart576.xml"/><Relationship Id="rId157" Type="http://schemas.openxmlformats.org/officeDocument/2006/relationships/chart" Target="../charts/chart597.xml"/><Relationship Id="rId178" Type="http://schemas.openxmlformats.org/officeDocument/2006/relationships/chart" Target="../charts/chart618.xml"/><Relationship Id="rId61" Type="http://schemas.openxmlformats.org/officeDocument/2006/relationships/chart" Target="../charts/chart501.xml"/><Relationship Id="rId82" Type="http://schemas.openxmlformats.org/officeDocument/2006/relationships/chart" Target="../charts/chart522.xml"/><Relationship Id="rId152" Type="http://schemas.openxmlformats.org/officeDocument/2006/relationships/chart" Target="../charts/chart592.xml"/><Relationship Id="rId173" Type="http://schemas.openxmlformats.org/officeDocument/2006/relationships/chart" Target="../charts/chart613.xml"/><Relationship Id="rId194" Type="http://schemas.openxmlformats.org/officeDocument/2006/relationships/chart" Target="../charts/chart634.xml"/><Relationship Id="rId199" Type="http://schemas.openxmlformats.org/officeDocument/2006/relationships/chart" Target="../charts/chart639.xml"/><Relationship Id="rId203" Type="http://schemas.openxmlformats.org/officeDocument/2006/relationships/chart" Target="../charts/chart643.xml"/><Relationship Id="rId208" Type="http://schemas.openxmlformats.org/officeDocument/2006/relationships/chart" Target="../charts/chart648.xml"/><Relationship Id="rId229" Type="http://schemas.openxmlformats.org/officeDocument/2006/relationships/chart" Target="../charts/chart669.xml"/><Relationship Id="rId19" Type="http://schemas.openxmlformats.org/officeDocument/2006/relationships/chart" Target="../charts/chart459.xml"/><Relationship Id="rId224" Type="http://schemas.openxmlformats.org/officeDocument/2006/relationships/chart" Target="../charts/chart664.xml"/><Relationship Id="rId240" Type="http://schemas.openxmlformats.org/officeDocument/2006/relationships/chart" Target="../charts/chart680.xml"/><Relationship Id="rId14" Type="http://schemas.openxmlformats.org/officeDocument/2006/relationships/chart" Target="../charts/chart454.xml"/><Relationship Id="rId30" Type="http://schemas.openxmlformats.org/officeDocument/2006/relationships/chart" Target="../charts/chart470.xml"/><Relationship Id="rId35" Type="http://schemas.openxmlformats.org/officeDocument/2006/relationships/chart" Target="../charts/chart475.xml"/><Relationship Id="rId56" Type="http://schemas.openxmlformats.org/officeDocument/2006/relationships/chart" Target="../charts/chart496.xml"/><Relationship Id="rId77" Type="http://schemas.openxmlformats.org/officeDocument/2006/relationships/chart" Target="../charts/chart517.xml"/><Relationship Id="rId100" Type="http://schemas.openxmlformats.org/officeDocument/2006/relationships/chart" Target="../charts/chart540.xml"/><Relationship Id="rId105" Type="http://schemas.openxmlformats.org/officeDocument/2006/relationships/chart" Target="../charts/chart545.xml"/><Relationship Id="rId126" Type="http://schemas.openxmlformats.org/officeDocument/2006/relationships/chart" Target="../charts/chart566.xml"/><Relationship Id="rId147" Type="http://schemas.openxmlformats.org/officeDocument/2006/relationships/chart" Target="../charts/chart587.xml"/><Relationship Id="rId168" Type="http://schemas.openxmlformats.org/officeDocument/2006/relationships/chart" Target="../charts/chart608.xml"/><Relationship Id="rId8" Type="http://schemas.openxmlformats.org/officeDocument/2006/relationships/chart" Target="../charts/chart448.xml"/><Relationship Id="rId51" Type="http://schemas.openxmlformats.org/officeDocument/2006/relationships/chart" Target="../charts/chart491.xml"/><Relationship Id="rId72" Type="http://schemas.openxmlformats.org/officeDocument/2006/relationships/chart" Target="../charts/chart512.xml"/><Relationship Id="rId93" Type="http://schemas.openxmlformats.org/officeDocument/2006/relationships/chart" Target="../charts/chart533.xml"/><Relationship Id="rId98" Type="http://schemas.openxmlformats.org/officeDocument/2006/relationships/chart" Target="../charts/chart538.xml"/><Relationship Id="rId121" Type="http://schemas.openxmlformats.org/officeDocument/2006/relationships/chart" Target="../charts/chart561.xml"/><Relationship Id="rId142" Type="http://schemas.openxmlformats.org/officeDocument/2006/relationships/chart" Target="../charts/chart582.xml"/><Relationship Id="rId163" Type="http://schemas.openxmlformats.org/officeDocument/2006/relationships/chart" Target="../charts/chart603.xml"/><Relationship Id="rId184" Type="http://schemas.openxmlformats.org/officeDocument/2006/relationships/chart" Target="../charts/chart624.xml"/><Relationship Id="rId189" Type="http://schemas.openxmlformats.org/officeDocument/2006/relationships/chart" Target="../charts/chart629.xml"/><Relationship Id="rId219" Type="http://schemas.openxmlformats.org/officeDocument/2006/relationships/chart" Target="../charts/chart659.xml"/><Relationship Id="rId3" Type="http://schemas.openxmlformats.org/officeDocument/2006/relationships/chart" Target="../charts/chart443.xml"/><Relationship Id="rId214" Type="http://schemas.openxmlformats.org/officeDocument/2006/relationships/chart" Target="../charts/chart654.xml"/><Relationship Id="rId230" Type="http://schemas.openxmlformats.org/officeDocument/2006/relationships/chart" Target="../charts/chart670.xml"/><Relationship Id="rId235" Type="http://schemas.openxmlformats.org/officeDocument/2006/relationships/chart" Target="../charts/chart675.xml"/><Relationship Id="rId25" Type="http://schemas.openxmlformats.org/officeDocument/2006/relationships/chart" Target="../charts/chart465.xml"/><Relationship Id="rId46" Type="http://schemas.openxmlformats.org/officeDocument/2006/relationships/chart" Target="../charts/chart486.xml"/><Relationship Id="rId67" Type="http://schemas.openxmlformats.org/officeDocument/2006/relationships/chart" Target="../charts/chart507.xml"/><Relationship Id="rId116" Type="http://schemas.openxmlformats.org/officeDocument/2006/relationships/chart" Target="../charts/chart556.xml"/><Relationship Id="rId137" Type="http://schemas.openxmlformats.org/officeDocument/2006/relationships/chart" Target="../charts/chart577.xml"/><Relationship Id="rId158" Type="http://schemas.openxmlformats.org/officeDocument/2006/relationships/chart" Target="../charts/chart598.xml"/><Relationship Id="rId20" Type="http://schemas.openxmlformats.org/officeDocument/2006/relationships/chart" Target="../charts/chart460.xml"/><Relationship Id="rId41" Type="http://schemas.openxmlformats.org/officeDocument/2006/relationships/chart" Target="../charts/chart481.xml"/><Relationship Id="rId62" Type="http://schemas.openxmlformats.org/officeDocument/2006/relationships/chart" Target="../charts/chart502.xml"/><Relationship Id="rId83" Type="http://schemas.openxmlformats.org/officeDocument/2006/relationships/chart" Target="../charts/chart523.xml"/><Relationship Id="rId88" Type="http://schemas.openxmlformats.org/officeDocument/2006/relationships/chart" Target="../charts/chart528.xml"/><Relationship Id="rId111" Type="http://schemas.openxmlformats.org/officeDocument/2006/relationships/chart" Target="../charts/chart551.xml"/><Relationship Id="rId132" Type="http://schemas.openxmlformats.org/officeDocument/2006/relationships/chart" Target="../charts/chart572.xml"/><Relationship Id="rId153" Type="http://schemas.openxmlformats.org/officeDocument/2006/relationships/chart" Target="../charts/chart593.xml"/><Relationship Id="rId174" Type="http://schemas.openxmlformats.org/officeDocument/2006/relationships/chart" Target="../charts/chart614.xml"/><Relationship Id="rId179" Type="http://schemas.openxmlformats.org/officeDocument/2006/relationships/chart" Target="../charts/chart619.xml"/><Relationship Id="rId195" Type="http://schemas.openxmlformats.org/officeDocument/2006/relationships/chart" Target="../charts/chart635.xml"/><Relationship Id="rId209" Type="http://schemas.openxmlformats.org/officeDocument/2006/relationships/chart" Target="../charts/chart649.xml"/><Relationship Id="rId190" Type="http://schemas.openxmlformats.org/officeDocument/2006/relationships/chart" Target="../charts/chart630.xml"/><Relationship Id="rId204" Type="http://schemas.openxmlformats.org/officeDocument/2006/relationships/chart" Target="../charts/chart644.xml"/><Relationship Id="rId220" Type="http://schemas.openxmlformats.org/officeDocument/2006/relationships/chart" Target="../charts/chart660.xml"/><Relationship Id="rId225" Type="http://schemas.openxmlformats.org/officeDocument/2006/relationships/chart" Target="../charts/chart665.xml"/><Relationship Id="rId241" Type="http://schemas.openxmlformats.org/officeDocument/2006/relationships/chart" Target="../charts/chart681.xml"/><Relationship Id="rId15" Type="http://schemas.openxmlformats.org/officeDocument/2006/relationships/chart" Target="../charts/chart455.xml"/><Relationship Id="rId36" Type="http://schemas.openxmlformats.org/officeDocument/2006/relationships/chart" Target="../charts/chart476.xml"/><Relationship Id="rId57" Type="http://schemas.openxmlformats.org/officeDocument/2006/relationships/chart" Target="../charts/chart497.xml"/><Relationship Id="rId106" Type="http://schemas.openxmlformats.org/officeDocument/2006/relationships/chart" Target="../charts/chart546.xml"/><Relationship Id="rId127" Type="http://schemas.openxmlformats.org/officeDocument/2006/relationships/chart" Target="../charts/chart567.xml"/><Relationship Id="rId10" Type="http://schemas.openxmlformats.org/officeDocument/2006/relationships/chart" Target="../charts/chart450.xml"/><Relationship Id="rId31" Type="http://schemas.openxmlformats.org/officeDocument/2006/relationships/chart" Target="../charts/chart471.xml"/><Relationship Id="rId52" Type="http://schemas.openxmlformats.org/officeDocument/2006/relationships/chart" Target="../charts/chart492.xml"/><Relationship Id="rId73" Type="http://schemas.openxmlformats.org/officeDocument/2006/relationships/chart" Target="../charts/chart513.xml"/><Relationship Id="rId78" Type="http://schemas.openxmlformats.org/officeDocument/2006/relationships/chart" Target="../charts/chart518.xml"/><Relationship Id="rId94" Type="http://schemas.openxmlformats.org/officeDocument/2006/relationships/chart" Target="../charts/chart534.xml"/><Relationship Id="rId99" Type="http://schemas.openxmlformats.org/officeDocument/2006/relationships/chart" Target="../charts/chart539.xml"/><Relationship Id="rId101" Type="http://schemas.openxmlformats.org/officeDocument/2006/relationships/chart" Target="../charts/chart541.xml"/><Relationship Id="rId122" Type="http://schemas.openxmlformats.org/officeDocument/2006/relationships/chart" Target="../charts/chart562.xml"/><Relationship Id="rId143" Type="http://schemas.openxmlformats.org/officeDocument/2006/relationships/chart" Target="../charts/chart583.xml"/><Relationship Id="rId148" Type="http://schemas.openxmlformats.org/officeDocument/2006/relationships/chart" Target="../charts/chart588.xml"/><Relationship Id="rId164" Type="http://schemas.openxmlformats.org/officeDocument/2006/relationships/chart" Target="../charts/chart604.xml"/><Relationship Id="rId169" Type="http://schemas.openxmlformats.org/officeDocument/2006/relationships/chart" Target="../charts/chart609.xml"/><Relationship Id="rId185" Type="http://schemas.openxmlformats.org/officeDocument/2006/relationships/chart" Target="../charts/chart625.xml"/><Relationship Id="rId4" Type="http://schemas.openxmlformats.org/officeDocument/2006/relationships/chart" Target="../charts/chart444.xml"/><Relationship Id="rId9" Type="http://schemas.openxmlformats.org/officeDocument/2006/relationships/chart" Target="../charts/chart449.xml"/><Relationship Id="rId180" Type="http://schemas.openxmlformats.org/officeDocument/2006/relationships/chart" Target="../charts/chart620.xml"/><Relationship Id="rId210" Type="http://schemas.openxmlformats.org/officeDocument/2006/relationships/chart" Target="../charts/chart650.xml"/><Relationship Id="rId215" Type="http://schemas.openxmlformats.org/officeDocument/2006/relationships/chart" Target="../charts/chart655.xml"/><Relationship Id="rId236" Type="http://schemas.openxmlformats.org/officeDocument/2006/relationships/chart" Target="../charts/chart676.xml"/><Relationship Id="rId26" Type="http://schemas.openxmlformats.org/officeDocument/2006/relationships/chart" Target="../charts/chart466.xml"/><Relationship Id="rId231" Type="http://schemas.openxmlformats.org/officeDocument/2006/relationships/chart" Target="../charts/chart671.xml"/><Relationship Id="rId47" Type="http://schemas.openxmlformats.org/officeDocument/2006/relationships/chart" Target="../charts/chart487.xml"/><Relationship Id="rId68" Type="http://schemas.openxmlformats.org/officeDocument/2006/relationships/chart" Target="../charts/chart508.xml"/><Relationship Id="rId89" Type="http://schemas.openxmlformats.org/officeDocument/2006/relationships/chart" Target="../charts/chart529.xml"/><Relationship Id="rId112" Type="http://schemas.openxmlformats.org/officeDocument/2006/relationships/chart" Target="../charts/chart552.xml"/><Relationship Id="rId133" Type="http://schemas.openxmlformats.org/officeDocument/2006/relationships/chart" Target="../charts/chart573.xml"/><Relationship Id="rId154" Type="http://schemas.openxmlformats.org/officeDocument/2006/relationships/chart" Target="../charts/chart594.xml"/><Relationship Id="rId175" Type="http://schemas.openxmlformats.org/officeDocument/2006/relationships/chart" Target="../charts/chart615.xml"/><Relationship Id="rId196" Type="http://schemas.openxmlformats.org/officeDocument/2006/relationships/chart" Target="../charts/chart636.xml"/><Relationship Id="rId200" Type="http://schemas.openxmlformats.org/officeDocument/2006/relationships/chart" Target="../charts/chart640.xml"/><Relationship Id="rId16" Type="http://schemas.openxmlformats.org/officeDocument/2006/relationships/chart" Target="../charts/chart456.xml"/><Relationship Id="rId221" Type="http://schemas.openxmlformats.org/officeDocument/2006/relationships/chart" Target="../charts/chart661.xml"/><Relationship Id="rId242" Type="http://schemas.openxmlformats.org/officeDocument/2006/relationships/chart" Target="../charts/chart682.xml"/><Relationship Id="rId37" Type="http://schemas.openxmlformats.org/officeDocument/2006/relationships/chart" Target="../charts/chart477.xml"/><Relationship Id="rId58" Type="http://schemas.openxmlformats.org/officeDocument/2006/relationships/chart" Target="../charts/chart498.xml"/><Relationship Id="rId79" Type="http://schemas.openxmlformats.org/officeDocument/2006/relationships/chart" Target="../charts/chart519.xml"/><Relationship Id="rId102" Type="http://schemas.openxmlformats.org/officeDocument/2006/relationships/chart" Target="../charts/chart542.xml"/><Relationship Id="rId123" Type="http://schemas.openxmlformats.org/officeDocument/2006/relationships/chart" Target="../charts/chart563.xml"/><Relationship Id="rId144" Type="http://schemas.openxmlformats.org/officeDocument/2006/relationships/chart" Target="../charts/chart584.xml"/><Relationship Id="rId90" Type="http://schemas.openxmlformats.org/officeDocument/2006/relationships/chart" Target="../charts/chart530.xml"/><Relationship Id="rId165" Type="http://schemas.openxmlformats.org/officeDocument/2006/relationships/chart" Target="../charts/chart605.xml"/><Relationship Id="rId186" Type="http://schemas.openxmlformats.org/officeDocument/2006/relationships/chart" Target="../charts/chart626.xml"/><Relationship Id="rId211" Type="http://schemas.openxmlformats.org/officeDocument/2006/relationships/chart" Target="../charts/chart651.xml"/><Relationship Id="rId232" Type="http://schemas.openxmlformats.org/officeDocument/2006/relationships/chart" Target="../charts/chart672.xml"/><Relationship Id="rId27" Type="http://schemas.openxmlformats.org/officeDocument/2006/relationships/chart" Target="../charts/chart467.xml"/><Relationship Id="rId48" Type="http://schemas.openxmlformats.org/officeDocument/2006/relationships/chart" Target="../charts/chart488.xml"/><Relationship Id="rId69" Type="http://schemas.openxmlformats.org/officeDocument/2006/relationships/chart" Target="../charts/chart509.xml"/><Relationship Id="rId113" Type="http://schemas.openxmlformats.org/officeDocument/2006/relationships/chart" Target="../charts/chart553.xml"/><Relationship Id="rId134" Type="http://schemas.openxmlformats.org/officeDocument/2006/relationships/chart" Target="../charts/chart574.xml"/><Relationship Id="rId80" Type="http://schemas.openxmlformats.org/officeDocument/2006/relationships/chart" Target="../charts/chart520.xml"/><Relationship Id="rId155" Type="http://schemas.openxmlformats.org/officeDocument/2006/relationships/chart" Target="../charts/chart595.xml"/><Relationship Id="rId176" Type="http://schemas.openxmlformats.org/officeDocument/2006/relationships/chart" Target="../charts/chart616.xml"/><Relationship Id="rId197" Type="http://schemas.openxmlformats.org/officeDocument/2006/relationships/chart" Target="../charts/chart63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" Type="http://schemas.openxmlformats.org/officeDocument/2006/relationships/chart" Target="../charts/chart5.xml"/><Relationship Id="rId21" Type="http://schemas.openxmlformats.org/officeDocument/2006/relationships/chart" Target="../charts/chart23.xml"/><Relationship Id="rId34" Type="http://schemas.openxmlformats.org/officeDocument/2006/relationships/chart" Target="../charts/chart36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33" Type="http://schemas.openxmlformats.org/officeDocument/2006/relationships/chart" Target="../charts/chart35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0" Type="http://schemas.openxmlformats.org/officeDocument/2006/relationships/chart" Target="../charts/chart22.xml"/><Relationship Id="rId29" Type="http://schemas.openxmlformats.org/officeDocument/2006/relationships/chart" Target="../charts/chart31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32" Type="http://schemas.openxmlformats.org/officeDocument/2006/relationships/chart" Target="../charts/chart34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chart" Target="../charts/chart30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31" Type="http://schemas.openxmlformats.org/officeDocument/2006/relationships/chart" Target="../charts/chart33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Relationship Id="rId30" Type="http://schemas.openxmlformats.org/officeDocument/2006/relationships/chart" Target="../charts/chart32.xml"/><Relationship Id="rId35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67.xml"/><Relationship Id="rId117" Type="http://schemas.openxmlformats.org/officeDocument/2006/relationships/chart" Target="../charts/chart158.xml"/><Relationship Id="rId21" Type="http://schemas.openxmlformats.org/officeDocument/2006/relationships/chart" Target="../charts/chart62.xml"/><Relationship Id="rId42" Type="http://schemas.openxmlformats.org/officeDocument/2006/relationships/chart" Target="../charts/chart83.xml"/><Relationship Id="rId47" Type="http://schemas.openxmlformats.org/officeDocument/2006/relationships/chart" Target="../charts/chart88.xml"/><Relationship Id="rId63" Type="http://schemas.openxmlformats.org/officeDocument/2006/relationships/chart" Target="../charts/chart104.xml"/><Relationship Id="rId68" Type="http://schemas.openxmlformats.org/officeDocument/2006/relationships/chart" Target="../charts/chart109.xml"/><Relationship Id="rId84" Type="http://schemas.openxmlformats.org/officeDocument/2006/relationships/chart" Target="../charts/chart125.xml"/><Relationship Id="rId89" Type="http://schemas.openxmlformats.org/officeDocument/2006/relationships/chart" Target="../charts/chart130.xml"/><Relationship Id="rId112" Type="http://schemas.openxmlformats.org/officeDocument/2006/relationships/chart" Target="../charts/chart153.xml"/><Relationship Id="rId133" Type="http://schemas.openxmlformats.org/officeDocument/2006/relationships/chart" Target="../charts/chart174.xml"/><Relationship Id="rId138" Type="http://schemas.openxmlformats.org/officeDocument/2006/relationships/chart" Target="../charts/chart179.xml"/><Relationship Id="rId16" Type="http://schemas.openxmlformats.org/officeDocument/2006/relationships/chart" Target="../charts/chart57.xml"/><Relationship Id="rId107" Type="http://schemas.openxmlformats.org/officeDocument/2006/relationships/chart" Target="../charts/chart148.xml"/><Relationship Id="rId11" Type="http://schemas.openxmlformats.org/officeDocument/2006/relationships/chart" Target="../charts/chart52.xml"/><Relationship Id="rId32" Type="http://schemas.openxmlformats.org/officeDocument/2006/relationships/chart" Target="../charts/chart73.xml"/><Relationship Id="rId37" Type="http://schemas.openxmlformats.org/officeDocument/2006/relationships/chart" Target="../charts/chart78.xml"/><Relationship Id="rId53" Type="http://schemas.openxmlformats.org/officeDocument/2006/relationships/chart" Target="../charts/chart94.xml"/><Relationship Id="rId58" Type="http://schemas.openxmlformats.org/officeDocument/2006/relationships/chart" Target="../charts/chart99.xml"/><Relationship Id="rId74" Type="http://schemas.openxmlformats.org/officeDocument/2006/relationships/chart" Target="../charts/chart115.xml"/><Relationship Id="rId79" Type="http://schemas.openxmlformats.org/officeDocument/2006/relationships/chart" Target="../charts/chart120.xml"/><Relationship Id="rId102" Type="http://schemas.openxmlformats.org/officeDocument/2006/relationships/chart" Target="../charts/chart143.xml"/><Relationship Id="rId123" Type="http://schemas.openxmlformats.org/officeDocument/2006/relationships/chart" Target="../charts/chart164.xml"/><Relationship Id="rId128" Type="http://schemas.openxmlformats.org/officeDocument/2006/relationships/chart" Target="../charts/chart169.xml"/><Relationship Id="rId144" Type="http://schemas.openxmlformats.org/officeDocument/2006/relationships/chart" Target="../charts/chart185.xml"/><Relationship Id="rId5" Type="http://schemas.openxmlformats.org/officeDocument/2006/relationships/chart" Target="../charts/chart46.xml"/><Relationship Id="rId90" Type="http://schemas.openxmlformats.org/officeDocument/2006/relationships/chart" Target="../charts/chart131.xml"/><Relationship Id="rId95" Type="http://schemas.openxmlformats.org/officeDocument/2006/relationships/chart" Target="../charts/chart136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Relationship Id="rId43" Type="http://schemas.openxmlformats.org/officeDocument/2006/relationships/chart" Target="../charts/chart84.xml"/><Relationship Id="rId48" Type="http://schemas.openxmlformats.org/officeDocument/2006/relationships/chart" Target="../charts/chart89.xml"/><Relationship Id="rId64" Type="http://schemas.openxmlformats.org/officeDocument/2006/relationships/chart" Target="../charts/chart105.xml"/><Relationship Id="rId69" Type="http://schemas.openxmlformats.org/officeDocument/2006/relationships/chart" Target="../charts/chart110.xml"/><Relationship Id="rId113" Type="http://schemas.openxmlformats.org/officeDocument/2006/relationships/chart" Target="../charts/chart154.xml"/><Relationship Id="rId118" Type="http://schemas.openxmlformats.org/officeDocument/2006/relationships/chart" Target="../charts/chart159.xml"/><Relationship Id="rId134" Type="http://schemas.openxmlformats.org/officeDocument/2006/relationships/chart" Target="../charts/chart175.xml"/><Relationship Id="rId139" Type="http://schemas.openxmlformats.org/officeDocument/2006/relationships/chart" Target="../charts/chart180.xml"/><Relationship Id="rId80" Type="http://schemas.openxmlformats.org/officeDocument/2006/relationships/chart" Target="../charts/chart121.xml"/><Relationship Id="rId85" Type="http://schemas.openxmlformats.org/officeDocument/2006/relationships/chart" Target="../charts/chart126.xml"/><Relationship Id="rId3" Type="http://schemas.openxmlformats.org/officeDocument/2006/relationships/chart" Target="../charts/chart44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33" Type="http://schemas.openxmlformats.org/officeDocument/2006/relationships/chart" Target="../charts/chart74.xml"/><Relationship Id="rId38" Type="http://schemas.openxmlformats.org/officeDocument/2006/relationships/chart" Target="../charts/chart79.xml"/><Relationship Id="rId46" Type="http://schemas.openxmlformats.org/officeDocument/2006/relationships/chart" Target="../charts/chart87.xml"/><Relationship Id="rId59" Type="http://schemas.openxmlformats.org/officeDocument/2006/relationships/chart" Target="../charts/chart100.xml"/><Relationship Id="rId67" Type="http://schemas.openxmlformats.org/officeDocument/2006/relationships/chart" Target="../charts/chart108.xml"/><Relationship Id="rId103" Type="http://schemas.openxmlformats.org/officeDocument/2006/relationships/chart" Target="../charts/chart144.xml"/><Relationship Id="rId108" Type="http://schemas.openxmlformats.org/officeDocument/2006/relationships/chart" Target="../charts/chart149.xml"/><Relationship Id="rId116" Type="http://schemas.openxmlformats.org/officeDocument/2006/relationships/chart" Target="../charts/chart157.xml"/><Relationship Id="rId124" Type="http://schemas.openxmlformats.org/officeDocument/2006/relationships/chart" Target="../charts/chart165.xml"/><Relationship Id="rId129" Type="http://schemas.openxmlformats.org/officeDocument/2006/relationships/chart" Target="../charts/chart170.xml"/><Relationship Id="rId137" Type="http://schemas.openxmlformats.org/officeDocument/2006/relationships/chart" Target="../charts/chart178.xml"/><Relationship Id="rId20" Type="http://schemas.openxmlformats.org/officeDocument/2006/relationships/chart" Target="../charts/chart61.xml"/><Relationship Id="rId41" Type="http://schemas.openxmlformats.org/officeDocument/2006/relationships/chart" Target="../charts/chart82.xml"/><Relationship Id="rId54" Type="http://schemas.openxmlformats.org/officeDocument/2006/relationships/chart" Target="../charts/chart95.xml"/><Relationship Id="rId62" Type="http://schemas.openxmlformats.org/officeDocument/2006/relationships/chart" Target="../charts/chart103.xml"/><Relationship Id="rId70" Type="http://schemas.openxmlformats.org/officeDocument/2006/relationships/chart" Target="../charts/chart111.xml"/><Relationship Id="rId75" Type="http://schemas.openxmlformats.org/officeDocument/2006/relationships/chart" Target="../charts/chart116.xml"/><Relationship Id="rId83" Type="http://schemas.openxmlformats.org/officeDocument/2006/relationships/chart" Target="../charts/chart124.xml"/><Relationship Id="rId88" Type="http://schemas.openxmlformats.org/officeDocument/2006/relationships/chart" Target="../charts/chart129.xml"/><Relationship Id="rId91" Type="http://schemas.openxmlformats.org/officeDocument/2006/relationships/chart" Target="../charts/chart132.xml"/><Relationship Id="rId96" Type="http://schemas.openxmlformats.org/officeDocument/2006/relationships/chart" Target="../charts/chart137.xml"/><Relationship Id="rId111" Type="http://schemas.openxmlformats.org/officeDocument/2006/relationships/chart" Target="../charts/chart152.xml"/><Relationship Id="rId132" Type="http://schemas.openxmlformats.org/officeDocument/2006/relationships/chart" Target="../charts/chart173.xml"/><Relationship Id="rId140" Type="http://schemas.openxmlformats.org/officeDocument/2006/relationships/chart" Target="../charts/chart181.xml"/><Relationship Id="rId145" Type="http://schemas.openxmlformats.org/officeDocument/2006/relationships/chart" Target="../charts/chart186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36" Type="http://schemas.openxmlformats.org/officeDocument/2006/relationships/chart" Target="../charts/chart77.xml"/><Relationship Id="rId49" Type="http://schemas.openxmlformats.org/officeDocument/2006/relationships/chart" Target="../charts/chart90.xml"/><Relationship Id="rId57" Type="http://schemas.openxmlformats.org/officeDocument/2006/relationships/chart" Target="../charts/chart98.xml"/><Relationship Id="rId106" Type="http://schemas.openxmlformats.org/officeDocument/2006/relationships/chart" Target="../charts/chart147.xml"/><Relationship Id="rId114" Type="http://schemas.openxmlformats.org/officeDocument/2006/relationships/chart" Target="../charts/chart155.xml"/><Relationship Id="rId119" Type="http://schemas.openxmlformats.org/officeDocument/2006/relationships/chart" Target="../charts/chart160.xml"/><Relationship Id="rId127" Type="http://schemas.openxmlformats.org/officeDocument/2006/relationships/chart" Target="../charts/chart168.xml"/><Relationship Id="rId10" Type="http://schemas.openxmlformats.org/officeDocument/2006/relationships/chart" Target="../charts/chart51.xml"/><Relationship Id="rId31" Type="http://schemas.openxmlformats.org/officeDocument/2006/relationships/chart" Target="../charts/chart72.xml"/><Relationship Id="rId44" Type="http://schemas.openxmlformats.org/officeDocument/2006/relationships/chart" Target="../charts/chart85.xml"/><Relationship Id="rId52" Type="http://schemas.openxmlformats.org/officeDocument/2006/relationships/chart" Target="../charts/chart93.xml"/><Relationship Id="rId60" Type="http://schemas.openxmlformats.org/officeDocument/2006/relationships/chart" Target="../charts/chart101.xml"/><Relationship Id="rId65" Type="http://schemas.openxmlformats.org/officeDocument/2006/relationships/chart" Target="../charts/chart106.xml"/><Relationship Id="rId73" Type="http://schemas.openxmlformats.org/officeDocument/2006/relationships/chart" Target="../charts/chart114.xml"/><Relationship Id="rId78" Type="http://schemas.openxmlformats.org/officeDocument/2006/relationships/chart" Target="../charts/chart119.xml"/><Relationship Id="rId81" Type="http://schemas.openxmlformats.org/officeDocument/2006/relationships/chart" Target="../charts/chart122.xml"/><Relationship Id="rId86" Type="http://schemas.openxmlformats.org/officeDocument/2006/relationships/chart" Target="../charts/chart127.xml"/><Relationship Id="rId94" Type="http://schemas.openxmlformats.org/officeDocument/2006/relationships/chart" Target="../charts/chart135.xml"/><Relationship Id="rId99" Type="http://schemas.openxmlformats.org/officeDocument/2006/relationships/chart" Target="../charts/chart140.xml"/><Relationship Id="rId101" Type="http://schemas.openxmlformats.org/officeDocument/2006/relationships/chart" Target="../charts/chart142.xml"/><Relationship Id="rId122" Type="http://schemas.openxmlformats.org/officeDocument/2006/relationships/chart" Target="../charts/chart163.xml"/><Relationship Id="rId130" Type="http://schemas.openxmlformats.org/officeDocument/2006/relationships/chart" Target="../charts/chart171.xml"/><Relationship Id="rId135" Type="http://schemas.openxmlformats.org/officeDocument/2006/relationships/chart" Target="../charts/chart176.xml"/><Relationship Id="rId143" Type="http://schemas.openxmlformats.org/officeDocument/2006/relationships/chart" Target="../charts/chart184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39" Type="http://schemas.openxmlformats.org/officeDocument/2006/relationships/chart" Target="../charts/chart80.xml"/><Relationship Id="rId109" Type="http://schemas.openxmlformats.org/officeDocument/2006/relationships/chart" Target="../charts/chart150.xml"/><Relationship Id="rId34" Type="http://schemas.openxmlformats.org/officeDocument/2006/relationships/chart" Target="../charts/chart75.xml"/><Relationship Id="rId50" Type="http://schemas.openxmlformats.org/officeDocument/2006/relationships/chart" Target="../charts/chart91.xml"/><Relationship Id="rId55" Type="http://schemas.openxmlformats.org/officeDocument/2006/relationships/chart" Target="../charts/chart96.xml"/><Relationship Id="rId76" Type="http://schemas.openxmlformats.org/officeDocument/2006/relationships/chart" Target="../charts/chart117.xml"/><Relationship Id="rId97" Type="http://schemas.openxmlformats.org/officeDocument/2006/relationships/chart" Target="../charts/chart138.xml"/><Relationship Id="rId104" Type="http://schemas.openxmlformats.org/officeDocument/2006/relationships/chart" Target="../charts/chart145.xml"/><Relationship Id="rId120" Type="http://schemas.openxmlformats.org/officeDocument/2006/relationships/chart" Target="../charts/chart161.xml"/><Relationship Id="rId125" Type="http://schemas.openxmlformats.org/officeDocument/2006/relationships/chart" Target="../charts/chart166.xml"/><Relationship Id="rId141" Type="http://schemas.openxmlformats.org/officeDocument/2006/relationships/chart" Target="../charts/chart182.xml"/><Relationship Id="rId146" Type="http://schemas.openxmlformats.org/officeDocument/2006/relationships/chart" Target="../charts/chart187.xml"/><Relationship Id="rId7" Type="http://schemas.openxmlformats.org/officeDocument/2006/relationships/chart" Target="../charts/chart48.xml"/><Relationship Id="rId71" Type="http://schemas.openxmlformats.org/officeDocument/2006/relationships/chart" Target="../charts/chart112.xml"/><Relationship Id="rId92" Type="http://schemas.openxmlformats.org/officeDocument/2006/relationships/chart" Target="../charts/chart133.xml"/><Relationship Id="rId2" Type="http://schemas.openxmlformats.org/officeDocument/2006/relationships/chart" Target="../charts/chart43.xml"/><Relationship Id="rId29" Type="http://schemas.openxmlformats.org/officeDocument/2006/relationships/chart" Target="../charts/chart70.xml"/><Relationship Id="rId24" Type="http://schemas.openxmlformats.org/officeDocument/2006/relationships/chart" Target="../charts/chart65.xml"/><Relationship Id="rId40" Type="http://schemas.openxmlformats.org/officeDocument/2006/relationships/chart" Target="../charts/chart81.xml"/><Relationship Id="rId45" Type="http://schemas.openxmlformats.org/officeDocument/2006/relationships/chart" Target="../charts/chart86.xml"/><Relationship Id="rId66" Type="http://schemas.openxmlformats.org/officeDocument/2006/relationships/chart" Target="../charts/chart107.xml"/><Relationship Id="rId87" Type="http://schemas.openxmlformats.org/officeDocument/2006/relationships/chart" Target="../charts/chart128.xml"/><Relationship Id="rId110" Type="http://schemas.openxmlformats.org/officeDocument/2006/relationships/chart" Target="../charts/chart151.xml"/><Relationship Id="rId115" Type="http://schemas.openxmlformats.org/officeDocument/2006/relationships/chart" Target="../charts/chart156.xml"/><Relationship Id="rId131" Type="http://schemas.openxmlformats.org/officeDocument/2006/relationships/chart" Target="../charts/chart172.xml"/><Relationship Id="rId136" Type="http://schemas.openxmlformats.org/officeDocument/2006/relationships/chart" Target="../charts/chart177.xml"/><Relationship Id="rId61" Type="http://schemas.openxmlformats.org/officeDocument/2006/relationships/chart" Target="../charts/chart102.xml"/><Relationship Id="rId82" Type="http://schemas.openxmlformats.org/officeDocument/2006/relationships/chart" Target="../charts/chart123.xml"/><Relationship Id="rId19" Type="http://schemas.openxmlformats.org/officeDocument/2006/relationships/chart" Target="../charts/chart60.xml"/><Relationship Id="rId14" Type="http://schemas.openxmlformats.org/officeDocument/2006/relationships/chart" Target="../charts/chart55.xml"/><Relationship Id="rId30" Type="http://schemas.openxmlformats.org/officeDocument/2006/relationships/chart" Target="../charts/chart71.xml"/><Relationship Id="rId35" Type="http://schemas.openxmlformats.org/officeDocument/2006/relationships/chart" Target="../charts/chart76.xml"/><Relationship Id="rId56" Type="http://schemas.openxmlformats.org/officeDocument/2006/relationships/chart" Target="../charts/chart97.xml"/><Relationship Id="rId77" Type="http://schemas.openxmlformats.org/officeDocument/2006/relationships/chart" Target="../charts/chart118.xml"/><Relationship Id="rId100" Type="http://schemas.openxmlformats.org/officeDocument/2006/relationships/chart" Target="../charts/chart141.xml"/><Relationship Id="rId105" Type="http://schemas.openxmlformats.org/officeDocument/2006/relationships/chart" Target="../charts/chart146.xml"/><Relationship Id="rId126" Type="http://schemas.openxmlformats.org/officeDocument/2006/relationships/chart" Target="../charts/chart167.xml"/><Relationship Id="rId147" Type="http://schemas.openxmlformats.org/officeDocument/2006/relationships/chart" Target="../charts/chart188.xml"/><Relationship Id="rId8" Type="http://schemas.openxmlformats.org/officeDocument/2006/relationships/chart" Target="../charts/chart49.xml"/><Relationship Id="rId51" Type="http://schemas.openxmlformats.org/officeDocument/2006/relationships/chart" Target="../charts/chart92.xml"/><Relationship Id="rId72" Type="http://schemas.openxmlformats.org/officeDocument/2006/relationships/chart" Target="../charts/chart113.xml"/><Relationship Id="rId93" Type="http://schemas.openxmlformats.org/officeDocument/2006/relationships/chart" Target="../charts/chart134.xml"/><Relationship Id="rId98" Type="http://schemas.openxmlformats.org/officeDocument/2006/relationships/chart" Target="../charts/chart139.xml"/><Relationship Id="rId121" Type="http://schemas.openxmlformats.org/officeDocument/2006/relationships/chart" Target="../charts/chart162.xml"/><Relationship Id="rId142" Type="http://schemas.openxmlformats.org/officeDocument/2006/relationships/chart" Target="../charts/chart18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309.xml"/><Relationship Id="rId21" Type="http://schemas.openxmlformats.org/officeDocument/2006/relationships/chart" Target="../charts/chart213.xml"/><Relationship Id="rId42" Type="http://schemas.openxmlformats.org/officeDocument/2006/relationships/chart" Target="../charts/chart234.xml"/><Relationship Id="rId63" Type="http://schemas.openxmlformats.org/officeDocument/2006/relationships/chart" Target="../charts/chart255.xml"/><Relationship Id="rId84" Type="http://schemas.openxmlformats.org/officeDocument/2006/relationships/chart" Target="../charts/chart276.xml"/><Relationship Id="rId138" Type="http://schemas.openxmlformats.org/officeDocument/2006/relationships/chart" Target="../charts/chart330.xml"/><Relationship Id="rId159" Type="http://schemas.openxmlformats.org/officeDocument/2006/relationships/chart" Target="../charts/chart351.xml"/><Relationship Id="rId170" Type="http://schemas.openxmlformats.org/officeDocument/2006/relationships/chart" Target="../charts/chart362.xml"/><Relationship Id="rId191" Type="http://schemas.openxmlformats.org/officeDocument/2006/relationships/chart" Target="../charts/chart383.xml"/><Relationship Id="rId205" Type="http://schemas.openxmlformats.org/officeDocument/2006/relationships/chart" Target="../charts/chart397.xml"/><Relationship Id="rId226" Type="http://schemas.openxmlformats.org/officeDocument/2006/relationships/chart" Target="../charts/chart418.xml"/><Relationship Id="rId107" Type="http://schemas.openxmlformats.org/officeDocument/2006/relationships/chart" Target="../charts/chart299.xml"/><Relationship Id="rId11" Type="http://schemas.openxmlformats.org/officeDocument/2006/relationships/chart" Target="../charts/chart203.xml"/><Relationship Id="rId32" Type="http://schemas.openxmlformats.org/officeDocument/2006/relationships/chart" Target="../charts/chart224.xml"/><Relationship Id="rId53" Type="http://schemas.openxmlformats.org/officeDocument/2006/relationships/chart" Target="../charts/chart245.xml"/><Relationship Id="rId74" Type="http://schemas.openxmlformats.org/officeDocument/2006/relationships/chart" Target="../charts/chart266.xml"/><Relationship Id="rId128" Type="http://schemas.openxmlformats.org/officeDocument/2006/relationships/chart" Target="../charts/chart320.xml"/><Relationship Id="rId149" Type="http://schemas.openxmlformats.org/officeDocument/2006/relationships/chart" Target="../charts/chart341.xml"/><Relationship Id="rId5" Type="http://schemas.openxmlformats.org/officeDocument/2006/relationships/chart" Target="../charts/chart197.xml"/><Relationship Id="rId95" Type="http://schemas.openxmlformats.org/officeDocument/2006/relationships/chart" Target="../charts/chart287.xml"/><Relationship Id="rId160" Type="http://schemas.openxmlformats.org/officeDocument/2006/relationships/chart" Target="../charts/chart352.xml"/><Relationship Id="rId181" Type="http://schemas.openxmlformats.org/officeDocument/2006/relationships/chart" Target="../charts/chart373.xml"/><Relationship Id="rId216" Type="http://schemas.openxmlformats.org/officeDocument/2006/relationships/chart" Target="../charts/chart408.xml"/><Relationship Id="rId237" Type="http://schemas.openxmlformats.org/officeDocument/2006/relationships/chart" Target="../charts/chart429.xml"/><Relationship Id="rId22" Type="http://schemas.openxmlformats.org/officeDocument/2006/relationships/chart" Target="../charts/chart214.xml"/><Relationship Id="rId43" Type="http://schemas.openxmlformats.org/officeDocument/2006/relationships/chart" Target="../charts/chart235.xml"/><Relationship Id="rId64" Type="http://schemas.openxmlformats.org/officeDocument/2006/relationships/chart" Target="../charts/chart256.xml"/><Relationship Id="rId118" Type="http://schemas.openxmlformats.org/officeDocument/2006/relationships/chart" Target="../charts/chart310.xml"/><Relationship Id="rId139" Type="http://schemas.openxmlformats.org/officeDocument/2006/relationships/chart" Target="../charts/chart331.xml"/><Relationship Id="rId85" Type="http://schemas.openxmlformats.org/officeDocument/2006/relationships/chart" Target="../charts/chart277.xml"/><Relationship Id="rId150" Type="http://schemas.openxmlformats.org/officeDocument/2006/relationships/chart" Target="../charts/chart342.xml"/><Relationship Id="rId171" Type="http://schemas.openxmlformats.org/officeDocument/2006/relationships/chart" Target="../charts/chart363.xml"/><Relationship Id="rId192" Type="http://schemas.openxmlformats.org/officeDocument/2006/relationships/chart" Target="../charts/chart384.xml"/><Relationship Id="rId206" Type="http://schemas.openxmlformats.org/officeDocument/2006/relationships/chart" Target="../charts/chart398.xml"/><Relationship Id="rId227" Type="http://schemas.openxmlformats.org/officeDocument/2006/relationships/chart" Target="../charts/chart419.xml"/><Relationship Id="rId201" Type="http://schemas.openxmlformats.org/officeDocument/2006/relationships/chart" Target="../charts/chart393.xml"/><Relationship Id="rId222" Type="http://schemas.openxmlformats.org/officeDocument/2006/relationships/chart" Target="../charts/chart414.xml"/><Relationship Id="rId243" Type="http://schemas.openxmlformats.org/officeDocument/2006/relationships/chart" Target="../charts/chart435.xml"/><Relationship Id="rId12" Type="http://schemas.openxmlformats.org/officeDocument/2006/relationships/chart" Target="../charts/chart204.xml"/><Relationship Id="rId17" Type="http://schemas.openxmlformats.org/officeDocument/2006/relationships/chart" Target="../charts/chart209.xml"/><Relationship Id="rId33" Type="http://schemas.openxmlformats.org/officeDocument/2006/relationships/chart" Target="../charts/chart225.xml"/><Relationship Id="rId38" Type="http://schemas.openxmlformats.org/officeDocument/2006/relationships/chart" Target="../charts/chart230.xml"/><Relationship Id="rId59" Type="http://schemas.openxmlformats.org/officeDocument/2006/relationships/chart" Target="../charts/chart251.xml"/><Relationship Id="rId103" Type="http://schemas.openxmlformats.org/officeDocument/2006/relationships/chart" Target="../charts/chart295.xml"/><Relationship Id="rId108" Type="http://schemas.openxmlformats.org/officeDocument/2006/relationships/chart" Target="../charts/chart300.xml"/><Relationship Id="rId124" Type="http://schemas.openxmlformats.org/officeDocument/2006/relationships/chart" Target="../charts/chart316.xml"/><Relationship Id="rId129" Type="http://schemas.openxmlformats.org/officeDocument/2006/relationships/chart" Target="../charts/chart321.xml"/><Relationship Id="rId54" Type="http://schemas.openxmlformats.org/officeDocument/2006/relationships/chart" Target="../charts/chart246.xml"/><Relationship Id="rId70" Type="http://schemas.openxmlformats.org/officeDocument/2006/relationships/chart" Target="../charts/chart262.xml"/><Relationship Id="rId75" Type="http://schemas.openxmlformats.org/officeDocument/2006/relationships/chart" Target="../charts/chart267.xml"/><Relationship Id="rId91" Type="http://schemas.openxmlformats.org/officeDocument/2006/relationships/chart" Target="../charts/chart283.xml"/><Relationship Id="rId96" Type="http://schemas.openxmlformats.org/officeDocument/2006/relationships/chart" Target="../charts/chart288.xml"/><Relationship Id="rId140" Type="http://schemas.openxmlformats.org/officeDocument/2006/relationships/chart" Target="../charts/chart332.xml"/><Relationship Id="rId145" Type="http://schemas.openxmlformats.org/officeDocument/2006/relationships/chart" Target="../charts/chart337.xml"/><Relationship Id="rId161" Type="http://schemas.openxmlformats.org/officeDocument/2006/relationships/chart" Target="../charts/chart353.xml"/><Relationship Id="rId166" Type="http://schemas.openxmlformats.org/officeDocument/2006/relationships/chart" Target="../charts/chart358.xml"/><Relationship Id="rId182" Type="http://schemas.openxmlformats.org/officeDocument/2006/relationships/chart" Target="../charts/chart374.xml"/><Relationship Id="rId187" Type="http://schemas.openxmlformats.org/officeDocument/2006/relationships/chart" Target="../charts/chart379.xml"/><Relationship Id="rId217" Type="http://schemas.openxmlformats.org/officeDocument/2006/relationships/chart" Target="../charts/chart409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212" Type="http://schemas.openxmlformats.org/officeDocument/2006/relationships/chart" Target="../charts/chart404.xml"/><Relationship Id="rId233" Type="http://schemas.openxmlformats.org/officeDocument/2006/relationships/chart" Target="../charts/chart425.xml"/><Relationship Id="rId238" Type="http://schemas.openxmlformats.org/officeDocument/2006/relationships/chart" Target="../charts/chart430.xml"/><Relationship Id="rId23" Type="http://schemas.openxmlformats.org/officeDocument/2006/relationships/chart" Target="../charts/chart215.xml"/><Relationship Id="rId28" Type="http://schemas.openxmlformats.org/officeDocument/2006/relationships/chart" Target="../charts/chart220.xml"/><Relationship Id="rId49" Type="http://schemas.openxmlformats.org/officeDocument/2006/relationships/chart" Target="../charts/chart241.xml"/><Relationship Id="rId114" Type="http://schemas.openxmlformats.org/officeDocument/2006/relationships/chart" Target="../charts/chart306.xml"/><Relationship Id="rId119" Type="http://schemas.openxmlformats.org/officeDocument/2006/relationships/chart" Target="../charts/chart311.xml"/><Relationship Id="rId44" Type="http://schemas.openxmlformats.org/officeDocument/2006/relationships/chart" Target="../charts/chart236.xml"/><Relationship Id="rId60" Type="http://schemas.openxmlformats.org/officeDocument/2006/relationships/chart" Target="../charts/chart252.xml"/><Relationship Id="rId65" Type="http://schemas.openxmlformats.org/officeDocument/2006/relationships/chart" Target="../charts/chart257.xml"/><Relationship Id="rId81" Type="http://schemas.openxmlformats.org/officeDocument/2006/relationships/chart" Target="../charts/chart273.xml"/><Relationship Id="rId86" Type="http://schemas.openxmlformats.org/officeDocument/2006/relationships/chart" Target="../charts/chart278.xml"/><Relationship Id="rId130" Type="http://schemas.openxmlformats.org/officeDocument/2006/relationships/chart" Target="../charts/chart322.xml"/><Relationship Id="rId135" Type="http://schemas.openxmlformats.org/officeDocument/2006/relationships/chart" Target="../charts/chart327.xml"/><Relationship Id="rId151" Type="http://schemas.openxmlformats.org/officeDocument/2006/relationships/chart" Target="../charts/chart343.xml"/><Relationship Id="rId156" Type="http://schemas.openxmlformats.org/officeDocument/2006/relationships/chart" Target="../charts/chart348.xml"/><Relationship Id="rId177" Type="http://schemas.openxmlformats.org/officeDocument/2006/relationships/chart" Target="../charts/chart369.xml"/><Relationship Id="rId198" Type="http://schemas.openxmlformats.org/officeDocument/2006/relationships/chart" Target="../charts/chart390.xml"/><Relationship Id="rId172" Type="http://schemas.openxmlformats.org/officeDocument/2006/relationships/chart" Target="../charts/chart364.xml"/><Relationship Id="rId193" Type="http://schemas.openxmlformats.org/officeDocument/2006/relationships/chart" Target="../charts/chart385.xml"/><Relationship Id="rId202" Type="http://schemas.openxmlformats.org/officeDocument/2006/relationships/chart" Target="../charts/chart394.xml"/><Relationship Id="rId207" Type="http://schemas.openxmlformats.org/officeDocument/2006/relationships/chart" Target="../charts/chart399.xml"/><Relationship Id="rId223" Type="http://schemas.openxmlformats.org/officeDocument/2006/relationships/chart" Target="../charts/chart415.xml"/><Relationship Id="rId228" Type="http://schemas.openxmlformats.org/officeDocument/2006/relationships/chart" Target="../charts/chart420.xml"/><Relationship Id="rId244" Type="http://schemas.openxmlformats.org/officeDocument/2006/relationships/chart" Target="../charts/chart436.xml"/><Relationship Id="rId13" Type="http://schemas.openxmlformats.org/officeDocument/2006/relationships/chart" Target="../charts/chart205.xml"/><Relationship Id="rId18" Type="http://schemas.openxmlformats.org/officeDocument/2006/relationships/chart" Target="../charts/chart210.xml"/><Relationship Id="rId39" Type="http://schemas.openxmlformats.org/officeDocument/2006/relationships/chart" Target="../charts/chart231.xml"/><Relationship Id="rId109" Type="http://schemas.openxmlformats.org/officeDocument/2006/relationships/chart" Target="../charts/chart301.xml"/><Relationship Id="rId34" Type="http://schemas.openxmlformats.org/officeDocument/2006/relationships/chart" Target="../charts/chart226.xml"/><Relationship Id="rId50" Type="http://schemas.openxmlformats.org/officeDocument/2006/relationships/chart" Target="../charts/chart242.xml"/><Relationship Id="rId55" Type="http://schemas.openxmlformats.org/officeDocument/2006/relationships/chart" Target="../charts/chart247.xml"/><Relationship Id="rId76" Type="http://schemas.openxmlformats.org/officeDocument/2006/relationships/chart" Target="../charts/chart268.xml"/><Relationship Id="rId97" Type="http://schemas.openxmlformats.org/officeDocument/2006/relationships/chart" Target="../charts/chart289.xml"/><Relationship Id="rId104" Type="http://schemas.openxmlformats.org/officeDocument/2006/relationships/chart" Target="../charts/chart296.xml"/><Relationship Id="rId120" Type="http://schemas.openxmlformats.org/officeDocument/2006/relationships/chart" Target="../charts/chart312.xml"/><Relationship Id="rId125" Type="http://schemas.openxmlformats.org/officeDocument/2006/relationships/chart" Target="../charts/chart317.xml"/><Relationship Id="rId141" Type="http://schemas.openxmlformats.org/officeDocument/2006/relationships/chart" Target="../charts/chart333.xml"/><Relationship Id="rId146" Type="http://schemas.openxmlformats.org/officeDocument/2006/relationships/chart" Target="../charts/chart338.xml"/><Relationship Id="rId167" Type="http://schemas.openxmlformats.org/officeDocument/2006/relationships/chart" Target="../charts/chart359.xml"/><Relationship Id="rId188" Type="http://schemas.openxmlformats.org/officeDocument/2006/relationships/chart" Target="../charts/chart380.xml"/><Relationship Id="rId7" Type="http://schemas.openxmlformats.org/officeDocument/2006/relationships/chart" Target="../charts/chart199.xml"/><Relationship Id="rId71" Type="http://schemas.openxmlformats.org/officeDocument/2006/relationships/chart" Target="../charts/chart263.xml"/><Relationship Id="rId92" Type="http://schemas.openxmlformats.org/officeDocument/2006/relationships/chart" Target="../charts/chart284.xml"/><Relationship Id="rId162" Type="http://schemas.openxmlformats.org/officeDocument/2006/relationships/chart" Target="../charts/chart354.xml"/><Relationship Id="rId183" Type="http://schemas.openxmlformats.org/officeDocument/2006/relationships/chart" Target="../charts/chart375.xml"/><Relationship Id="rId213" Type="http://schemas.openxmlformats.org/officeDocument/2006/relationships/chart" Target="../charts/chart405.xml"/><Relationship Id="rId218" Type="http://schemas.openxmlformats.org/officeDocument/2006/relationships/chart" Target="../charts/chart410.xml"/><Relationship Id="rId234" Type="http://schemas.openxmlformats.org/officeDocument/2006/relationships/chart" Target="../charts/chart426.xml"/><Relationship Id="rId239" Type="http://schemas.openxmlformats.org/officeDocument/2006/relationships/chart" Target="../charts/chart431.xml"/><Relationship Id="rId2" Type="http://schemas.openxmlformats.org/officeDocument/2006/relationships/chart" Target="../charts/chart194.xml"/><Relationship Id="rId29" Type="http://schemas.openxmlformats.org/officeDocument/2006/relationships/chart" Target="../charts/chart221.xml"/><Relationship Id="rId24" Type="http://schemas.openxmlformats.org/officeDocument/2006/relationships/chart" Target="../charts/chart216.xml"/><Relationship Id="rId40" Type="http://schemas.openxmlformats.org/officeDocument/2006/relationships/chart" Target="../charts/chart232.xml"/><Relationship Id="rId45" Type="http://schemas.openxmlformats.org/officeDocument/2006/relationships/chart" Target="../charts/chart237.xml"/><Relationship Id="rId66" Type="http://schemas.openxmlformats.org/officeDocument/2006/relationships/chart" Target="../charts/chart258.xml"/><Relationship Id="rId87" Type="http://schemas.openxmlformats.org/officeDocument/2006/relationships/chart" Target="../charts/chart279.xml"/><Relationship Id="rId110" Type="http://schemas.openxmlformats.org/officeDocument/2006/relationships/chart" Target="../charts/chart302.xml"/><Relationship Id="rId115" Type="http://schemas.openxmlformats.org/officeDocument/2006/relationships/chart" Target="../charts/chart307.xml"/><Relationship Id="rId131" Type="http://schemas.openxmlformats.org/officeDocument/2006/relationships/chart" Target="../charts/chart323.xml"/><Relationship Id="rId136" Type="http://schemas.openxmlformats.org/officeDocument/2006/relationships/chart" Target="../charts/chart328.xml"/><Relationship Id="rId157" Type="http://schemas.openxmlformats.org/officeDocument/2006/relationships/chart" Target="../charts/chart349.xml"/><Relationship Id="rId178" Type="http://schemas.openxmlformats.org/officeDocument/2006/relationships/chart" Target="../charts/chart370.xml"/><Relationship Id="rId61" Type="http://schemas.openxmlformats.org/officeDocument/2006/relationships/chart" Target="../charts/chart253.xml"/><Relationship Id="rId82" Type="http://schemas.openxmlformats.org/officeDocument/2006/relationships/chart" Target="../charts/chart274.xml"/><Relationship Id="rId152" Type="http://schemas.openxmlformats.org/officeDocument/2006/relationships/chart" Target="../charts/chart344.xml"/><Relationship Id="rId173" Type="http://schemas.openxmlformats.org/officeDocument/2006/relationships/chart" Target="../charts/chart365.xml"/><Relationship Id="rId194" Type="http://schemas.openxmlformats.org/officeDocument/2006/relationships/chart" Target="../charts/chart386.xml"/><Relationship Id="rId199" Type="http://schemas.openxmlformats.org/officeDocument/2006/relationships/chart" Target="../charts/chart391.xml"/><Relationship Id="rId203" Type="http://schemas.openxmlformats.org/officeDocument/2006/relationships/chart" Target="../charts/chart395.xml"/><Relationship Id="rId208" Type="http://schemas.openxmlformats.org/officeDocument/2006/relationships/chart" Target="../charts/chart400.xml"/><Relationship Id="rId229" Type="http://schemas.openxmlformats.org/officeDocument/2006/relationships/chart" Target="../charts/chart421.xml"/><Relationship Id="rId19" Type="http://schemas.openxmlformats.org/officeDocument/2006/relationships/chart" Target="../charts/chart211.xml"/><Relationship Id="rId224" Type="http://schemas.openxmlformats.org/officeDocument/2006/relationships/chart" Target="../charts/chart416.xml"/><Relationship Id="rId240" Type="http://schemas.openxmlformats.org/officeDocument/2006/relationships/chart" Target="../charts/chart432.xml"/><Relationship Id="rId14" Type="http://schemas.openxmlformats.org/officeDocument/2006/relationships/chart" Target="../charts/chart206.xml"/><Relationship Id="rId30" Type="http://schemas.openxmlformats.org/officeDocument/2006/relationships/chart" Target="../charts/chart222.xml"/><Relationship Id="rId35" Type="http://schemas.openxmlformats.org/officeDocument/2006/relationships/chart" Target="../charts/chart227.xml"/><Relationship Id="rId56" Type="http://schemas.openxmlformats.org/officeDocument/2006/relationships/chart" Target="../charts/chart248.xml"/><Relationship Id="rId77" Type="http://schemas.openxmlformats.org/officeDocument/2006/relationships/chart" Target="../charts/chart269.xml"/><Relationship Id="rId100" Type="http://schemas.openxmlformats.org/officeDocument/2006/relationships/chart" Target="../charts/chart292.xml"/><Relationship Id="rId105" Type="http://schemas.openxmlformats.org/officeDocument/2006/relationships/chart" Target="../charts/chart297.xml"/><Relationship Id="rId126" Type="http://schemas.openxmlformats.org/officeDocument/2006/relationships/chart" Target="../charts/chart318.xml"/><Relationship Id="rId147" Type="http://schemas.openxmlformats.org/officeDocument/2006/relationships/chart" Target="../charts/chart339.xml"/><Relationship Id="rId168" Type="http://schemas.openxmlformats.org/officeDocument/2006/relationships/chart" Target="../charts/chart360.xml"/><Relationship Id="rId8" Type="http://schemas.openxmlformats.org/officeDocument/2006/relationships/chart" Target="../charts/chart200.xml"/><Relationship Id="rId51" Type="http://schemas.openxmlformats.org/officeDocument/2006/relationships/chart" Target="../charts/chart243.xml"/><Relationship Id="rId72" Type="http://schemas.openxmlformats.org/officeDocument/2006/relationships/chart" Target="../charts/chart264.xml"/><Relationship Id="rId93" Type="http://schemas.openxmlformats.org/officeDocument/2006/relationships/chart" Target="../charts/chart285.xml"/><Relationship Id="rId98" Type="http://schemas.openxmlformats.org/officeDocument/2006/relationships/chart" Target="../charts/chart290.xml"/><Relationship Id="rId121" Type="http://schemas.openxmlformats.org/officeDocument/2006/relationships/chart" Target="../charts/chart313.xml"/><Relationship Id="rId142" Type="http://schemas.openxmlformats.org/officeDocument/2006/relationships/chart" Target="../charts/chart334.xml"/><Relationship Id="rId163" Type="http://schemas.openxmlformats.org/officeDocument/2006/relationships/chart" Target="../charts/chart355.xml"/><Relationship Id="rId184" Type="http://schemas.openxmlformats.org/officeDocument/2006/relationships/chart" Target="../charts/chart376.xml"/><Relationship Id="rId189" Type="http://schemas.openxmlformats.org/officeDocument/2006/relationships/chart" Target="../charts/chart381.xml"/><Relationship Id="rId219" Type="http://schemas.openxmlformats.org/officeDocument/2006/relationships/chart" Target="../charts/chart411.xml"/><Relationship Id="rId3" Type="http://schemas.openxmlformats.org/officeDocument/2006/relationships/chart" Target="../charts/chart195.xml"/><Relationship Id="rId214" Type="http://schemas.openxmlformats.org/officeDocument/2006/relationships/chart" Target="../charts/chart406.xml"/><Relationship Id="rId230" Type="http://schemas.openxmlformats.org/officeDocument/2006/relationships/chart" Target="../charts/chart422.xml"/><Relationship Id="rId235" Type="http://schemas.openxmlformats.org/officeDocument/2006/relationships/chart" Target="../charts/chart427.xml"/><Relationship Id="rId25" Type="http://schemas.openxmlformats.org/officeDocument/2006/relationships/chart" Target="../charts/chart217.xml"/><Relationship Id="rId46" Type="http://schemas.openxmlformats.org/officeDocument/2006/relationships/chart" Target="../charts/chart238.xml"/><Relationship Id="rId67" Type="http://schemas.openxmlformats.org/officeDocument/2006/relationships/chart" Target="../charts/chart259.xml"/><Relationship Id="rId116" Type="http://schemas.openxmlformats.org/officeDocument/2006/relationships/chart" Target="../charts/chart308.xml"/><Relationship Id="rId137" Type="http://schemas.openxmlformats.org/officeDocument/2006/relationships/chart" Target="../charts/chart329.xml"/><Relationship Id="rId158" Type="http://schemas.openxmlformats.org/officeDocument/2006/relationships/chart" Target="../charts/chart350.xml"/><Relationship Id="rId20" Type="http://schemas.openxmlformats.org/officeDocument/2006/relationships/chart" Target="../charts/chart212.xml"/><Relationship Id="rId41" Type="http://schemas.openxmlformats.org/officeDocument/2006/relationships/chart" Target="../charts/chart233.xml"/><Relationship Id="rId62" Type="http://schemas.openxmlformats.org/officeDocument/2006/relationships/chart" Target="../charts/chart254.xml"/><Relationship Id="rId83" Type="http://schemas.openxmlformats.org/officeDocument/2006/relationships/chart" Target="../charts/chart275.xml"/><Relationship Id="rId88" Type="http://schemas.openxmlformats.org/officeDocument/2006/relationships/chart" Target="../charts/chart280.xml"/><Relationship Id="rId111" Type="http://schemas.openxmlformats.org/officeDocument/2006/relationships/chart" Target="../charts/chart303.xml"/><Relationship Id="rId132" Type="http://schemas.openxmlformats.org/officeDocument/2006/relationships/chart" Target="../charts/chart324.xml"/><Relationship Id="rId153" Type="http://schemas.openxmlformats.org/officeDocument/2006/relationships/chart" Target="../charts/chart345.xml"/><Relationship Id="rId174" Type="http://schemas.openxmlformats.org/officeDocument/2006/relationships/chart" Target="../charts/chart366.xml"/><Relationship Id="rId179" Type="http://schemas.openxmlformats.org/officeDocument/2006/relationships/chart" Target="../charts/chart371.xml"/><Relationship Id="rId195" Type="http://schemas.openxmlformats.org/officeDocument/2006/relationships/chart" Target="../charts/chart387.xml"/><Relationship Id="rId209" Type="http://schemas.openxmlformats.org/officeDocument/2006/relationships/chart" Target="../charts/chart401.xml"/><Relationship Id="rId190" Type="http://schemas.openxmlformats.org/officeDocument/2006/relationships/chart" Target="../charts/chart382.xml"/><Relationship Id="rId204" Type="http://schemas.openxmlformats.org/officeDocument/2006/relationships/chart" Target="../charts/chart396.xml"/><Relationship Id="rId220" Type="http://schemas.openxmlformats.org/officeDocument/2006/relationships/chart" Target="../charts/chart412.xml"/><Relationship Id="rId225" Type="http://schemas.openxmlformats.org/officeDocument/2006/relationships/chart" Target="../charts/chart417.xml"/><Relationship Id="rId241" Type="http://schemas.openxmlformats.org/officeDocument/2006/relationships/chart" Target="../charts/chart433.xml"/><Relationship Id="rId15" Type="http://schemas.openxmlformats.org/officeDocument/2006/relationships/chart" Target="../charts/chart207.xml"/><Relationship Id="rId36" Type="http://schemas.openxmlformats.org/officeDocument/2006/relationships/chart" Target="../charts/chart228.xml"/><Relationship Id="rId57" Type="http://schemas.openxmlformats.org/officeDocument/2006/relationships/chart" Target="../charts/chart249.xml"/><Relationship Id="rId106" Type="http://schemas.openxmlformats.org/officeDocument/2006/relationships/chart" Target="../charts/chart298.xml"/><Relationship Id="rId127" Type="http://schemas.openxmlformats.org/officeDocument/2006/relationships/chart" Target="../charts/chart319.xml"/><Relationship Id="rId10" Type="http://schemas.openxmlformats.org/officeDocument/2006/relationships/chart" Target="../charts/chart202.xml"/><Relationship Id="rId31" Type="http://schemas.openxmlformats.org/officeDocument/2006/relationships/chart" Target="../charts/chart223.xml"/><Relationship Id="rId52" Type="http://schemas.openxmlformats.org/officeDocument/2006/relationships/chart" Target="../charts/chart244.xml"/><Relationship Id="rId73" Type="http://schemas.openxmlformats.org/officeDocument/2006/relationships/chart" Target="../charts/chart265.xml"/><Relationship Id="rId78" Type="http://schemas.openxmlformats.org/officeDocument/2006/relationships/chart" Target="../charts/chart270.xml"/><Relationship Id="rId94" Type="http://schemas.openxmlformats.org/officeDocument/2006/relationships/chart" Target="../charts/chart286.xml"/><Relationship Id="rId99" Type="http://schemas.openxmlformats.org/officeDocument/2006/relationships/chart" Target="../charts/chart291.xml"/><Relationship Id="rId101" Type="http://schemas.openxmlformats.org/officeDocument/2006/relationships/chart" Target="../charts/chart293.xml"/><Relationship Id="rId122" Type="http://schemas.openxmlformats.org/officeDocument/2006/relationships/chart" Target="../charts/chart314.xml"/><Relationship Id="rId143" Type="http://schemas.openxmlformats.org/officeDocument/2006/relationships/chart" Target="../charts/chart335.xml"/><Relationship Id="rId148" Type="http://schemas.openxmlformats.org/officeDocument/2006/relationships/chart" Target="../charts/chart340.xml"/><Relationship Id="rId164" Type="http://schemas.openxmlformats.org/officeDocument/2006/relationships/chart" Target="../charts/chart356.xml"/><Relationship Id="rId169" Type="http://schemas.openxmlformats.org/officeDocument/2006/relationships/chart" Target="../charts/chart361.xml"/><Relationship Id="rId185" Type="http://schemas.openxmlformats.org/officeDocument/2006/relationships/chart" Target="../charts/chart377.xml"/><Relationship Id="rId4" Type="http://schemas.openxmlformats.org/officeDocument/2006/relationships/chart" Target="../charts/chart196.xml"/><Relationship Id="rId9" Type="http://schemas.openxmlformats.org/officeDocument/2006/relationships/chart" Target="../charts/chart201.xml"/><Relationship Id="rId180" Type="http://schemas.openxmlformats.org/officeDocument/2006/relationships/chart" Target="../charts/chart372.xml"/><Relationship Id="rId210" Type="http://schemas.openxmlformats.org/officeDocument/2006/relationships/chart" Target="../charts/chart402.xml"/><Relationship Id="rId215" Type="http://schemas.openxmlformats.org/officeDocument/2006/relationships/chart" Target="../charts/chart407.xml"/><Relationship Id="rId236" Type="http://schemas.openxmlformats.org/officeDocument/2006/relationships/chart" Target="../charts/chart428.xml"/><Relationship Id="rId26" Type="http://schemas.openxmlformats.org/officeDocument/2006/relationships/chart" Target="../charts/chart218.xml"/><Relationship Id="rId231" Type="http://schemas.openxmlformats.org/officeDocument/2006/relationships/chart" Target="../charts/chart423.xml"/><Relationship Id="rId47" Type="http://schemas.openxmlformats.org/officeDocument/2006/relationships/chart" Target="../charts/chart239.xml"/><Relationship Id="rId68" Type="http://schemas.openxmlformats.org/officeDocument/2006/relationships/chart" Target="../charts/chart260.xml"/><Relationship Id="rId89" Type="http://schemas.openxmlformats.org/officeDocument/2006/relationships/chart" Target="../charts/chart281.xml"/><Relationship Id="rId112" Type="http://schemas.openxmlformats.org/officeDocument/2006/relationships/chart" Target="../charts/chart304.xml"/><Relationship Id="rId133" Type="http://schemas.openxmlformats.org/officeDocument/2006/relationships/chart" Target="../charts/chart325.xml"/><Relationship Id="rId154" Type="http://schemas.openxmlformats.org/officeDocument/2006/relationships/chart" Target="../charts/chart346.xml"/><Relationship Id="rId175" Type="http://schemas.openxmlformats.org/officeDocument/2006/relationships/chart" Target="../charts/chart367.xml"/><Relationship Id="rId196" Type="http://schemas.openxmlformats.org/officeDocument/2006/relationships/chart" Target="../charts/chart388.xml"/><Relationship Id="rId200" Type="http://schemas.openxmlformats.org/officeDocument/2006/relationships/chart" Target="../charts/chart392.xml"/><Relationship Id="rId16" Type="http://schemas.openxmlformats.org/officeDocument/2006/relationships/chart" Target="../charts/chart208.xml"/><Relationship Id="rId221" Type="http://schemas.openxmlformats.org/officeDocument/2006/relationships/chart" Target="../charts/chart413.xml"/><Relationship Id="rId242" Type="http://schemas.openxmlformats.org/officeDocument/2006/relationships/chart" Target="../charts/chart434.xml"/><Relationship Id="rId37" Type="http://schemas.openxmlformats.org/officeDocument/2006/relationships/chart" Target="../charts/chart229.xml"/><Relationship Id="rId58" Type="http://schemas.openxmlformats.org/officeDocument/2006/relationships/chart" Target="../charts/chart250.xml"/><Relationship Id="rId79" Type="http://schemas.openxmlformats.org/officeDocument/2006/relationships/chart" Target="../charts/chart271.xml"/><Relationship Id="rId102" Type="http://schemas.openxmlformats.org/officeDocument/2006/relationships/chart" Target="../charts/chart294.xml"/><Relationship Id="rId123" Type="http://schemas.openxmlformats.org/officeDocument/2006/relationships/chart" Target="../charts/chart315.xml"/><Relationship Id="rId144" Type="http://schemas.openxmlformats.org/officeDocument/2006/relationships/chart" Target="../charts/chart336.xml"/><Relationship Id="rId90" Type="http://schemas.openxmlformats.org/officeDocument/2006/relationships/chart" Target="../charts/chart282.xml"/><Relationship Id="rId165" Type="http://schemas.openxmlformats.org/officeDocument/2006/relationships/chart" Target="../charts/chart357.xml"/><Relationship Id="rId186" Type="http://schemas.openxmlformats.org/officeDocument/2006/relationships/chart" Target="../charts/chart378.xml"/><Relationship Id="rId211" Type="http://schemas.openxmlformats.org/officeDocument/2006/relationships/chart" Target="../charts/chart403.xml"/><Relationship Id="rId232" Type="http://schemas.openxmlformats.org/officeDocument/2006/relationships/chart" Target="../charts/chart424.xml"/><Relationship Id="rId27" Type="http://schemas.openxmlformats.org/officeDocument/2006/relationships/chart" Target="../charts/chart219.xml"/><Relationship Id="rId48" Type="http://schemas.openxmlformats.org/officeDocument/2006/relationships/chart" Target="../charts/chart240.xml"/><Relationship Id="rId69" Type="http://schemas.openxmlformats.org/officeDocument/2006/relationships/chart" Target="../charts/chart261.xml"/><Relationship Id="rId113" Type="http://schemas.openxmlformats.org/officeDocument/2006/relationships/chart" Target="../charts/chart305.xml"/><Relationship Id="rId134" Type="http://schemas.openxmlformats.org/officeDocument/2006/relationships/chart" Target="../charts/chart326.xml"/><Relationship Id="rId80" Type="http://schemas.openxmlformats.org/officeDocument/2006/relationships/chart" Target="../charts/chart272.xml"/><Relationship Id="rId155" Type="http://schemas.openxmlformats.org/officeDocument/2006/relationships/chart" Target="../charts/chart347.xml"/><Relationship Id="rId176" Type="http://schemas.openxmlformats.org/officeDocument/2006/relationships/chart" Target="../charts/chart368.xml"/><Relationship Id="rId197" Type="http://schemas.openxmlformats.org/officeDocument/2006/relationships/chart" Target="../charts/chart38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8.xml"/><Relationship Id="rId1" Type="http://schemas.openxmlformats.org/officeDocument/2006/relationships/chart" Target="../charts/chart43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1314450</xdr:colOff>
      <xdr:row>3</xdr:row>
      <xdr:rowOff>95250</xdr:rowOff>
    </xdr:from>
    <xdr:to>
      <xdr:col>8</xdr:col>
      <xdr:colOff>609600</xdr:colOff>
      <xdr:row>15</xdr:row>
      <xdr:rowOff>28575</xdr:rowOff>
    </xdr:to>
    <xdr:graphicFrame macro="">
      <xdr:nvGraphicFramePr>
        <xdr:cNvPr id="2323" name="Диаграмма 3">
          <a:extLst>
            <a:ext uri="{FF2B5EF4-FFF2-40B4-BE49-F238E27FC236}">
              <a16:creationId xmlns:a16="http://schemas.microsoft.com/office/drawing/2014/main" id="{00000000-0008-0000-0200-000013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20</xdr:row>
      <xdr:rowOff>66675</xdr:rowOff>
    </xdr:from>
    <xdr:to>
      <xdr:col>9</xdr:col>
      <xdr:colOff>409575</xdr:colOff>
      <xdr:row>40</xdr:row>
      <xdr:rowOff>66675</xdr:rowOff>
    </xdr:to>
    <xdr:graphicFrame macro="">
      <xdr:nvGraphicFramePr>
        <xdr:cNvPr id="2324" name="Диаграмма 4">
          <a:extLst>
            <a:ext uri="{FF2B5EF4-FFF2-40B4-BE49-F238E27FC236}">
              <a16:creationId xmlns:a16="http://schemas.microsoft.com/office/drawing/2014/main" id="{00000000-0008-0000-0200-000014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9</xdr:row>
      <xdr:rowOff>190500</xdr:rowOff>
    </xdr:from>
    <xdr:to>
      <xdr:col>14</xdr:col>
      <xdr:colOff>219075</xdr:colOff>
      <xdr:row>22</xdr:row>
      <xdr:rowOff>171450</xdr:rowOff>
    </xdr:to>
    <xdr:graphicFrame macro="">
      <xdr:nvGraphicFramePr>
        <xdr:cNvPr id="2" name="Диаграмма 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95250</xdr:rowOff>
    </xdr:from>
    <xdr:to>
      <xdr:col>15</xdr:col>
      <xdr:colOff>523875</xdr:colOff>
      <xdr:row>55</xdr:row>
      <xdr:rowOff>95250</xdr:rowOff>
    </xdr:to>
    <xdr:graphicFrame macro="">
      <xdr:nvGraphicFramePr>
        <xdr:cNvPr id="3" name="Диаграмма 4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7</xdr:row>
      <xdr:rowOff>47625</xdr:rowOff>
    </xdr:from>
    <xdr:to>
      <xdr:col>20</xdr:col>
      <xdr:colOff>19050</xdr:colOff>
      <xdr:row>25</xdr:row>
      <xdr:rowOff>95250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33</xdr:row>
      <xdr:rowOff>28575</xdr:rowOff>
    </xdr:from>
    <xdr:to>
      <xdr:col>20</xdr:col>
      <xdr:colOff>0</xdr:colOff>
      <xdr:row>51</xdr:row>
      <xdr:rowOff>95250</xdr:rowOff>
    </xdr:to>
    <xdr:graphicFrame macro="">
      <xdr:nvGraphicFramePr>
        <xdr:cNvPr id="3" name="Chart 18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59</xdr:row>
      <xdr:rowOff>76200</xdr:rowOff>
    </xdr:from>
    <xdr:to>
      <xdr:col>20</xdr:col>
      <xdr:colOff>9525</xdr:colOff>
      <xdr:row>77</xdr:row>
      <xdr:rowOff>114300</xdr:rowOff>
    </xdr:to>
    <xdr:graphicFrame macro="">
      <xdr:nvGraphicFramePr>
        <xdr:cNvPr id="4" name="Chart 19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76200</xdr:rowOff>
    </xdr:to>
    <xdr:graphicFrame macro="">
      <xdr:nvGraphicFramePr>
        <xdr:cNvPr id="5" name="Chart 20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66675</xdr:rowOff>
    </xdr:to>
    <xdr:graphicFrame macro="">
      <xdr:nvGraphicFramePr>
        <xdr:cNvPr id="6" name="Chart 21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66675</xdr:rowOff>
    </xdr:to>
    <xdr:graphicFrame macro="">
      <xdr:nvGraphicFramePr>
        <xdr:cNvPr id="7" name="Chart 22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8" name="Chart 23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66675</xdr:rowOff>
    </xdr:to>
    <xdr:graphicFrame macro="">
      <xdr:nvGraphicFramePr>
        <xdr:cNvPr id="9" name="Chart 24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10" name="Chart 25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66675</xdr:rowOff>
    </xdr:to>
    <xdr:graphicFrame macro="">
      <xdr:nvGraphicFramePr>
        <xdr:cNvPr id="11" name="Chart 26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114300</xdr:rowOff>
    </xdr:to>
    <xdr:graphicFrame macro="">
      <xdr:nvGraphicFramePr>
        <xdr:cNvPr id="12" name="Chart 27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13" name="Chart 28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66675</xdr:rowOff>
    </xdr:to>
    <xdr:graphicFrame macro="">
      <xdr:nvGraphicFramePr>
        <xdr:cNvPr id="14" name="Chart 29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15" name="Chart 30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123825</xdr:rowOff>
    </xdr:to>
    <xdr:graphicFrame macro="">
      <xdr:nvGraphicFramePr>
        <xdr:cNvPr id="16" name="Chart 31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66675</xdr:rowOff>
    </xdr:to>
    <xdr:graphicFrame macro="">
      <xdr:nvGraphicFramePr>
        <xdr:cNvPr id="17" name="Chart 32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0</xdr:rowOff>
    </xdr:to>
    <xdr:graphicFrame macro="">
      <xdr:nvGraphicFramePr>
        <xdr:cNvPr id="18" name="Chart 33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76200</xdr:rowOff>
    </xdr:to>
    <xdr:graphicFrame macro="">
      <xdr:nvGraphicFramePr>
        <xdr:cNvPr id="19" name="Chart 34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20" name="Chart 35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85725</xdr:rowOff>
    </xdr:to>
    <xdr:graphicFrame macro="">
      <xdr:nvGraphicFramePr>
        <xdr:cNvPr id="21" name="Chart 37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133350</xdr:rowOff>
    </xdr:to>
    <xdr:graphicFrame macro="">
      <xdr:nvGraphicFramePr>
        <xdr:cNvPr id="22" name="Chart 38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76200</xdr:rowOff>
    </xdr:to>
    <xdr:graphicFrame macro="">
      <xdr:nvGraphicFramePr>
        <xdr:cNvPr id="23" name="Chart 39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114300</xdr:rowOff>
    </xdr:to>
    <xdr:graphicFrame macro="">
      <xdr:nvGraphicFramePr>
        <xdr:cNvPr id="24" name="Chart 40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25" name="Chart 41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133350</xdr:rowOff>
    </xdr:to>
    <xdr:graphicFrame macro="">
      <xdr:nvGraphicFramePr>
        <xdr:cNvPr id="26" name="Chart 42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27" name="Chart 43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85725</xdr:rowOff>
    </xdr:to>
    <xdr:graphicFrame macro="">
      <xdr:nvGraphicFramePr>
        <xdr:cNvPr id="28" name="Chart 43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29" name="Chart 43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0" name="Chart 43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1" name="Chart 43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2" name="Chart 43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3" name="Chart 43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4" name="Chart 4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5" name="Chart 43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7" name="Chart 43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9" name="Chart 43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0" name="Chart 43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1" name="Chart 43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2" name="Chart 43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85725</xdr:rowOff>
    </xdr:to>
    <xdr:graphicFrame macro="">
      <xdr:nvGraphicFramePr>
        <xdr:cNvPr id="43" name="Chart 43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5" name="Chart 43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" name="Chart 43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7" name="Chart 43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8" name="Chart 43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9" name="Chart 43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50" name="Chart 43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1" name="Chart 43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2" name="Chart 43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3" name="Chart 43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4" name="Chart 4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5" name="Chart 43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6" name="Chart 43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7" name="Chart 43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</xdr:col>
      <xdr:colOff>104775</xdr:colOff>
      <xdr:row>736</xdr:row>
      <xdr:rowOff>28575</xdr:rowOff>
    </xdr:from>
    <xdr:to>
      <xdr:col>20</xdr:col>
      <xdr:colOff>0</xdr:colOff>
      <xdr:row>754</xdr:row>
      <xdr:rowOff>85725</xdr:rowOff>
    </xdr:to>
    <xdr:graphicFrame macro="">
      <xdr:nvGraphicFramePr>
        <xdr:cNvPr id="58" name="Chart 43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59" name="Chart 43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0" name="Chart 43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1" name="Chart 43">
          <a:extLst>
            <a:ext uri="{FF2B5EF4-FFF2-40B4-BE49-F238E27FC236}">
              <a16:creationId xmlns:a16="http://schemas.microsoft.com/office/drawing/2014/main" id="{00000000-0008-0000-17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2" name="Chart 43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3" name="Chart 43">
          <a:extLst>
            <a:ext uri="{FF2B5EF4-FFF2-40B4-BE49-F238E27FC236}">
              <a16:creationId xmlns:a16="http://schemas.microsoft.com/office/drawing/2014/main" id="{00000000-0008-0000-17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4" name="Chart 43">
          <a:extLst>
            <a:ext uri="{FF2B5EF4-FFF2-40B4-BE49-F238E27FC236}">
              <a16:creationId xmlns:a16="http://schemas.microsoft.com/office/drawing/2014/main" id="{00000000-0008-0000-17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5" name="Chart 43">
          <a:extLst>
            <a:ext uri="{FF2B5EF4-FFF2-40B4-BE49-F238E27FC236}">
              <a16:creationId xmlns:a16="http://schemas.microsoft.com/office/drawing/2014/main" id="{00000000-0008-0000-17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6" name="Chart 43">
          <a:extLst>
            <a:ext uri="{FF2B5EF4-FFF2-40B4-BE49-F238E27FC236}">
              <a16:creationId xmlns:a16="http://schemas.microsoft.com/office/drawing/2014/main" id="{00000000-0008-0000-17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7" name="Chart 43">
          <a:extLst>
            <a:ext uri="{FF2B5EF4-FFF2-40B4-BE49-F238E27FC236}">
              <a16:creationId xmlns:a16="http://schemas.microsoft.com/office/drawing/2014/main" id="{00000000-0008-0000-17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8" name="Chart 43">
          <a:extLst>
            <a:ext uri="{FF2B5EF4-FFF2-40B4-BE49-F238E27FC236}">
              <a16:creationId xmlns:a16="http://schemas.microsoft.com/office/drawing/2014/main" id="{00000000-0008-0000-17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9" name="Chart 43">
          <a:extLst>
            <a:ext uri="{FF2B5EF4-FFF2-40B4-BE49-F238E27FC236}">
              <a16:creationId xmlns:a16="http://schemas.microsoft.com/office/drawing/2014/main" id="{00000000-0008-0000-17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70" name="Chart 43">
          <a:extLst>
            <a:ext uri="{FF2B5EF4-FFF2-40B4-BE49-F238E27FC236}">
              <a16:creationId xmlns:a16="http://schemas.microsoft.com/office/drawing/2014/main" id="{00000000-0008-0000-17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71" name="Chart 43">
          <a:extLst>
            <a:ext uri="{FF2B5EF4-FFF2-40B4-BE49-F238E27FC236}">
              <a16:creationId xmlns:a16="http://schemas.microsoft.com/office/drawing/2014/main" id="{00000000-0008-0000-17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72" name="Chart 43">
          <a:extLst>
            <a:ext uri="{FF2B5EF4-FFF2-40B4-BE49-F238E27FC236}">
              <a16:creationId xmlns:a16="http://schemas.microsoft.com/office/drawing/2014/main" id="{00000000-0008-0000-17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779</xdr:row>
      <xdr:rowOff>95250</xdr:rowOff>
    </xdr:to>
    <xdr:graphicFrame macro="">
      <xdr:nvGraphicFramePr>
        <xdr:cNvPr id="73" name="Chart 43">
          <a:extLst>
            <a:ext uri="{FF2B5EF4-FFF2-40B4-BE49-F238E27FC236}">
              <a16:creationId xmlns:a16="http://schemas.microsoft.com/office/drawing/2014/main" id="{00000000-0008-0000-17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4" name="Chart 43">
          <a:extLst>
            <a:ext uri="{FF2B5EF4-FFF2-40B4-BE49-F238E27FC236}">
              <a16:creationId xmlns:a16="http://schemas.microsoft.com/office/drawing/2014/main" id="{00000000-0008-0000-17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5" name="Chart 43">
          <a:extLst>
            <a:ext uri="{FF2B5EF4-FFF2-40B4-BE49-F238E27FC236}">
              <a16:creationId xmlns:a16="http://schemas.microsoft.com/office/drawing/2014/main" id="{00000000-0008-0000-17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6" name="Chart 43">
          <a:extLst>
            <a:ext uri="{FF2B5EF4-FFF2-40B4-BE49-F238E27FC236}">
              <a16:creationId xmlns:a16="http://schemas.microsoft.com/office/drawing/2014/main" id="{00000000-0008-0000-17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7" name="Chart 43">
          <a:extLst>
            <a:ext uri="{FF2B5EF4-FFF2-40B4-BE49-F238E27FC236}">
              <a16:creationId xmlns:a16="http://schemas.microsoft.com/office/drawing/2014/main" id="{00000000-0008-0000-17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8" name="Chart 43">
          <a:extLst>
            <a:ext uri="{FF2B5EF4-FFF2-40B4-BE49-F238E27FC236}">
              <a16:creationId xmlns:a16="http://schemas.microsoft.com/office/drawing/2014/main" id="{00000000-0008-0000-17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9" name="Chart 43">
          <a:extLst>
            <a:ext uri="{FF2B5EF4-FFF2-40B4-BE49-F238E27FC236}">
              <a16:creationId xmlns:a16="http://schemas.microsoft.com/office/drawing/2014/main" id="{00000000-0008-0000-17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80" name="Chart 43">
          <a:extLst>
            <a:ext uri="{FF2B5EF4-FFF2-40B4-BE49-F238E27FC236}">
              <a16:creationId xmlns:a16="http://schemas.microsoft.com/office/drawing/2014/main" id="{00000000-0008-0000-17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1" name="Chart 43">
          <a:extLst>
            <a:ext uri="{FF2B5EF4-FFF2-40B4-BE49-F238E27FC236}">
              <a16:creationId xmlns:a16="http://schemas.microsoft.com/office/drawing/2014/main" id="{00000000-0008-0000-17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2" name="Chart 43">
          <a:extLst>
            <a:ext uri="{FF2B5EF4-FFF2-40B4-BE49-F238E27FC236}">
              <a16:creationId xmlns:a16="http://schemas.microsoft.com/office/drawing/2014/main" id="{00000000-0008-0000-17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3" name="Chart 43">
          <a:extLst>
            <a:ext uri="{FF2B5EF4-FFF2-40B4-BE49-F238E27FC236}">
              <a16:creationId xmlns:a16="http://schemas.microsoft.com/office/drawing/2014/main" id="{00000000-0008-0000-17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4" name="Chart 43">
          <a:extLst>
            <a:ext uri="{FF2B5EF4-FFF2-40B4-BE49-F238E27FC236}">
              <a16:creationId xmlns:a16="http://schemas.microsoft.com/office/drawing/2014/main" id="{00000000-0008-0000-17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5" name="Chart 43">
          <a:extLst>
            <a:ext uri="{FF2B5EF4-FFF2-40B4-BE49-F238E27FC236}">
              <a16:creationId xmlns:a16="http://schemas.microsoft.com/office/drawing/2014/main" id="{00000000-0008-0000-17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6" name="Chart 43">
          <a:extLst>
            <a:ext uri="{FF2B5EF4-FFF2-40B4-BE49-F238E27FC236}">
              <a16:creationId xmlns:a16="http://schemas.microsoft.com/office/drawing/2014/main" id="{00000000-0008-0000-17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7" name="Chart 43">
          <a:extLst>
            <a:ext uri="{FF2B5EF4-FFF2-40B4-BE49-F238E27FC236}">
              <a16:creationId xmlns:a16="http://schemas.microsoft.com/office/drawing/2014/main" id="{00000000-0008-0000-17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805</xdr:row>
      <xdr:rowOff>28575</xdr:rowOff>
    </xdr:to>
    <xdr:graphicFrame macro="">
      <xdr:nvGraphicFramePr>
        <xdr:cNvPr id="88" name="Chart 43">
          <a:extLst>
            <a:ext uri="{FF2B5EF4-FFF2-40B4-BE49-F238E27FC236}">
              <a16:creationId xmlns:a16="http://schemas.microsoft.com/office/drawing/2014/main" id="{00000000-0008-0000-17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89" name="Chart 43">
          <a:extLst>
            <a:ext uri="{FF2B5EF4-FFF2-40B4-BE49-F238E27FC236}">
              <a16:creationId xmlns:a16="http://schemas.microsoft.com/office/drawing/2014/main" id="{00000000-0008-0000-17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0" name="Chart 43">
          <a:extLst>
            <a:ext uri="{FF2B5EF4-FFF2-40B4-BE49-F238E27FC236}">
              <a16:creationId xmlns:a16="http://schemas.microsoft.com/office/drawing/2014/main" id="{00000000-0008-0000-17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1" name="Chart 43">
          <a:extLst>
            <a:ext uri="{FF2B5EF4-FFF2-40B4-BE49-F238E27FC236}">
              <a16:creationId xmlns:a16="http://schemas.microsoft.com/office/drawing/2014/main" id="{00000000-0008-0000-17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2" name="Chart 43">
          <a:extLst>
            <a:ext uri="{FF2B5EF4-FFF2-40B4-BE49-F238E27FC236}">
              <a16:creationId xmlns:a16="http://schemas.microsoft.com/office/drawing/2014/main" id="{00000000-0008-0000-17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3" name="Chart 43">
          <a:extLst>
            <a:ext uri="{FF2B5EF4-FFF2-40B4-BE49-F238E27FC236}">
              <a16:creationId xmlns:a16="http://schemas.microsoft.com/office/drawing/2014/main" id="{00000000-0008-0000-17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4" name="Chart 43">
          <a:extLst>
            <a:ext uri="{FF2B5EF4-FFF2-40B4-BE49-F238E27FC236}">
              <a16:creationId xmlns:a16="http://schemas.microsoft.com/office/drawing/2014/main" id="{00000000-0008-0000-17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5" name="Chart 43">
          <a:extLst>
            <a:ext uri="{FF2B5EF4-FFF2-40B4-BE49-F238E27FC236}">
              <a16:creationId xmlns:a16="http://schemas.microsoft.com/office/drawing/2014/main" id="{00000000-0008-0000-17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6" name="Chart 43">
          <a:extLst>
            <a:ext uri="{FF2B5EF4-FFF2-40B4-BE49-F238E27FC236}">
              <a16:creationId xmlns:a16="http://schemas.microsoft.com/office/drawing/2014/main" id="{00000000-0008-0000-17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7" name="Chart 43">
          <a:extLst>
            <a:ext uri="{FF2B5EF4-FFF2-40B4-BE49-F238E27FC236}">
              <a16:creationId xmlns:a16="http://schemas.microsoft.com/office/drawing/2014/main" id="{00000000-0008-0000-17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8" name="Chart 43">
          <a:extLst>
            <a:ext uri="{FF2B5EF4-FFF2-40B4-BE49-F238E27FC236}">
              <a16:creationId xmlns:a16="http://schemas.microsoft.com/office/drawing/2014/main" id="{00000000-0008-0000-17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9" name="Chart 43">
          <a:extLst>
            <a:ext uri="{FF2B5EF4-FFF2-40B4-BE49-F238E27FC236}">
              <a16:creationId xmlns:a16="http://schemas.microsoft.com/office/drawing/2014/main" id="{00000000-0008-0000-17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100" name="Chart 43">
          <a:extLst>
            <a:ext uri="{FF2B5EF4-FFF2-40B4-BE49-F238E27FC236}">
              <a16:creationId xmlns:a16="http://schemas.microsoft.com/office/drawing/2014/main" id="{00000000-0008-0000-17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101" name="Chart 43">
          <a:extLst>
            <a:ext uri="{FF2B5EF4-FFF2-40B4-BE49-F238E27FC236}">
              <a16:creationId xmlns:a16="http://schemas.microsoft.com/office/drawing/2014/main" id="{00000000-0008-0000-17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102" name="Chart 43">
          <a:extLst>
            <a:ext uri="{FF2B5EF4-FFF2-40B4-BE49-F238E27FC236}">
              <a16:creationId xmlns:a16="http://schemas.microsoft.com/office/drawing/2014/main" id="{00000000-0008-0000-17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831</xdr:row>
      <xdr:rowOff>38100</xdr:rowOff>
    </xdr:to>
    <xdr:graphicFrame macro="">
      <xdr:nvGraphicFramePr>
        <xdr:cNvPr id="103" name="Chart 43">
          <a:extLst>
            <a:ext uri="{FF2B5EF4-FFF2-40B4-BE49-F238E27FC236}">
              <a16:creationId xmlns:a16="http://schemas.microsoft.com/office/drawing/2014/main" id="{00000000-0008-0000-17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4" name="Chart 43">
          <a:extLst>
            <a:ext uri="{FF2B5EF4-FFF2-40B4-BE49-F238E27FC236}">
              <a16:creationId xmlns:a16="http://schemas.microsoft.com/office/drawing/2014/main" id="{00000000-0008-0000-17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5" name="Chart 43">
          <a:extLst>
            <a:ext uri="{FF2B5EF4-FFF2-40B4-BE49-F238E27FC236}">
              <a16:creationId xmlns:a16="http://schemas.microsoft.com/office/drawing/2014/main" id="{00000000-0008-0000-17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6" name="Chart 43">
          <a:extLst>
            <a:ext uri="{FF2B5EF4-FFF2-40B4-BE49-F238E27FC236}">
              <a16:creationId xmlns:a16="http://schemas.microsoft.com/office/drawing/2014/main" id="{00000000-0008-0000-17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7" name="Chart 43">
          <a:extLst>
            <a:ext uri="{FF2B5EF4-FFF2-40B4-BE49-F238E27FC236}">
              <a16:creationId xmlns:a16="http://schemas.microsoft.com/office/drawing/2014/main" id="{00000000-0008-0000-17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8" name="Chart 43">
          <a:extLst>
            <a:ext uri="{FF2B5EF4-FFF2-40B4-BE49-F238E27FC236}">
              <a16:creationId xmlns:a16="http://schemas.microsoft.com/office/drawing/2014/main" id="{00000000-0008-0000-17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9" name="Chart 43">
          <a:extLst>
            <a:ext uri="{FF2B5EF4-FFF2-40B4-BE49-F238E27FC236}">
              <a16:creationId xmlns:a16="http://schemas.microsoft.com/office/drawing/2014/main" id="{00000000-0008-0000-17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10" name="Chart 43">
          <a:extLst>
            <a:ext uri="{FF2B5EF4-FFF2-40B4-BE49-F238E27FC236}">
              <a16:creationId xmlns:a16="http://schemas.microsoft.com/office/drawing/2014/main" id="{00000000-0008-0000-17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1" name="Chart 43">
          <a:extLst>
            <a:ext uri="{FF2B5EF4-FFF2-40B4-BE49-F238E27FC236}">
              <a16:creationId xmlns:a16="http://schemas.microsoft.com/office/drawing/2014/main" id="{00000000-0008-0000-17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2" name="Chart 43">
          <a:extLst>
            <a:ext uri="{FF2B5EF4-FFF2-40B4-BE49-F238E27FC236}">
              <a16:creationId xmlns:a16="http://schemas.microsoft.com/office/drawing/2014/main" id="{00000000-0008-0000-17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3" name="Chart 43">
          <a:extLst>
            <a:ext uri="{FF2B5EF4-FFF2-40B4-BE49-F238E27FC236}">
              <a16:creationId xmlns:a16="http://schemas.microsoft.com/office/drawing/2014/main" id="{00000000-0008-0000-17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4" name="Chart 43">
          <a:extLst>
            <a:ext uri="{FF2B5EF4-FFF2-40B4-BE49-F238E27FC236}">
              <a16:creationId xmlns:a16="http://schemas.microsoft.com/office/drawing/2014/main" id="{00000000-0008-0000-17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5" name="Chart 43">
          <a:extLst>
            <a:ext uri="{FF2B5EF4-FFF2-40B4-BE49-F238E27FC236}">
              <a16:creationId xmlns:a16="http://schemas.microsoft.com/office/drawing/2014/main" id="{00000000-0008-0000-17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6" name="Chart 43">
          <a:extLst>
            <a:ext uri="{FF2B5EF4-FFF2-40B4-BE49-F238E27FC236}">
              <a16:creationId xmlns:a16="http://schemas.microsoft.com/office/drawing/2014/main" id="{00000000-0008-0000-17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7" name="Chart 43">
          <a:extLst>
            <a:ext uri="{FF2B5EF4-FFF2-40B4-BE49-F238E27FC236}">
              <a16:creationId xmlns:a16="http://schemas.microsoft.com/office/drawing/2014/main" id="{00000000-0008-0000-17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857</xdr:row>
      <xdr:rowOff>9525</xdr:rowOff>
    </xdr:to>
    <xdr:graphicFrame macro="">
      <xdr:nvGraphicFramePr>
        <xdr:cNvPr id="118" name="Chart 43">
          <a:extLst>
            <a:ext uri="{FF2B5EF4-FFF2-40B4-BE49-F238E27FC236}">
              <a16:creationId xmlns:a16="http://schemas.microsoft.com/office/drawing/2014/main" id="{00000000-0008-0000-17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19" name="Chart 43">
          <a:extLst>
            <a:ext uri="{FF2B5EF4-FFF2-40B4-BE49-F238E27FC236}">
              <a16:creationId xmlns:a16="http://schemas.microsoft.com/office/drawing/2014/main" id="{00000000-0008-0000-17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0" name="Chart 43">
          <a:extLst>
            <a:ext uri="{FF2B5EF4-FFF2-40B4-BE49-F238E27FC236}">
              <a16:creationId xmlns:a16="http://schemas.microsoft.com/office/drawing/2014/main" id="{00000000-0008-0000-17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1" name="Chart 43">
          <a:extLst>
            <a:ext uri="{FF2B5EF4-FFF2-40B4-BE49-F238E27FC236}">
              <a16:creationId xmlns:a16="http://schemas.microsoft.com/office/drawing/2014/main" id="{00000000-0008-0000-17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2" name="Chart 43">
          <a:extLst>
            <a:ext uri="{FF2B5EF4-FFF2-40B4-BE49-F238E27FC236}">
              <a16:creationId xmlns:a16="http://schemas.microsoft.com/office/drawing/2014/main" id="{00000000-0008-0000-17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3" name="Chart 43">
          <a:extLst>
            <a:ext uri="{FF2B5EF4-FFF2-40B4-BE49-F238E27FC236}">
              <a16:creationId xmlns:a16="http://schemas.microsoft.com/office/drawing/2014/main" id="{00000000-0008-0000-17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4" name="Chart 43">
          <a:extLst>
            <a:ext uri="{FF2B5EF4-FFF2-40B4-BE49-F238E27FC236}">
              <a16:creationId xmlns:a16="http://schemas.microsoft.com/office/drawing/2014/main" id="{00000000-0008-0000-17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5" name="Chart 43">
          <a:extLst>
            <a:ext uri="{FF2B5EF4-FFF2-40B4-BE49-F238E27FC236}">
              <a16:creationId xmlns:a16="http://schemas.microsoft.com/office/drawing/2014/main" id="{00000000-0008-0000-17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6" name="Chart 43">
          <a:extLst>
            <a:ext uri="{FF2B5EF4-FFF2-40B4-BE49-F238E27FC236}">
              <a16:creationId xmlns:a16="http://schemas.microsoft.com/office/drawing/2014/main" id="{00000000-0008-0000-17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7" name="Chart 43">
          <a:extLst>
            <a:ext uri="{FF2B5EF4-FFF2-40B4-BE49-F238E27FC236}">
              <a16:creationId xmlns:a16="http://schemas.microsoft.com/office/drawing/2014/main" id="{00000000-0008-0000-17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8" name="Chart 43">
          <a:extLst>
            <a:ext uri="{FF2B5EF4-FFF2-40B4-BE49-F238E27FC236}">
              <a16:creationId xmlns:a16="http://schemas.microsoft.com/office/drawing/2014/main" id="{00000000-0008-0000-17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9" name="Chart 43">
          <a:extLst>
            <a:ext uri="{FF2B5EF4-FFF2-40B4-BE49-F238E27FC236}">
              <a16:creationId xmlns:a16="http://schemas.microsoft.com/office/drawing/2014/main" id="{00000000-0008-0000-17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30" name="Chart 43">
          <a:extLst>
            <a:ext uri="{FF2B5EF4-FFF2-40B4-BE49-F238E27FC236}">
              <a16:creationId xmlns:a16="http://schemas.microsoft.com/office/drawing/2014/main" id="{00000000-0008-0000-17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31" name="Chart 43">
          <a:extLst>
            <a:ext uri="{FF2B5EF4-FFF2-40B4-BE49-F238E27FC236}">
              <a16:creationId xmlns:a16="http://schemas.microsoft.com/office/drawing/2014/main" id="{00000000-0008-0000-17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32" name="Chart 43">
          <a:extLst>
            <a:ext uri="{FF2B5EF4-FFF2-40B4-BE49-F238E27FC236}">
              <a16:creationId xmlns:a16="http://schemas.microsoft.com/office/drawing/2014/main" id="{00000000-0008-0000-17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6</xdr:col>
      <xdr:colOff>104775</xdr:colOff>
      <xdr:row>866</xdr:row>
      <xdr:rowOff>114300</xdr:rowOff>
    </xdr:from>
    <xdr:to>
      <xdr:col>20</xdr:col>
      <xdr:colOff>0</xdr:colOff>
      <xdr:row>883</xdr:row>
      <xdr:rowOff>28575</xdr:rowOff>
    </xdr:to>
    <xdr:graphicFrame macro="">
      <xdr:nvGraphicFramePr>
        <xdr:cNvPr id="133" name="Chart 43">
          <a:extLst>
            <a:ext uri="{FF2B5EF4-FFF2-40B4-BE49-F238E27FC236}">
              <a16:creationId xmlns:a16="http://schemas.microsoft.com/office/drawing/2014/main" id="{00000000-0008-0000-17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4" name="Chart 43">
          <a:extLst>
            <a:ext uri="{FF2B5EF4-FFF2-40B4-BE49-F238E27FC236}">
              <a16:creationId xmlns:a16="http://schemas.microsoft.com/office/drawing/2014/main" id="{00000000-0008-0000-17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5" name="Chart 43">
          <a:extLst>
            <a:ext uri="{FF2B5EF4-FFF2-40B4-BE49-F238E27FC236}">
              <a16:creationId xmlns:a16="http://schemas.microsoft.com/office/drawing/2014/main" id="{00000000-0008-0000-17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6" name="Chart 43">
          <a:extLst>
            <a:ext uri="{FF2B5EF4-FFF2-40B4-BE49-F238E27FC236}">
              <a16:creationId xmlns:a16="http://schemas.microsoft.com/office/drawing/2014/main" id="{00000000-0008-0000-17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7" name="Chart 43">
          <a:extLst>
            <a:ext uri="{FF2B5EF4-FFF2-40B4-BE49-F238E27FC236}">
              <a16:creationId xmlns:a16="http://schemas.microsoft.com/office/drawing/2014/main" id="{00000000-0008-0000-17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8" name="Chart 43">
          <a:extLst>
            <a:ext uri="{FF2B5EF4-FFF2-40B4-BE49-F238E27FC236}">
              <a16:creationId xmlns:a16="http://schemas.microsoft.com/office/drawing/2014/main" id="{00000000-0008-0000-17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9" name="Chart 43">
          <a:extLst>
            <a:ext uri="{FF2B5EF4-FFF2-40B4-BE49-F238E27FC236}">
              <a16:creationId xmlns:a16="http://schemas.microsoft.com/office/drawing/2014/main" id="{00000000-0008-0000-17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40" name="Chart 43">
          <a:extLst>
            <a:ext uri="{FF2B5EF4-FFF2-40B4-BE49-F238E27FC236}">
              <a16:creationId xmlns:a16="http://schemas.microsoft.com/office/drawing/2014/main" id="{00000000-0008-0000-17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1" name="Chart 43">
          <a:extLst>
            <a:ext uri="{FF2B5EF4-FFF2-40B4-BE49-F238E27FC236}">
              <a16:creationId xmlns:a16="http://schemas.microsoft.com/office/drawing/2014/main" id="{00000000-0008-0000-17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2" name="Chart 43">
          <a:extLst>
            <a:ext uri="{FF2B5EF4-FFF2-40B4-BE49-F238E27FC236}">
              <a16:creationId xmlns:a16="http://schemas.microsoft.com/office/drawing/2014/main" id="{00000000-0008-0000-17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3" name="Chart 43">
          <a:extLst>
            <a:ext uri="{FF2B5EF4-FFF2-40B4-BE49-F238E27FC236}">
              <a16:creationId xmlns:a16="http://schemas.microsoft.com/office/drawing/2014/main" id="{00000000-0008-0000-17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4" name="Chart 43">
          <a:extLst>
            <a:ext uri="{FF2B5EF4-FFF2-40B4-BE49-F238E27FC236}">
              <a16:creationId xmlns:a16="http://schemas.microsoft.com/office/drawing/2014/main" id="{00000000-0008-0000-17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5" name="Chart 43">
          <a:extLst>
            <a:ext uri="{FF2B5EF4-FFF2-40B4-BE49-F238E27FC236}">
              <a16:creationId xmlns:a16="http://schemas.microsoft.com/office/drawing/2014/main" id="{00000000-0008-0000-17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6" name="Chart 43">
          <a:extLst>
            <a:ext uri="{FF2B5EF4-FFF2-40B4-BE49-F238E27FC236}">
              <a16:creationId xmlns:a16="http://schemas.microsoft.com/office/drawing/2014/main" id="{00000000-0008-0000-17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7" name="Chart 43">
          <a:extLst>
            <a:ext uri="{FF2B5EF4-FFF2-40B4-BE49-F238E27FC236}">
              <a16:creationId xmlns:a16="http://schemas.microsoft.com/office/drawing/2014/main" id="{00000000-0008-0000-17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909</xdr:row>
      <xdr:rowOff>47625</xdr:rowOff>
    </xdr:to>
    <xdr:graphicFrame macro="">
      <xdr:nvGraphicFramePr>
        <xdr:cNvPr id="148" name="Chart 43">
          <a:extLst>
            <a:ext uri="{FF2B5EF4-FFF2-40B4-BE49-F238E27FC236}">
              <a16:creationId xmlns:a16="http://schemas.microsoft.com/office/drawing/2014/main" id="{00000000-0008-0000-17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6</xdr:col>
      <xdr:colOff>133350</xdr:colOff>
      <xdr:row>33</xdr:row>
      <xdr:rowOff>47625</xdr:rowOff>
    </xdr:from>
    <xdr:to>
      <xdr:col>20</xdr:col>
      <xdr:colOff>19050</xdr:colOff>
      <xdr:row>51</xdr:row>
      <xdr:rowOff>95250</xdr:rowOff>
    </xdr:to>
    <xdr:graphicFrame macro="">
      <xdr:nvGraphicFramePr>
        <xdr:cNvPr id="149" name="Chart 17">
          <a:extLst>
            <a:ext uri="{FF2B5EF4-FFF2-40B4-BE49-F238E27FC236}">
              <a16:creationId xmlns:a16="http://schemas.microsoft.com/office/drawing/2014/main" id="{00000000-0008-0000-17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150" name="Chart 18">
          <a:extLst>
            <a:ext uri="{FF2B5EF4-FFF2-40B4-BE49-F238E27FC236}">
              <a16:creationId xmlns:a16="http://schemas.microsoft.com/office/drawing/2014/main" id="{00000000-0008-0000-17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151" name="Chart 17">
          <a:extLst>
            <a:ext uri="{FF2B5EF4-FFF2-40B4-BE49-F238E27FC236}">
              <a16:creationId xmlns:a16="http://schemas.microsoft.com/office/drawing/2014/main" id="{00000000-0008-0000-17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152" name="Chart 18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153" name="Chart 17">
          <a:extLst>
            <a:ext uri="{FF2B5EF4-FFF2-40B4-BE49-F238E27FC236}">
              <a16:creationId xmlns:a16="http://schemas.microsoft.com/office/drawing/2014/main" id="{00000000-0008-0000-17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154" name="Chart 18">
          <a:extLst>
            <a:ext uri="{FF2B5EF4-FFF2-40B4-BE49-F238E27FC236}">
              <a16:creationId xmlns:a16="http://schemas.microsoft.com/office/drawing/2014/main" id="{00000000-0008-0000-17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155" name="Chart 17">
          <a:extLst>
            <a:ext uri="{FF2B5EF4-FFF2-40B4-BE49-F238E27FC236}">
              <a16:creationId xmlns:a16="http://schemas.microsoft.com/office/drawing/2014/main" id="{00000000-0008-0000-17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156" name="Chart 18">
          <a:extLst>
            <a:ext uri="{FF2B5EF4-FFF2-40B4-BE49-F238E27FC236}">
              <a16:creationId xmlns:a16="http://schemas.microsoft.com/office/drawing/2014/main" id="{00000000-0008-0000-17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157" name="Chart 17">
          <a:extLst>
            <a:ext uri="{FF2B5EF4-FFF2-40B4-BE49-F238E27FC236}">
              <a16:creationId xmlns:a16="http://schemas.microsoft.com/office/drawing/2014/main" id="{00000000-0008-0000-17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158" name="Chart 18">
          <a:extLst>
            <a:ext uri="{FF2B5EF4-FFF2-40B4-BE49-F238E27FC236}">
              <a16:creationId xmlns:a16="http://schemas.microsoft.com/office/drawing/2014/main" id="{00000000-0008-0000-17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159" name="Chart 17">
          <a:extLst>
            <a:ext uri="{FF2B5EF4-FFF2-40B4-BE49-F238E27FC236}">
              <a16:creationId xmlns:a16="http://schemas.microsoft.com/office/drawing/2014/main" id="{00000000-0008-0000-17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160" name="Chart 18">
          <a:extLst>
            <a:ext uri="{FF2B5EF4-FFF2-40B4-BE49-F238E27FC236}">
              <a16:creationId xmlns:a16="http://schemas.microsoft.com/office/drawing/2014/main" id="{00000000-0008-0000-17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161" name="Chart 17">
          <a:extLst>
            <a:ext uri="{FF2B5EF4-FFF2-40B4-BE49-F238E27FC236}">
              <a16:creationId xmlns:a16="http://schemas.microsoft.com/office/drawing/2014/main" id="{00000000-0008-0000-17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162" name="Chart 18">
          <a:extLst>
            <a:ext uri="{FF2B5EF4-FFF2-40B4-BE49-F238E27FC236}">
              <a16:creationId xmlns:a16="http://schemas.microsoft.com/office/drawing/2014/main" id="{00000000-0008-0000-17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163" name="Chart 17">
          <a:extLst>
            <a:ext uri="{FF2B5EF4-FFF2-40B4-BE49-F238E27FC236}">
              <a16:creationId xmlns:a16="http://schemas.microsoft.com/office/drawing/2014/main" id="{00000000-0008-0000-17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164" name="Chart 18">
          <a:extLst>
            <a:ext uri="{FF2B5EF4-FFF2-40B4-BE49-F238E27FC236}">
              <a16:creationId xmlns:a16="http://schemas.microsoft.com/office/drawing/2014/main" id="{00000000-0008-0000-17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165" name="Chart 17">
          <a:extLst>
            <a:ext uri="{FF2B5EF4-FFF2-40B4-BE49-F238E27FC236}">
              <a16:creationId xmlns:a16="http://schemas.microsoft.com/office/drawing/2014/main" id="{00000000-0008-0000-17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166" name="Chart 18">
          <a:extLst>
            <a:ext uri="{FF2B5EF4-FFF2-40B4-BE49-F238E27FC236}">
              <a16:creationId xmlns:a16="http://schemas.microsoft.com/office/drawing/2014/main" id="{00000000-0008-0000-17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167" name="Chart 17">
          <a:extLst>
            <a:ext uri="{FF2B5EF4-FFF2-40B4-BE49-F238E27FC236}">
              <a16:creationId xmlns:a16="http://schemas.microsoft.com/office/drawing/2014/main" id="{00000000-0008-0000-17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168" name="Chart 18">
          <a:extLst>
            <a:ext uri="{FF2B5EF4-FFF2-40B4-BE49-F238E27FC236}">
              <a16:creationId xmlns:a16="http://schemas.microsoft.com/office/drawing/2014/main" id="{00000000-0008-0000-17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169" name="Chart 17">
          <a:extLst>
            <a:ext uri="{FF2B5EF4-FFF2-40B4-BE49-F238E27FC236}">
              <a16:creationId xmlns:a16="http://schemas.microsoft.com/office/drawing/2014/main" id="{00000000-0008-0000-17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170" name="Chart 18">
          <a:extLst>
            <a:ext uri="{FF2B5EF4-FFF2-40B4-BE49-F238E27FC236}">
              <a16:creationId xmlns:a16="http://schemas.microsoft.com/office/drawing/2014/main" id="{00000000-0008-0000-17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171" name="Chart 17">
          <a:extLst>
            <a:ext uri="{FF2B5EF4-FFF2-40B4-BE49-F238E27FC236}">
              <a16:creationId xmlns:a16="http://schemas.microsoft.com/office/drawing/2014/main" id="{00000000-0008-0000-17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172" name="Chart 18">
          <a:extLst>
            <a:ext uri="{FF2B5EF4-FFF2-40B4-BE49-F238E27FC236}">
              <a16:creationId xmlns:a16="http://schemas.microsoft.com/office/drawing/2014/main" id="{00000000-0008-0000-17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173" name="Chart 17">
          <a:extLst>
            <a:ext uri="{FF2B5EF4-FFF2-40B4-BE49-F238E27FC236}">
              <a16:creationId xmlns:a16="http://schemas.microsoft.com/office/drawing/2014/main" id="{00000000-0008-0000-17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174" name="Chart 18">
          <a:extLst>
            <a:ext uri="{FF2B5EF4-FFF2-40B4-BE49-F238E27FC236}">
              <a16:creationId xmlns:a16="http://schemas.microsoft.com/office/drawing/2014/main" id="{00000000-0008-0000-17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175" name="Chart 17">
          <a:extLst>
            <a:ext uri="{FF2B5EF4-FFF2-40B4-BE49-F238E27FC236}">
              <a16:creationId xmlns:a16="http://schemas.microsoft.com/office/drawing/2014/main" id="{00000000-0008-0000-17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176" name="Chart 18">
          <a:extLst>
            <a:ext uri="{FF2B5EF4-FFF2-40B4-BE49-F238E27FC236}">
              <a16:creationId xmlns:a16="http://schemas.microsoft.com/office/drawing/2014/main" id="{00000000-0008-0000-17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177" name="Chart 17">
          <a:extLst>
            <a:ext uri="{FF2B5EF4-FFF2-40B4-BE49-F238E27FC236}">
              <a16:creationId xmlns:a16="http://schemas.microsoft.com/office/drawing/2014/main" id="{00000000-0008-0000-17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178" name="Chart 18">
          <a:extLst>
            <a:ext uri="{FF2B5EF4-FFF2-40B4-BE49-F238E27FC236}">
              <a16:creationId xmlns:a16="http://schemas.microsoft.com/office/drawing/2014/main" id="{00000000-0008-0000-17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179" name="Chart 17">
          <a:extLst>
            <a:ext uri="{FF2B5EF4-FFF2-40B4-BE49-F238E27FC236}">
              <a16:creationId xmlns:a16="http://schemas.microsoft.com/office/drawing/2014/main" id="{00000000-0008-0000-17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180" name="Chart 18">
          <a:extLst>
            <a:ext uri="{FF2B5EF4-FFF2-40B4-BE49-F238E27FC236}">
              <a16:creationId xmlns:a16="http://schemas.microsoft.com/office/drawing/2014/main" id="{00000000-0008-0000-17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181" name="Chart 17">
          <a:extLst>
            <a:ext uri="{FF2B5EF4-FFF2-40B4-BE49-F238E27FC236}">
              <a16:creationId xmlns:a16="http://schemas.microsoft.com/office/drawing/2014/main" id="{00000000-0008-0000-17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182" name="Chart 18">
          <a:extLst>
            <a:ext uri="{FF2B5EF4-FFF2-40B4-BE49-F238E27FC236}">
              <a16:creationId xmlns:a16="http://schemas.microsoft.com/office/drawing/2014/main" id="{00000000-0008-0000-17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183" name="Chart 17">
          <a:extLst>
            <a:ext uri="{FF2B5EF4-FFF2-40B4-BE49-F238E27FC236}">
              <a16:creationId xmlns:a16="http://schemas.microsoft.com/office/drawing/2014/main" id="{00000000-0008-0000-17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184" name="Chart 18">
          <a:extLst>
            <a:ext uri="{FF2B5EF4-FFF2-40B4-BE49-F238E27FC236}">
              <a16:creationId xmlns:a16="http://schemas.microsoft.com/office/drawing/2014/main" id="{00000000-0008-0000-17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185" name="Chart 17">
          <a:extLst>
            <a:ext uri="{FF2B5EF4-FFF2-40B4-BE49-F238E27FC236}">
              <a16:creationId xmlns:a16="http://schemas.microsoft.com/office/drawing/2014/main" id="{00000000-0008-0000-17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186" name="Chart 18">
          <a:extLst>
            <a:ext uri="{FF2B5EF4-FFF2-40B4-BE49-F238E27FC236}">
              <a16:creationId xmlns:a16="http://schemas.microsoft.com/office/drawing/2014/main" id="{00000000-0008-0000-17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187" name="Chart 17">
          <a:extLst>
            <a:ext uri="{FF2B5EF4-FFF2-40B4-BE49-F238E27FC236}">
              <a16:creationId xmlns:a16="http://schemas.microsoft.com/office/drawing/2014/main" id="{00000000-0008-0000-17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188" name="Chart 18">
          <a:extLst>
            <a:ext uri="{FF2B5EF4-FFF2-40B4-BE49-F238E27FC236}">
              <a16:creationId xmlns:a16="http://schemas.microsoft.com/office/drawing/2014/main" id="{00000000-0008-0000-1700-0000B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189" name="Chart 17">
          <a:extLst>
            <a:ext uri="{FF2B5EF4-FFF2-40B4-BE49-F238E27FC236}">
              <a16:creationId xmlns:a16="http://schemas.microsoft.com/office/drawing/2014/main" id="{00000000-0008-0000-1700-0000B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190" name="Chart 18">
          <a:extLst>
            <a:ext uri="{FF2B5EF4-FFF2-40B4-BE49-F238E27FC236}">
              <a16:creationId xmlns:a16="http://schemas.microsoft.com/office/drawing/2014/main" id="{00000000-0008-0000-1700-0000B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191" name="Chart 17">
          <a:extLst>
            <a:ext uri="{FF2B5EF4-FFF2-40B4-BE49-F238E27FC236}">
              <a16:creationId xmlns:a16="http://schemas.microsoft.com/office/drawing/2014/main" id="{00000000-0008-0000-1700-0000B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192" name="Chart 18">
          <a:extLst>
            <a:ext uri="{FF2B5EF4-FFF2-40B4-BE49-F238E27FC236}">
              <a16:creationId xmlns:a16="http://schemas.microsoft.com/office/drawing/2014/main" id="{00000000-0008-0000-1700-0000C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193" name="Chart 17">
          <a:extLst>
            <a:ext uri="{FF2B5EF4-FFF2-40B4-BE49-F238E27FC236}">
              <a16:creationId xmlns:a16="http://schemas.microsoft.com/office/drawing/2014/main" id="{00000000-0008-0000-1700-0000C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194" name="Chart 18">
          <a:extLst>
            <a:ext uri="{FF2B5EF4-FFF2-40B4-BE49-F238E27FC236}">
              <a16:creationId xmlns:a16="http://schemas.microsoft.com/office/drawing/2014/main" id="{00000000-0008-0000-17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195" name="Chart 17">
          <a:extLst>
            <a:ext uri="{FF2B5EF4-FFF2-40B4-BE49-F238E27FC236}">
              <a16:creationId xmlns:a16="http://schemas.microsoft.com/office/drawing/2014/main" id="{00000000-0008-0000-17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196" name="Chart 18">
          <a:extLst>
            <a:ext uri="{FF2B5EF4-FFF2-40B4-BE49-F238E27FC236}">
              <a16:creationId xmlns:a16="http://schemas.microsoft.com/office/drawing/2014/main" id="{00000000-0008-0000-1700-0000C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197" name="Chart 17">
          <a:extLst>
            <a:ext uri="{FF2B5EF4-FFF2-40B4-BE49-F238E27FC236}">
              <a16:creationId xmlns:a16="http://schemas.microsoft.com/office/drawing/2014/main" id="{00000000-0008-0000-1700-0000C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198" name="Chart 18">
          <a:extLst>
            <a:ext uri="{FF2B5EF4-FFF2-40B4-BE49-F238E27FC236}">
              <a16:creationId xmlns:a16="http://schemas.microsoft.com/office/drawing/2014/main" id="{00000000-0008-0000-1700-0000C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199" name="Chart 17">
          <a:extLst>
            <a:ext uri="{FF2B5EF4-FFF2-40B4-BE49-F238E27FC236}">
              <a16:creationId xmlns:a16="http://schemas.microsoft.com/office/drawing/2014/main" id="{00000000-0008-0000-1700-0000C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200" name="Chart 18">
          <a:extLst>
            <a:ext uri="{FF2B5EF4-FFF2-40B4-BE49-F238E27FC236}">
              <a16:creationId xmlns:a16="http://schemas.microsoft.com/office/drawing/2014/main" id="{00000000-0008-0000-1700-0000C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201" name="Chart 17">
          <a:extLst>
            <a:ext uri="{FF2B5EF4-FFF2-40B4-BE49-F238E27FC236}">
              <a16:creationId xmlns:a16="http://schemas.microsoft.com/office/drawing/2014/main" id="{00000000-0008-0000-1700-0000C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202" name="Chart 18">
          <a:extLst>
            <a:ext uri="{FF2B5EF4-FFF2-40B4-BE49-F238E27FC236}">
              <a16:creationId xmlns:a16="http://schemas.microsoft.com/office/drawing/2014/main" id="{00000000-0008-0000-1700-0000C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203" name="Chart 17">
          <a:extLst>
            <a:ext uri="{FF2B5EF4-FFF2-40B4-BE49-F238E27FC236}">
              <a16:creationId xmlns:a16="http://schemas.microsoft.com/office/drawing/2014/main" id="{00000000-0008-0000-1700-0000C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204" name="Chart 18">
          <a:extLst>
            <a:ext uri="{FF2B5EF4-FFF2-40B4-BE49-F238E27FC236}">
              <a16:creationId xmlns:a16="http://schemas.microsoft.com/office/drawing/2014/main" id="{00000000-0008-0000-1700-0000C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205" name="Chart 17">
          <a:extLst>
            <a:ext uri="{FF2B5EF4-FFF2-40B4-BE49-F238E27FC236}">
              <a16:creationId xmlns:a16="http://schemas.microsoft.com/office/drawing/2014/main" id="{00000000-0008-0000-1700-0000C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206" name="Chart 18">
          <a:extLst>
            <a:ext uri="{FF2B5EF4-FFF2-40B4-BE49-F238E27FC236}">
              <a16:creationId xmlns:a16="http://schemas.microsoft.com/office/drawing/2014/main" id="{00000000-0008-0000-1700-0000C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207" name="Chart 17">
          <a:extLst>
            <a:ext uri="{FF2B5EF4-FFF2-40B4-BE49-F238E27FC236}">
              <a16:creationId xmlns:a16="http://schemas.microsoft.com/office/drawing/2014/main" id="{00000000-0008-0000-1700-0000C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95250</xdr:rowOff>
    </xdr:to>
    <xdr:graphicFrame macro="">
      <xdr:nvGraphicFramePr>
        <xdr:cNvPr id="208" name="Chart 18">
          <a:extLst>
            <a:ext uri="{FF2B5EF4-FFF2-40B4-BE49-F238E27FC236}">
              <a16:creationId xmlns:a16="http://schemas.microsoft.com/office/drawing/2014/main" id="{00000000-0008-0000-17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133350</xdr:colOff>
      <xdr:row>423</xdr:row>
      <xdr:rowOff>47625</xdr:rowOff>
    </xdr:from>
    <xdr:to>
      <xdr:col>20</xdr:col>
      <xdr:colOff>19050</xdr:colOff>
      <xdr:row>441</xdr:row>
      <xdr:rowOff>95250</xdr:rowOff>
    </xdr:to>
    <xdr:graphicFrame macro="">
      <xdr:nvGraphicFramePr>
        <xdr:cNvPr id="209" name="Chart 17">
          <a:extLst>
            <a:ext uri="{FF2B5EF4-FFF2-40B4-BE49-F238E27FC236}">
              <a16:creationId xmlns:a16="http://schemas.microsoft.com/office/drawing/2014/main" id="{00000000-0008-0000-1700-0000D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95250</xdr:rowOff>
    </xdr:to>
    <xdr:graphicFrame macro="">
      <xdr:nvGraphicFramePr>
        <xdr:cNvPr id="210" name="Chart 18">
          <a:extLst>
            <a:ext uri="{FF2B5EF4-FFF2-40B4-BE49-F238E27FC236}">
              <a16:creationId xmlns:a16="http://schemas.microsoft.com/office/drawing/2014/main" id="{00000000-0008-0000-1700-0000D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6</xdr:col>
      <xdr:colOff>133350</xdr:colOff>
      <xdr:row>449</xdr:row>
      <xdr:rowOff>47625</xdr:rowOff>
    </xdr:from>
    <xdr:to>
      <xdr:col>20</xdr:col>
      <xdr:colOff>19050</xdr:colOff>
      <xdr:row>467</xdr:row>
      <xdr:rowOff>95250</xdr:rowOff>
    </xdr:to>
    <xdr:graphicFrame macro="">
      <xdr:nvGraphicFramePr>
        <xdr:cNvPr id="211" name="Chart 17">
          <a:extLst>
            <a:ext uri="{FF2B5EF4-FFF2-40B4-BE49-F238E27FC236}">
              <a16:creationId xmlns:a16="http://schemas.microsoft.com/office/drawing/2014/main" id="{00000000-0008-0000-1700-0000D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212" name="Chart 18">
          <a:extLst>
            <a:ext uri="{FF2B5EF4-FFF2-40B4-BE49-F238E27FC236}">
              <a16:creationId xmlns:a16="http://schemas.microsoft.com/office/drawing/2014/main" id="{00000000-0008-0000-1700-0000D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6</xdr:col>
      <xdr:colOff>133350</xdr:colOff>
      <xdr:row>475</xdr:row>
      <xdr:rowOff>47625</xdr:rowOff>
    </xdr:from>
    <xdr:to>
      <xdr:col>20</xdr:col>
      <xdr:colOff>19050</xdr:colOff>
      <xdr:row>493</xdr:row>
      <xdr:rowOff>95250</xdr:rowOff>
    </xdr:to>
    <xdr:graphicFrame macro="">
      <xdr:nvGraphicFramePr>
        <xdr:cNvPr id="213" name="Chart 17">
          <a:extLst>
            <a:ext uri="{FF2B5EF4-FFF2-40B4-BE49-F238E27FC236}">
              <a16:creationId xmlns:a16="http://schemas.microsoft.com/office/drawing/2014/main" id="{00000000-0008-0000-1700-0000D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95250</xdr:rowOff>
    </xdr:to>
    <xdr:graphicFrame macro="">
      <xdr:nvGraphicFramePr>
        <xdr:cNvPr id="214" name="Chart 18">
          <a:extLst>
            <a:ext uri="{FF2B5EF4-FFF2-40B4-BE49-F238E27FC236}">
              <a16:creationId xmlns:a16="http://schemas.microsoft.com/office/drawing/2014/main" id="{00000000-0008-0000-1700-0000D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6</xdr:col>
      <xdr:colOff>133350</xdr:colOff>
      <xdr:row>501</xdr:row>
      <xdr:rowOff>47625</xdr:rowOff>
    </xdr:from>
    <xdr:to>
      <xdr:col>20</xdr:col>
      <xdr:colOff>19050</xdr:colOff>
      <xdr:row>519</xdr:row>
      <xdr:rowOff>95250</xdr:rowOff>
    </xdr:to>
    <xdr:graphicFrame macro="">
      <xdr:nvGraphicFramePr>
        <xdr:cNvPr id="215" name="Chart 17">
          <a:extLst>
            <a:ext uri="{FF2B5EF4-FFF2-40B4-BE49-F238E27FC236}">
              <a16:creationId xmlns:a16="http://schemas.microsoft.com/office/drawing/2014/main" id="{00000000-0008-0000-1700-0000D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95250</xdr:rowOff>
    </xdr:to>
    <xdr:graphicFrame macro="">
      <xdr:nvGraphicFramePr>
        <xdr:cNvPr id="216" name="Chart 18">
          <a:extLst>
            <a:ext uri="{FF2B5EF4-FFF2-40B4-BE49-F238E27FC236}">
              <a16:creationId xmlns:a16="http://schemas.microsoft.com/office/drawing/2014/main" id="{00000000-0008-0000-1700-0000D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6</xdr:col>
      <xdr:colOff>133350</xdr:colOff>
      <xdr:row>527</xdr:row>
      <xdr:rowOff>47625</xdr:rowOff>
    </xdr:from>
    <xdr:to>
      <xdr:col>20</xdr:col>
      <xdr:colOff>19050</xdr:colOff>
      <xdr:row>545</xdr:row>
      <xdr:rowOff>95250</xdr:rowOff>
    </xdr:to>
    <xdr:graphicFrame macro="">
      <xdr:nvGraphicFramePr>
        <xdr:cNvPr id="217" name="Chart 17">
          <a:extLst>
            <a:ext uri="{FF2B5EF4-FFF2-40B4-BE49-F238E27FC236}">
              <a16:creationId xmlns:a16="http://schemas.microsoft.com/office/drawing/2014/main" id="{00000000-0008-0000-1700-0000D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95250</xdr:rowOff>
    </xdr:to>
    <xdr:graphicFrame macro="">
      <xdr:nvGraphicFramePr>
        <xdr:cNvPr id="218" name="Chart 18">
          <a:extLst>
            <a:ext uri="{FF2B5EF4-FFF2-40B4-BE49-F238E27FC236}">
              <a16:creationId xmlns:a16="http://schemas.microsoft.com/office/drawing/2014/main" id="{00000000-0008-0000-1700-0000D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6</xdr:col>
      <xdr:colOff>133350</xdr:colOff>
      <xdr:row>553</xdr:row>
      <xdr:rowOff>47625</xdr:rowOff>
    </xdr:from>
    <xdr:to>
      <xdr:col>20</xdr:col>
      <xdr:colOff>19050</xdr:colOff>
      <xdr:row>571</xdr:row>
      <xdr:rowOff>95250</xdr:rowOff>
    </xdr:to>
    <xdr:graphicFrame macro="">
      <xdr:nvGraphicFramePr>
        <xdr:cNvPr id="219" name="Chart 17">
          <a:extLst>
            <a:ext uri="{FF2B5EF4-FFF2-40B4-BE49-F238E27FC236}">
              <a16:creationId xmlns:a16="http://schemas.microsoft.com/office/drawing/2014/main" id="{00000000-0008-0000-1700-0000D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95250</xdr:rowOff>
    </xdr:to>
    <xdr:graphicFrame macro="">
      <xdr:nvGraphicFramePr>
        <xdr:cNvPr id="220" name="Chart 18">
          <a:extLst>
            <a:ext uri="{FF2B5EF4-FFF2-40B4-BE49-F238E27FC236}">
              <a16:creationId xmlns:a16="http://schemas.microsoft.com/office/drawing/2014/main" id="{00000000-0008-0000-1700-0000D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6</xdr:col>
      <xdr:colOff>133350</xdr:colOff>
      <xdr:row>579</xdr:row>
      <xdr:rowOff>47625</xdr:rowOff>
    </xdr:from>
    <xdr:to>
      <xdr:col>20</xdr:col>
      <xdr:colOff>19050</xdr:colOff>
      <xdr:row>597</xdr:row>
      <xdr:rowOff>95250</xdr:rowOff>
    </xdr:to>
    <xdr:graphicFrame macro="">
      <xdr:nvGraphicFramePr>
        <xdr:cNvPr id="221" name="Chart 17">
          <a:extLst>
            <a:ext uri="{FF2B5EF4-FFF2-40B4-BE49-F238E27FC236}">
              <a16:creationId xmlns:a16="http://schemas.microsoft.com/office/drawing/2014/main" id="{00000000-0008-0000-1700-0000D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222" name="Chart 18">
          <a:extLst>
            <a:ext uri="{FF2B5EF4-FFF2-40B4-BE49-F238E27FC236}">
              <a16:creationId xmlns:a16="http://schemas.microsoft.com/office/drawing/2014/main" id="{00000000-0008-0000-1700-0000D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6</xdr:col>
      <xdr:colOff>133350</xdr:colOff>
      <xdr:row>605</xdr:row>
      <xdr:rowOff>47625</xdr:rowOff>
    </xdr:from>
    <xdr:to>
      <xdr:col>20</xdr:col>
      <xdr:colOff>19050</xdr:colOff>
      <xdr:row>623</xdr:row>
      <xdr:rowOff>95250</xdr:rowOff>
    </xdr:to>
    <xdr:graphicFrame macro="">
      <xdr:nvGraphicFramePr>
        <xdr:cNvPr id="223" name="Chart 17">
          <a:extLst>
            <a:ext uri="{FF2B5EF4-FFF2-40B4-BE49-F238E27FC236}">
              <a16:creationId xmlns:a16="http://schemas.microsoft.com/office/drawing/2014/main" id="{00000000-0008-0000-1700-0000D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95250</xdr:rowOff>
    </xdr:to>
    <xdr:graphicFrame macro="">
      <xdr:nvGraphicFramePr>
        <xdr:cNvPr id="224" name="Chart 18">
          <a:extLst>
            <a:ext uri="{FF2B5EF4-FFF2-40B4-BE49-F238E27FC236}">
              <a16:creationId xmlns:a16="http://schemas.microsoft.com/office/drawing/2014/main" id="{00000000-0008-0000-1700-0000E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6</xdr:col>
      <xdr:colOff>133350</xdr:colOff>
      <xdr:row>631</xdr:row>
      <xdr:rowOff>47625</xdr:rowOff>
    </xdr:from>
    <xdr:to>
      <xdr:col>20</xdr:col>
      <xdr:colOff>19050</xdr:colOff>
      <xdr:row>649</xdr:row>
      <xdr:rowOff>95250</xdr:rowOff>
    </xdr:to>
    <xdr:graphicFrame macro="">
      <xdr:nvGraphicFramePr>
        <xdr:cNvPr id="225" name="Chart 17">
          <a:extLst>
            <a:ext uri="{FF2B5EF4-FFF2-40B4-BE49-F238E27FC236}">
              <a16:creationId xmlns:a16="http://schemas.microsoft.com/office/drawing/2014/main" id="{00000000-0008-0000-1700-0000E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226" name="Chart 18">
          <a:extLst>
            <a:ext uri="{FF2B5EF4-FFF2-40B4-BE49-F238E27FC236}">
              <a16:creationId xmlns:a16="http://schemas.microsoft.com/office/drawing/2014/main" id="{00000000-0008-0000-1700-0000E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6</xdr:col>
      <xdr:colOff>133350</xdr:colOff>
      <xdr:row>657</xdr:row>
      <xdr:rowOff>47625</xdr:rowOff>
    </xdr:from>
    <xdr:to>
      <xdr:col>20</xdr:col>
      <xdr:colOff>19050</xdr:colOff>
      <xdr:row>675</xdr:row>
      <xdr:rowOff>95250</xdr:rowOff>
    </xdr:to>
    <xdr:graphicFrame macro="">
      <xdr:nvGraphicFramePr>
        <xdr:cNvPr id="227" name="Chart 17">
          <a:extLst>
            <a:ext uri="{FF2B5EF4-FFF2-40B4-BE49-F238E27FC236}">
              <a16:creationId xmlns:a16="http://schemas.microsoft.com/office/drawing/2014/main" id="{00000000-0008-0000-1700-0000E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95250</xdr:rowOff>
    </xdr:to>
    <xdr:graphicFrame macro="">
      <xdr:nvGraphicFramePr>
        <xdr:cNvPr id="228" name="Chart 18">
          <a:extLst>
            <a:ext uri="{FF2B5EF4-FFF2-40B4-BE49-F238E27FC236}">
              <a16:creationId xmlns:a16="http://schemas.microsoft.com/office/drawing/2014/main" id="{00000000-0008-0000-1700-0000E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6</xdr:col>
      <xdr:colOff>133350</xdr:colOff>
      <xdr:row>683</xdr:row>
      <xdr:rowOff>47625</xdr:rowOff>
    </xdr:from>
    <xdr:to>
      <xdr:col>20</xdr:col>
      <xdr:colOff>19050</xdr:colOff>
      <xdr:row>701</xdr:row>
      <xdr:rowOff>95250</xdr:rowOff>
    </xdr:to>
    <xdr:graphicFrame macro="">
      <xdr:nvGraphicFramePr>
        <xdr:cNvPr id="229" name="Chart 17">
          <a:extLst>
            <a:ext uri="{FF2B5EF4-FFF2-40B4-BE49-F238E27FC236}">
              <a16:creationId xmlns:a16="http://schemas.microsoft.com/office/drawing/2014/main" id="{00000000-0008-0000-1700-0000E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95250</xdr:rowOff>
    </xdr:to>
    <xdr:graphicFrame macro="">
      <xdr:nvGraphicFramePr>
        <xdr:cNvPr id="230" name="Chart 18">
          <a:extLst>
            <a:ext uri="{FF2B5EF4-FFF2-40B4-BE49-F238E27FC236}">
              <a16:creationId xmlns:a16="http://schemas.microsoft.com/office/drawing/2014/main" id="{00000000-0008-0000-1700-0000E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6</xdr:col>
      <xdr:colOff>133350</xdr:colOff>
      <xdr:row>709</xdr:row>
      <xdr:rowOff>47625</xdr:rowOff>
    </xdr:from>
    <xdr:to>
      <xdr:col>20</xdr:col>
      <xdr:colOff>19050</xdr:colOff>
      <xdr:row>727</xdr:row>
      <xdr:rowOff>95250</xdr:rowOff>
    </xdr:to>
    <xdr:graphicFrame macro="">
      <xdr:nvGraphicFramePr>
        <xdr:cNvPr id="231" name="Chart 17">
          <a:extLst>
            <a:ext uri="{FF2B5EF4-FFF2-40B4-BE49-F238E27FC236}">
              <a16:creationId xmlns:a16="http://schemas.microsoft.com/office/drawing/2014/main" id="{00000000-0008-0000-1700-0000E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6</xdr:col>
      <xdr:colOff>104775</xdr:colOff>
      <xdr:row>735</xdr:row>
      <xdr:rowOff>28575</xdr:rowOff>
    </xdr:from>
    <xdr:to>
      <xdr:col>20</xdr:col>
      <xdr:colOff>0</xdr:colOff>
      <xdr:row>753</xdr:row>
      <xdr:rowOff>95250</xdr:rowOff>
    </xdr:to>
    <xdr:graphicFrame macro="">
      <xdr:nvGraphicFramePr>
        <xdr:cNvPr id="232" name="Chart 18">
          <a:extLst>
            <a:ext uri="{FF2B5EF4-FFF2-40B4-BE49-F238E27FC236}">
              <a16:creationId xmlns:a16="http://schemas.microsoft.com/office/drawing/2014/main" id="{00000000-0008-0000-1700-0000E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6</xdr:col>
      <xdr:colOff>133350</xdr:colOff>
      <xdr:row>735</xdr:row>
      <xdr:rowOff>47625</xdr:rowOff>
    </xdr:from>
    <xdr:to>
      <xdr:col>20</xdr:col>
      <xdr:colOff>19050</xdr:colOff>
      <xdr:row>753</xdr:row>
      <xdr:rowOff>95250</xdr:rowOff>
    </xdr:to>
    <xdr:graphicFrame macro="">
      <xdr:nvGraphicFramePr>
        <xdr:cNvPr id="233" name="Chart 17">
          <a:extLst>
            <a:ext uri="{FF2B5EF4-FFF2-40B4-BE49-F238E27FC236}">
              <a16:creationId xmlns:a16="http://schemas.microsoft.com/office/drawing/2014/main" id="{00000000-0008-0000-1700-0000E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780</xdr:row>
      <xdr:rowOff>95250</xdr:rowOff>
    </xdr:to>
    <xdr:graphicFrame macro="">
      <xdr:nvGraphicFramePr>
        <xdr:cNvPr id="234" name="Chart 18">
          <a:extLst>
            <a:ext uri="{FF2B5EF4-FFF2-40B4-BE49-F238E27FC236}">
              <a16:creationId xmlns:a16="http://schemas.microsoft.com/office/drawing/2014/main" id="{00000000-0008-0000-1700-0000E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6</xdr:col>
      <xdr:colOff>133350</xdr:colOff>
      <xdr:row>762</xdr:row>
      <xdr:rowOff>47625</xdr:rowOff>
    </xdr:from>
    <xdr:to>
      <xdr:col>20</xdr:col>
      <xdr:colOff>19050</xdr:colOff>
      <xdr:row>780</xdr:row>
      <xdr:rowOff>95250</xdr:rowOff>
    </xdr:to>
    <xdr:graphicFrame macro="">
      <xdr:nvGraphicFramePr>
        <xdr:cNvPr id="235" name="Chart 17">
          <a:extLst>
            <a:ext uri="{FF2B5EF4-FFF2-40B4-BE49-F238E27FC236}">
              <a16:creationId xmlns:a16="http://schemas.microsoft.com/office/drawing/2014/main" id="{00000000-0008-0000-1700-0000E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806</xdr:row>
      <xdr:rowOff>95250</xdr:rowOff>
    </xdr:to>
    <xdr:graphicFrame macro="">
      <xdr:nvGraphicFramePr>
        <xdr:cNvPr id="236" name="Chart 18">
          <a:extLst>
            <a:ext uri="{FF2B5EF4-FFF2-40B4-BE49-F238E27FC236}">
              <a16:creationId xmlns:a16="http://schemas.microsoft.com/office/drawing/2014/main" id="{00000000-0008-0000-1700-0000E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6</xdr:col>
      <xdr:colOff>133350</xdr:colOff>
      <xdr:row>788</xdr:row>
      <xdr:rowOff>47625</xdr:rowOff>
    </xdr:from>
    <xdr:to>
      <xdr:col>20</xdr:col>
      <xdr:colOff>19050</xdr:colOff>
      <xdr:row>806</xdr:row>
      <xdr:rowOff>95250</xdr:rowOff>
    </xdr:to>
    <xdr:graphicFrame macro="">
      <xdr:nvGraphicFramePr>
        <xdr:cNvPr id="237" name="Chart 17">
          <a:extLst>
            <a:ext uri="{FF2B5EF4-FFF2-40B4-BE49-F238E27FC236}">
              <a16:creationId xmlns:a16="http://schemas.microsoft.com/office/drawing/2014/main" id="{00000000-0008-0000-1700-0000E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832</xdr:row>
      <xdr:rowOff>95250</xdr:rowOff>
    </xdr:to>
    <xdr:graphicFrame macro="">
      <xdr:nvGraphicFramePr>
        <xdr:cNvPr id="238" name="Chart 18">
          <a:extLst>
            <a:ext uri="{FF2B5EF4-FFF2-40B4-BE49-F238E27FC236}">
              <a16:creationId xmlns:a16="http://schemas.microsoft.com/office/drawing/2014/main" id="{00000000-0008-0000-17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6</xdr:col>
      <xdr:colOff>133350</xdr:colOff>
      <xdr:row>814</xdr:row>
      <xdr:rowOff>47625</xdr:rowOff>
    </xdr:from>
    <xdr:to>
      <xdr:col>20</xdr:col>
      <xdr:colOff>19050</xdr:colOff>
      <xdr:row>832</xdr:row>
      <xdr:rowOff>95250</xdr:rowOff>
    </xdr:to>
    <xdr:graphicFrame macro="">
      <xdr:nvGraphicFramePr>
        <xdr:cNvPr id="239" name="Chart 17">
          <a:extLst>
            <a:ext uri="{FF2B5EF4-FFF2-40B4-BE49-F238E27FC236}">
              <a16:creationId xmlns:a16="http://schemas.microsoft.com/office/drawing/2014/main" id="{00000000-0008-0000-1700-0000E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858</xdr:row>
      <xdr:rowOff>95250</xdr:rowOff>
    </xdr:to>
    <xdr:graphicFrame macro="">
      <xdr:nvGraphicFramePr>
        <xdr:cNvPr id="240" name="Chart 18">
          <a:extLst>
            <a:ext uri="{FF2B5EF4-FFF2-40B4-BE49-F238E27FC236}">
              <a16:creationId xmlns:a16="http://schemas.microsoft.com/office/drawing/2014/main" id="{00000000-0008-0000-1700-0000F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6</xdr:col>
      <xdr:colOff>133350</xdr:colOff>
      <xdr:row>840</xdr:row>
      <xdr:rowOff>47625</xdr:rowOff>
    </xdr:from>
    <xdr:to>
      <xdr:col>20</xdr:col>
      <xdr:colOff>19050</xdr:colOff>
      <xdr:row>858</xdr:row>
      <xdr:rowOff>95250</xdr:rowOff>
    </xdr:to>
    <xdr:graphicFrame macro="">
      <xdr:nvGraphicFramePr>
        <xdr:cNvPr id="241" name="Chart 17">
          <a:extLst>
            <a:ext uri="{FF2B5EF4-FFF2-40B4-BE49-F238E27FC236}">
              <a16:creationId xmlns:a16="http://schemas.microsoft.com/office/drawing/2014/main" id="{00000000-0008-0000-1700-0000F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6</xdr:col>
      <xdr:colOff>104775</xdr:colOff>
      <xdr:row>866</xdr:row>
      <xdr:rowOff>28575</xdr:rowOff>
    </xdr:from>
    <xdr:to>
      <xdr:col>20</xdr:col>
      <xdr:colOff>0</xdr:colOff>
      <xdr:row>884</xdr:row>
      <xdr:rowOff>95250</xdr:rowOff>
    </xdr:to>
    <xdr:graphicFrame macro="">
      <xdr:nvGraphicFramePr>
        <xdr:cNvPr id="242" name="Chart 18">
          <a:extLst>
            <a:ext uri="{FF2B5EF4-FFF2-40B4-BE49-F238E27FC236}">
              <a16:creationId xmlns:a16="http://schemas.microsoft.com/office/drawing/2014/main" id="{00000000-0008-0000-1700-0000F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6</xdr:col>
      <xdr:colOff>133350</xdr:colOff>
      <xdr:row>866</xdr:row>
      <xdr:rowOff>47625</xdr:rowOff>
    </xdr:from>
    <xdr:to>
      <xdr:col>20</xdr:col>
      <xdr:colOff>19050</xdr:colOff>
      <xdr:row>884</xdr:row>
      <xdr:rowOff>95250</xdr:rowOff>
    </xdr:to>
    <xdr:graphicFrame macro="">
      <xdr:nvGraphicFramePr>
        <xdr:cNvPr id="243" name="Chart 17">
          <a:extLst>
            <a:ext uri="{FF2B5EF4-FFF2-40B4-BE49-F238E27FC236}">
              <a16:creationId xmlns:a16="http://schemas.microsoft.com/office/drawing/2014/main" id="{00000000-0008-0000-1700-0000F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910</xdr:row>
      <xdr:rowOff>95250</xdr:rowOff>
    </xdr:to>
    <xdr:graphicFrame macro="">
      <xdr:nvGraphicFramePr>
        <xdr:cNvPr id="244" name="Chart 18">
          <a:extLst>
            <a:ext uri="{FF2B5EF4-FFF2-40B4-BE49-F238E27FC236}">
              <a16:creationId xmlns:a16="http://schemas.microsoft.com/office/drawing/2014/main" id="{00000000-0008-0000-1700-0000F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6</xdr:col>
      <xdr:colOff>133350</xdr:colOff>
      <xdr:row>892</xdr:row>
      <xdr:rowOff>47625</xdr:rowOff>
    </xdr:from>
    <xdr:to>
      <xdr:col>20</xdr:col>
      <xdr:colOff>19050</xdr:colOff>
      <xdr:row>910</xdr:row>
      <xdr:rowOff>95250</xdr:rowOff>
    </xdr:to>
    <xdr:graphicFrame macro="">
      <xdr:nvGraphicFramePr>
        <xdr:cNvPr id="245" name="Chart 17">
          <a:extLst>
            <a:ext uri="{FF2B5EF4-FFF2-40B4-BE49-F238E27FC236}">
              <a16:creationId xmlns:a16="http://schemas.microsoft.com/office/drawing/2014/main" id="{00000000-0008-0000-17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14</xdr:row>
      <xdr:rowOff>47625</xdr:rowOff>
    </xdr:from>
    <xdr:to>
      <xdr:col>11</xdr:col>
      <xdr:colOff>485775</xdr:colOff>
      <xdr:row>30</xdr:row>
      <xdr:rowOff>123825</xdr:rowOff>
    </xdr:to>
    <xdr:graphicFrame macro="">
      <xdr:nvGraphicFramePr>
        <xdr:cNvPr id="44740745" name="Диаграмма 1">
          <a:extLst>
            <a:ext uri="{FF2B5EF4-FFF2-40B4-BE49-F238E27FC236}">
              <a16:creationId xmlns:a16="http://schemas.microsoft.com/office/drawing/2014/main" id="{00000000-0008-0000-0300-000089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695325</xdr:colOff>
      <xdr:row>49</xdr:row>
      <xdr:rowOff>66675</xdr:rowOff>
    </xdr:from>
    <xdr:to>
      <xdr:col>11</xdr:col>
      <xdr:colOff>447675</xdr:colOff>
      <xdr:row>66</xdr:row>
      <xdr:rowOff>28575</xdr:rowOff>
    </xdr:to>
    <xdr:graphicFrame macro="">
      <xdr:nvGraphicFramePr>
        <xdr:cNvPr id="44740746" name="Диаграмма 17">
          <a:extLst>
            <a:ext uri="{FF2B5EF4-FFF2-40B4-BE49-F238E27FC236}">
              <a16:creationId xmlns:a16="http://schemas.microsoft.com/office/drawing/2014/main" id="{00000000-0008-0000-0300-00008A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657225</xdr:colOff>
      <xdr:row>85</xdr:row>
      <xdr:rowOff>28575</xdr:rowOff>
    </xdr:from>
    <xdr:to>
      <xdr:col>12</xdr:col>
      <xdr:colOff>28575</xdr:colOff>
      <xdr:row>101</xdr:row>
      <xdr:rowOff>133350</xdr:rowOff>
    </xdr:to>
    <xdr:graphicFrame macro="">
      <xdr:nvGraphicFramePr>
        <xdr:cNvPr id="44740747" name="Диаграмма 21">
          <a:extLst>
            <a:ext uri="{FF2B5EF4-FFF2-40B4-BE49-F238E27FC236}">
              <a16:creationId xmlns:a16="http://schemas.microsoft.com/office/drawing/2014/main" id="{00000000-0008-0000-0300-00008B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657225</xdr:colOff>
      <xdr:row>120</xdr:row>
      <xdr:rowOff>28575</xdr:rowOff>
    </xdr:from>
    <xdr:to>
      <xdr:col>12</xdr:col>
      <xdr:colOff>28575</xdr:colOff>
      <xdr:row>136</xdr:row>
      <xdr:rowOff>133350</xdr:rowOff>
    </xdr:to>
    <xdr:graphicFrame macro="">
      <xdr:nvGraphicFramePr>
        <xdr:cNvPr id="44740748" name="Диаграмма 22">
          <a:extLst>
            <a:ext uri="{FF2B5EF4-FFF2-40B4-BE49-F238E27FC236}">
              <a16:creationId xmlns:a16="http://schemas.microsoft.com/office/drawing/2014/main" id="{00000000-0008-0000-0300-00008C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657225</xdr:colOff>
      <xdr:row>154</xdr:row>
      <xdr:rowOff>28575</xdr:rowOff>
    </xdr:from>
    <xdr:to>
      <xdr:col>12</xdr:col>
      <xdr:colOff>28575</xdr:colOff>
      <xdr:row>170</xdr:row>
      <xdr:rowOff>133350</xdr:rowOff>
    </xdr:to>
    <xdr:graphicFrame macro="">
      <xdr:nvGraphicFramePr>
        <xdr:cNvPr id="44740749" name="Диаграмма 23">
          <a:extLst>
            <a:ext uri="{FF2B5EF4-FFF2-40B4-BE49-F238E27FC236}">
              <a16:creationId xmlns:a16="http://schemas.microsoft.com/office/drawing/2014/main" id="{00000000-0008-0000-0300-00008D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657225</xdr:colOff>
      <xdr:row>188</xdr:row>
      <xdr:rowOff>28575</xdr:rowOff>
    </xdr:from>
    <xdr:to>
      <xdr:col>12</xdr:col>
      <xdr:colOff>28575</xdr:colOff>
      <xdr:row>204</xdr:row>
      <xdr:rowOff>133350</xdr:rowOff>
    </xdr:to>
    <xdr:graphicFrame macro="">
      <xdr:nvGraphicFramePr>
        <xdr:cNvPr id="44740750" name="Диаграмма 24">
          <a:extLst>
            <a:ext uri="{FF2B5EF4-FFF2-40B4-BE49-F238E27FC236}">
              <a16:creationId xmlns:a16="http://schemas.microsoft.com/office/drawing/2014/main" id="{00000000-0008-0000-0300-00008E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657225</xdr:colOff>
      <xdr:row>222</xdr:row>
      <xdr:rowOff>28575</xdr:rowOff>
    </xdr:from>
    <xdr:to>
      <xdr:col>12</xdr:col>
      <xdr:colOff>28575</xdr:colOff>
      <xdr:row>238</xdr:row>
      <xdr:rowOff>133350</xdr:rowOff>
    </xdr:to>
    <xdr:graphicFrame macro="">
      <xdr:nvGraphicFramePr>
        <xdr:cNvPr id="44740751" name="Диаграмма 25">
          <a:extLst>
            <a:ext uri="{FF2B5EF4-FFF2-40B4-BE49-F238E27FC236}">
              <a16:creationId xmlns:a16="http://schemas.microsoft.com/office/drawing/2014/main" id="{00000000-0008-0000-0300-00008F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628650</xdr:colOff>
      <xdr:row>255</xdr:row>
      <xdr:rowOff>95250</xdr:rowOff>
    </xdr:from>
    <xdr:to>
      <xdr:col>12</xdr:col>
      <xdr:colOff>9525</xdr:colOff>
      <xdr:row>271</xdr:row>
      <xdr:rowOff>66675</xdr:rowOff>
    </xdr:to>
    <xdr:graphicFrame macro="">
      <xdr:nvGraphicFramePr>
        <xdr:cNvPr id="44740752" name="Диаграмма 49">
          <a:extLst>
            <a:ext uri="{FF2B5EF4-FFF2-40B4-BE49-F238E27FC236}">
              <a16:creationId xmlns:a16="http://schemas.microsoft.com/office/drawing/2014/main" id="{00000000-0008-0000-0300-000090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695325</xdr:colOff>
      <xdr:row>288</xdr:row>
      <xdr:rowOff>95250</xdr:rowOff>
    </xdr:from>
    <xdr:to>
      <xdr:col>12</xdr:col>
      <xdr:colOff>85725</xdr:colOff>
      <xdr:row>304</xdr:row>
      <xdr:rowOff>76200</xdr:rowOff>
    </xdr:to>
    <xdr:graphicFrame macro="">
      <xdr:nvGraphicFramePr>
        <xdr:cNvPr id="44740753" name="Диаграмма 50">
          <a:extLst>
            <a:ext uri="{FF2B5EF4-FFF2-40B4-BE49-F238E27FC236}">
              <a16:creationId xmlns:a16="http://schemas.microsoft.com/office/drawing/2014/main" id="{00000000-0008-0000-0300-000091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600075</xdr:colOff>
      <xdr:row>323</xdr:row>
      <xdr:rowOff>38100</xdr:rowOff>
    </xdr:from>
    <xdr:to>
      <xdr:col>12</xdr:col>
      <xdr:colOff>66675</xdr:colOff>
      <xdr:row>339</xdr:row>
      <xdr:rowOff>0</xdr:rowOff>
    </xdr:to>
    <xdr:graphicFrame macro="">
      <xdr:nvGraphicFramePr>
        <xdr:cNvPr id="44740754" name="Диаграмма 51">
          <a:extLst>
            <a:ext uri="{FF2B5EF4-FFF2-40B4-BE49-F238E27FC236}">
              <a16:creationId xmlns:a16="http://schemas.microsoft.com/office/drawing/2014/main" id="{00000000-0008-0000-0300-000092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542925</xdr:colOff>
      <xdr:row>357</xdr:row>
      <xdr:rowOff>76200</xdr:rowOff>
    </xdr:from>
    <xdr:to>
      <xdr:col>12</xdr:col>
      <xdr:colOff>28575</xdr:colOff>
      <xdr:row>373</xdr:row>
      <xdr:rowOff>47625</xdr:rowOff>
    </xdr:to>
    <xdr:graphicFrame macro="">
      <xdr:nvGraphicFramePr>
        <xdr:cNvPr id="44740755" name="Диаграмма 52">
          <a:extLst>
            <a:ext uri="{FF2B5EF4-FFF2-40B4-BE49-F238E27FC236}">
              <a16:creationId xmlns:a16="http://schemas.microsoft.com/office/drawing/2014/main" id="{00000000-0008-0000-0300-000093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466725</xdr:colOff>
      <xdr:row>391</xdr:row>
      <xdr:rowOff>38100</xdr:rowOff>
    </xdr:from>
    <xdr:to>
      <xdr:col>12</xdr:col>
      <xdr:colOff>95250</xdr:colOff>
      <xdr:row>407</xdr:row>
      <xdr:rowOff>0</xdr:rowOff>
    </xdr:to>
    <xdr:graphicFrame macro="">
      <xdr:nvGraphicFramePr>
        <xdr:cNvPr id="44740756" name="Диаграмма 53">
          <a:extLst>
            <a:ext uri="{FF2B5EF4-FFF2-40B4-BE49-F238E27FC236}">
              <a16:creationId xmlns:a16="http://schemas.microsoft.com/office/drawing/2014/main" id="{00000000-0008-0000-0300-000094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504825</xdr:colOff>
      <xdr:row>425</xdr:row>
      <xdr:rowOff>66675</xdr:rowOff>
    </xdr:from>
    <xdr:to>
      <xdr:col>11</xdr:col>
      <xdr:colOff>485775</xdr:colOff>
      <xdr:row>441</xdr:row>
      <xdr:rowOff>28575</xdr:rowOff>
    </xdr:to>
    <xdr:graphicFrame macro="">
      <xdr:nvGraphicFramePr>
        <xdr:cNvPr id="44740757" name="Диаграмма 54">
          <a:extLst>
            <a:ext uri="{FF2B5EF4-FFF2-40B4-BE49-F238E27FC236}">
              <a16:creationId xmlns:a16="http://schemas.microsoft.com/office/drawing/2014/main" id="{00000000-0008-0000-0300-000095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533400</xdr:colOff>
      <xdr:row>458</xdr:row>
      <xdr:rowOff>161925</xdr:rowOff>
    </xdr:from>
    <xdr:to>
      <xdr:col>12</xdr:col>
      <xdr:colOff>123825</xdr:colOff>
      <xdr:row>474</xdr:row>
      <xdr:rowOff>123825</xdr:rowOff>
    </xdr:to>
    <xdr:graphicFrame macro="">
      <xdr:nvGraphicFramePr>
        <xdr:cNvPr id="44740758" name="Диаграмма 55">
          <a:extLst>
            <a:ext uri="{FF2B5EF4-FFF2-40B4-BE49-F238E27FC236}">
              <a16:creationId xmlns:a16="http://schemas.microsoft.com/office/drawing/2014/main" id="{00000000-0008-0000-0300-000096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571500</xdr:colOff>
      <xdr:row>493</xdr:row>
      <xdr:rowOff>76200</xdr:rowOff>
    </xdr:from>
    <xdr:to>
      <xdr:col>11</xdr:col>
      <xdr:colOff>552450</xdr:colOff>
      <xdr:row>509</xdr:row>
      <xdr:rowOff>47625</xdr:rowOff>
    </xdr:to>
    <xdr:graphicFrame macro="">
      <xdr:nvGraphicFramePr>
        <xdr:cNvPr id="44740759" name="Диаграмма 56">
          <a:extLst>
            <a:ext uri="{FF2B5EF4-FFF2-40B4-BE49-F238E27FC236}">
              <a16:creationId xmlns:a16="http://schemas.microsoft.com/office/drawing/2014/main" id="{00000000-0008-0000-0300-000097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571500</xdr:colOff>
      <xdr:row>527</xdr:row>
      <xdr:rowOff>133350</xdr:rowOff>
    </xdr:from>
    <xdr:to>
      <xdr:col>12</xdr:col>
      <xdr:colOff>9525</xdr:colOff>
      <xdr:row>543</xdr:row>
      <xdr:rowOff>95250</xdr:rowOff>
    </xdr:to>
    <xdr:graphicFrame macro="">
      <xdr:nvGraphicFramePr>
        <xdr:cNvPr id="44740760" name="Диаграмма 57">
          <a:extLst>
            <a:ext uri="{FF2B5EF4-FFF2-40B4-BE49-F238E27FC236}">
              <a16:creationId xmlns:a16="http://schemas.microsoft.com/office/drawing/2014/main" id="{00000000-0008-0000-0300-000098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733425</xdr:colOff>
      <xdr:row>562</xdr:row>
      <xdr:rowOff>47625</xdr:rowOff>
    </xdr:from>
    <xdr:to>
      <xdr:col>11</xdr:col>
      <xdr:colOff>552450</xdr:colOff>
      <xdr:row>578</xdr:row>
      <xdr:rowOff>28575</xdr:rowOff>
    </xdr:to>
    <xdr:graphicFrame macro="">
      <xdr:nvGraphicFramePr>
        <xdr:cNvPr id="44740761" name="Диаграмма 58">
          <a:extLst>
            <a:ext uri="{FF2B5EF4-FFF2-40B4-BE49-F238E27FC236}">
              <a16:creationId xmlns:a16="http://schemas.microsoft.com/office/drawing/2014/main" id="{00000000-0008-0000-0300-000099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771525</xdr:colOff>
      <xdr:row>595</xdr:row>
      <xdr:rowOff>95250</xdr:rowOff>
    </xdr:from>
    <xdr:to>
      <xdr:col>12</xdr:col>
      <xdr:colOff>0</xdr:colOff>
      <xdr:row>611</xdr:row>
      <xdr:rowOff>76200</xdr:rowOff>
    </xdr:to>
    <xdr:graphicFrame macro="">
      <xdr:nvGraphicFramePr>
        <xdr:cNvPr id="44740762" name="Диаграмма 59">
          <a:extLst>
            <a:ext uri="{FF2B5EF4-FFF2-40B4-BE49-F238E27FC236}">
              <a16:creationId xmlns:a16="http://schemas.microsoft.com/office/drawing/2014/main" id="{00000000-0008-0000-0300-00009A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676275</xdr:colOff>
      <xdr:row>629</xdr:row>
      <xdr:rowOff>28575</xdr:rowOff>
    </xdr:from>
    <xdr:to>
      <xdr:col>11</xdr:col>
      <xdr:colOff>571500</xdr:colOff>
      <xdr:row>644</xdr:row>
      <xdr:rowOff>152400</xdr:rowOff>
    </xdr:to>
    <xdr:graphicFrame macro="">
      <xdr:nvGraphicFramePr>
        <xdr:cNvPr id="44740763" name="Диаграмма 60">
          <a:extLst>
            <a:ext uri="{FF2B5EF4-FFF2-40B4-BE49-F238E27FC236}">
              <a16:creationId xmlns:a16="http://schemas.microsoft.com/office/drawing/2014/main" id="{00000000-0008-0000-0300-00009B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771525</xdr:colOff>
      <xdr:row>664</xdr:row>
      <xdr:rowOff>9525</xdr:rowOff>
    </xdr:from>
    <xdr:to>
      <xdr:col>11</xdr:col>
      <xdr:colOff>542925</xdr:colOff>
      <xdr:row>679</xdr:row>
      <xdr:rowOff>133350</xdr:rowOff>
    </xdr:to>
    <xdr:graphicFrame macro="">
      <xdr:nvGraphicFramePr>
        <xdr:cNvPr id="44740764" name="Диаграмма 61">
          <a:extLst>
            <a:ext uri="{FF2B5EF4-FFF2-40B4-BE49-F238E27FC236}">
              <a16:creationId xmlns:a16="http://schemas.microsoft.com/office/drawing/2014/main" id="{00000000-0008-0000-0300-00009C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723900</xdr:colOff>
      <xdr:row>697</xdr:row>
      <xdr:rowOff>9525</xdr:rowOff>
    </xdr:from>
    <xdr:to>
      <xdr:col>12</xdr:col>
      <xdr:colOff>0</xdr:colOff>
      <xdr:row>712</xdr:row>
      <xdr:rowOff>133350</xdr:rowOff>
    </xdr:to>
    <xdr:graphicFrame macro="">
      <xdr:nvGraphicFramePr>
        <xdr:cNvPr id="44740765" name="Диаграмма 62">
          <a:extLst>
            <a:ext uri="{FF2B5EF4-FFF2-40B4-BE49-F238E27FC236}">
              <a16:creationId xmlns:a16="http://schemas.microsoft.com/office/drawing/2014/main" id="{00000000-0008-0000-0300-00009D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571500</xdr:colOff>
      <xdr:row>731</xdr:row>
      <xdr:rowOff>66675</xdr:rowOff>
    </xdr:from>
    <xdr:to>
      <xdr:col>11</xdr:col>
      <xdr:colOff>552450</xdr:colOff>
      <xdr:row>747</xdr:row>
      <xdr:rowOff>28575</xdr:rowOff>
    </xdr:to>
    <xdr:graphicFrame macro="">
      <xdr:nvGraphicFramePr>
        <xdr:cNvPr id="44740766" name="Диаграмма 63">
          <a:extLst>
            <a:ext uri="{FF2B5EF4-FFF2-40B4-BE49-F238E27FC236}">
              <a16:creationId xmlns:a16="http://schemas.microsoft.com/office/drawing/2014/main" id="{00000000-0008-0000-0300-00009E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581025</xdr:colOff>
      <xdr:row>764</xdr:row>
      <xdr:rowOff>95250</xdr:rowOff>
    </xdr:from>
    <xdr:to>
      <xdr:col>11</xdr:col>
      <xdr:colOff>571500</xdr:colOff>
      <xdr:row>780</xdr:row>
      <xdr:rowOff>66675</xdr:rowOff>
    </xdr:to>
    <xdr:graphicFrame macro="">
      <xdr:nvGraphicFramePr>
        <xdr:cNvPr id="44740767" name="Диаграмма 64">
          <a:extLst>
            <a:ext uri="{FF2B5EF4-FFF2-40B4-BE49-F238E27FC236}">
              <a16:creationId xmlns:a16="http://schemas.microsoft.com/office/drawing/2014/main" id="{00000000-0008-0000-0300-00009F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704850</xdr:colOff>
      <xdr:row>799</xdr:row>
      <xdr:rowOff>114300</xdr:rowOff>
    </xdr:from>
    <xdr:to>
      <xdr:col>12</xdr:col>
      <xdr:colOff>9525</xdr:colOff>
      <xdr:row>815</xdr:row>
      <xdr:rowOff>85725</xdr:rowOff>
    </xdr:to>
    <xdr:graphicFrame macro="">
      <xdr:nvGraphicFramePr>
        <xdr:cNvPr id="44740768" name="Диаграмма 65">
          <a:extLst>
            <a:ext uri="{FF2B5EF4-FFF2-40B4-BE49-F238E27FC236}">
              <a16:creationId xmlns:a16="http://schemas.microsoft.com/office/drawing/2014/main" id="{00000000-0008-0000-0300-0000A0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857250</xdr:colOff>
      <xdr:row>832</xdr:row>
      <xdr:rowOff>76200</xdr:rowOff>
    </xdr:from>
    <xdr:to>
      <xdr:col>11</xdr:col>
      <xdr:colOff>571500</xdr:colOff>
      <xdr:row>848</xdr:row>
      <xdr:rowOff>47625</xdr:rowOff>
    </xdr:to>
    <xdr:graphicFrame macro="">
      <xdr:nvGraphicFramePr>
        <xdr:cNvPr id="44740769" name="Диаграмма 66">
          <a:extLst>
            <a:ext uri="{FF2B5EF4-FFF2-40B4-BE49-F238E27FC236}">
              <a16:creationId xmlns:a16="http://schemas.microsoft.com/office/drawing/2014/main" id="{00000000-0008-0000-0300-0000A1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914400</xdr:colOff>
      <xdr:row>867</xdr:row>
      <xdr:rowOff>76200</xdr:rowOff>
    </xdr:from>
    <xdr:to>
      <xdr:col>11</xdr:col>
      <xdr:colOff>552450</xdr:colOff>
      <xdr:row>883</xdr:row>
      <xdr:rowOff>47625</xdr:rowOff>
    </xdr:to>
    <xdr:graphicFrame macro="">
      <xdr:nvGraphicFramePr>
        <xdr:cNvPr id="44740770" name="Диаграмма 67">
          <a:extLst>
            <a:ext uri="{FF2B5EF4-FFF2-40B4-BE49-F238E27FC236}">
              <a16:creationId xmlns:a16="http://schemas.microsoft.com/office/drawing/2014/main" id="{00000000-0008-0000-0300-0000A2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800100</xdr:colOff>
      <xdr:row>901</xdr:row>
      <xdr:rowOff>114300</xdr:rowOff>
    </xdr:from>
    <xdr:to>
      <xdr:col>12</xdr:col>
      <xdr:colOff>9525</xdr:colOff>
      <xdr:row>917</xdr:row>
      <xdr:rowOff>85725</xdr:rowOff>
    </xdr:to>
    <xdr:graphicFrame macro="">
      <xdr:nvGraphicFramePr>
        <xdr:cNvPr id="44740771" name="Диаграмма 68">
          <a:extLst>
            <a:ext uri="{FF2B5EF4-FFF2-40B4-BE49-F238E27FC236}">
              <a16:creationId xmlns:a16="http://schemas.microsoft.com/office/drawing/2014/main" id="{00000000-0008-0000-0300-0000A3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790575</xdr:colOff>
      <xdr:row>935</xdr:row>
      <xdr:rowOff>66675</xdr:rowOff>
    </xdr:from>
    <xdr:to>
      <xdr:col>12</xdr:col>
      <xdr:colOff>0</xdr:colOff>
      <xdr:row>951</xdr:row>
      <xdr:rowOff>28575</xdr:rowOff>
    </xdr:to>
    <xdr:graphicFrame macro="">
      <xdr:nvGraphicFramePr>
        <xdr:cNvPr id="44740772" name="Диаграмма 69">
          <a:extLst>
            <a:ext uri="{FF2B5EF4-FFF2-40B4-BE49-F238E27FC236}">
              <a16:creationId xmlns:a16="http://schemas.microsoft.com/office/drawing/2014/main" id="{00000000-0008-0000-0300-0000A4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752475</xdr:colOff>
      <xdr:row>969</xdr:row>
      <xdr:rowOff>66675</xdr:rowOff>
    </xdr:from>
    <xdr:to>
      <xdr:col>12</xdr:col>
      <xdr:colOff>28575</xdr:colOff>
      <xdr:row>985</xdr:row>
      <xdr:rowOff>28575</xdr:rowOff>
    </xdr:to>
    <xdr:graphicFrame macro="">
      <xdr:nvGraphicFramePr>
        <xdr:cNvPr id="44740773" name="Диаграмма 70">
          <a:extLst>
            <a:ext uri="{FF2B5EF4-FFF2-40B4-BE49-F238E27FC236}">
              <a16:creationId xmlns:a16="http://schemas.microsoft.com/office/drawing/2014/main" id="{00000000-0008-0000-0300-0000A5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733425</xdr:colOff>
      <xdr:row>1002</xdr:row>
      <xdr:rowOff>114300</xdr:rowOff>
    </xdr:from>
    <xdr:to>
      <xdr:col>11</xdr:col>
      <xdr:colOff>533400</xdr:colOff>
      <xdr:row>1018</xdr:row>
      <xdr:rowOff>85725</xdr:rowOff>
    </xdr:to>
    <xdr:graphicFrame macro="">
      <xdr:nvGraphicFramePr>
        <xdr:cNvPr id="44740774" name="Диаграмма 71">
          <a:extLst>
            <a:ext uri="{FF2B5EF4-FFF2-40B4-BE49-F238E27FC236}">
              <a16:creationId xmlns:a16="http://schemas.microsoft.com/office/drawing/2014/main" id="{00000000-0008-0000-0300-0000A6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733425</xdr:colOff>
      <xdr:row>1036</xdr:row>
      <xdr:rowOff>114300</xdr:rowOff>
    </xdr:from>
    <xdr:to>
      <xdr:col>11</xdr:col>
      <xdr:colOff>533400</xdr:colOff>
      <xdr:row>1052</xdr:row>
      <xdr:rowOff>85725</xdr:rowOff>
    </xdr:to>
    <xdr:graphicFrame macro="">
      <xdr:nvGraphicFramePr>
        <xdr:cNvPr id="44740775" name="Диаграмма 71">
          <a:extLst>
            <a:ext uri="{FF2B5EF4-FFF2-40B4-BE49-F238E27FC236}">
              <a16:creationId xmlns:a16="http://schemas.microsoft.com/office/drawing/2014/main" id="{00000000-0008-0000-0300-0000A7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733425</xdr:colOff>
      <xdr:row>1070</xdr:row>
      <xdr:rowOff>114300</xdr:rowOff>
    </xdr:from>
    <xdr:to>
      <xdr:col>11</xdr:col>
      <xdr:colOff>533400</xdr:colOff>
      <xdr:row>1086</xdr:row>
      <xdr:rowOff>85725</xdr:rowOff>
    </xdr:to>
    <xdr:graphicFrame macro="">
      <xdr:nvGraphicFramePr>
        <xdr:cNvPr id="44740776" name="Диаграмма 71">
          <a:extLst>
            <a:ext uri="{FF2B5EF4-FFF2-40B4-BE49-F238E27FC236}">
              <a16:creationId xmlns:a16="http://schemas.microsoft.com/office/drawing/2014/main" id="{00000000-0008-0000-0300-0000A8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733425</xdr:colOff>
      <xdr:row>1104</xdr:row>
      <xdr:rowOff>114300</xdr:rowOff>
    </xdr:from>
    <xdr:to>
      <xdr:col>11</xdr:col>
      <xdr:colOff>533400</xdr:colOff>
      <xdr:row>1120</xdr:row>
      <xdr:rowOff>85725</xdr:rowOff>
    </xdr:to>
    <xdr:graphicFrame macro="">
      <xdr:nvGraphicFramePr>
        <xdr:cNvPr id="44740777" name="Диаграмма 71">
          <a:extLst>
            <a:ext uri="{FF2B5EF4-FFF2-40B4-BE49-F238E27FC236}">
              <a16:creationId xmlns:a16="http://schemas.microsoft.com/office/drawing/2014/main" id="{00000000-0008-0000-0300-0000A9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733425</xdr:colOff>
      <xdr:row>1138</xdr:row>
      <xdr:rowOff>114300</xdr:rowOff>
    </xdr:from>
    <xdr:to>
      <xdr:col>11</xdr:col>
      <xdr:colOff>533400</xdr:colOff>
      <xdr:row>1154</xdr:row>
      <xdr:rowOff>85725</xdr:rowOff>
    </xdr:to>
    <xdr:graphicFrame macro="">
      <xdr:nvGraphicFramePr>
        <xdr:cNvPr id="44740778" name="Диаграмма 71">
          <a:extLst>
            <a:ext uri="{FF2B5EF4-FFF2-40B4-BE49-F238E27FC236}">
              <a16:creationId xmlns:a16="http://schemas.microsoft.com/office/drawing/2014/main" id="{00000000-0008-0000-0300-0000AA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733425</xdr:colOff>
      <xdr:row>1172</xdr:row>
      <xdr:rowOff>114300</xdr:rowOff>
    </xdr:from>
    <xdr:to>
      <xdr:col>11</xdr:col>
      <xdr:colOff>533400</xdr:colOff>
      <xdr:row>1188</xdr:row>
      <xdr:rowOff>85725</xdr:rowOff>
    </xdr:to>
    <xdr:graphicFrame macro="">
      <xdr:nvGraphicFramePr>
        <xdr:cNvPr id="44740779" name="Диаграмма 71">
          <a:extLst>
            <a:ext uri="{FF2B5EF4-FFF2-40B4-BE49-F238E27FC236}">
              <a16:creationId xmlns:a16="http://schemas.microsoft.com/office/drawing/2014/main" id="{00000000-0008-0000-0300-0000AB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29</xdr:row>
      <xdr:rowOff>57150</xdr:rowOff>
    </xdr:from>
    <xdr:to>
      <xdr:col>13</xdr:col>
      <xdr:colOff>666750</xdr:colOff>
      <xdr:row>63</xdr:row>
      <xdr:rowOff>95250</xdr:rowOff>
    </xdr:to>
    <xdr:graphicFrame macro="">
      <xdr:nvGraphicFramePr>
        <xdr:cNvPr id="37143" name="Chart 3">
          <a:extLst>
            <a:ext uri="{FF2B5EF4-FFF2-40B4-BE49-F238E27FC236}">
              <a16:creationId xmlns:a16="http://schemas.microsoft.com/office/drawing/2014/main" id="{00000000-0008-0000-0800-0000179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1123950</xdr:colOff>
      <xdr:row>5</xdr:row>
      <xdr:rowOff>28575</xdr:rowOff>
    </xdr:from>
    <xdr:to>
      <xdr:col>13</xdr:col>
      <xdr:colOff>666750</xdr:colOff>
      <xdr:row>20</xdr:row>
      <xdr:rowOff>85725</xdr:rowOff>
    </xdr:to>
    <xdr:graphicFrame macro="">
      <xdr:nvGraphicFramePr>
        <xdr:cNvPr id="37144" name="Диаграмма 2">
          <a:extLst>
            <a:ext uri="{FF2B5EF4-FFF2-40B4-BE49-F238E27FC236}">
              <a16:creationId xmlns:a16="http://schemas.microsoft.com/office/drawing/2014/main" id="{00000000-0008-0000-0800-0000189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</xdr:row>
      <xdr:rowOff>114300</xdr:rowOff>
    </xdr:from>
    <xdr:to>
      <xdr:col>6</xdr:col>
      <xdr:colOff>609600</xdr:colOff>
      <xdr:row>16</xdr:row>
      <xdr:rowOff>104775</xdr:rowOff>
    </xdr:to>
    <xdr:graphicFrame macro="">
      <xdr:nvGraphicFramePr>
        <xdr:cNvPr id="40213" name="Диаграмма 3">
          <a:extLst>
            <a:ext uri="{FF2B5EF4-FFF2-40B4-BE49-F238E27FC236}">
              <a16:creationId xmlns:a16="http://schemas.microsoft.com/office/drawing/2014/main" id="{00000000-0008-0000-0A00-0000159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1152525</xdr:colOff>
      <xdr:row>25</xdr:row>
      <xdr:rowOff>28575</xdr:rowOff>
    </xdr:from>
    <xdr:to>
      <xdr:col>9</xdr:col>
      <xdr:colOff>266700</xdr:colOff>
      <xdr:row>42</xdr:row>
      <xdr:rowOff>28575</xdr:rowOff>
    </xdr:to>
    <xdr:graphicFrame macro="">
      <xdr:nvGraphicFramePr>
        <xdr:cNvPr id="40214" name="Диаграмма 4">
          <a:extLst>
            <a:ext uri="{FF2B5EF4-FFF2-40B4-BE49-F238E27FC236}">
              <a16:creationId xmlns:a16="http://schemas.microsoft.com/office/drawing/2014/main" id="{00000000-0008-0000-0A00-0000169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7</xdr:row>
      <xdr:rowOff>85725</xdr:rowOff>
    </xdr:from>
    <xdr:to>
      <xdr:col>14</xdr:col>
      <xdr:colOff>38100</xdr:colOff>
      <xdr:row>25</xdr:row>
      <xdr:rowOff>133350</xdr:rowOff>
    </xdr:to>
    <xdr:graphicFrame macro="">
      <xdr:nvGraphicFramePr>
        <xdr:cNvPr id="43932482" name="Chart 17">
          <a:extLst>
            <a:ext uri="{FF2B5EF4-FFF2-40B4-BE49-F238E27FC236}">
              <a16:creationId xmlns:a16="http://schemas.microsoft.com/office/drawing/2014/main" id="{00000000-0008-0000-0B00-00004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104775</xdr:colOff>
      <xdr:row>33</xdr:row>
      <xdr:rowOff>28575</xdr:rowOff>
    </xdr:from>
    <xdr:to>
      <xdr:col>14</xdr:col>
      <xdr:colOff>0</xdr:colOff>
      <xdr:row>51</xdr:row>
      <xdr:rowOff>95250</xdr:rowOff>
    </xdr:to>
    <xdr:graphicFrame macro="">
      <xdr:nvGraphicFramePr>
        <xdr:cNvPr id="43932483" name="Chart 18">
          <a:extLst>
            <a:ext uri="{FF2B5EF4-FFF2-40B4-BE49-F238E27FC236}">
              <a16:creationId xmlns:a16="http://schemas.microsoft.com/office/drawing/2014/main" id="{00000000-0008-0000-0B00-00004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114300</xdr:colOff>
      <xdr:row>59</xdr:row>
      <xdr:rowOff>76200</xdr:rowOff>
    </xdr:from>
    <xdr:to>
      <xdr:col>14</xdr:col>
      <xdr:colOff>9525</xdr:colOff>
      <xdr:row>77</xdr:row>
      <xdr:rowOff>114300</xdr:rowOff>
    </xdr:to>
    <xdr:graphicFrame macro="">
      <xdr:nvGraphicFramePr>
        <xdr:cNvPr id="43932484" name="Chart 19">
          <a:extLst>
            <a:ext uri="{FF2B5EF4-FFF2-40B4-BE49-F238E27FC236}">
              <a16:creationId xmlns:a16="http://schemas.microsoft.com/office/drawing/2014/main" id="{00000000-0008-0000-0B00-00004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104775</xdr:colOff>
      <xdr:row>85</xdr:row>
      <xdr:rowOff>28575</xdr:rowOff>
    </xdr:from>
    <xdr:to>
      <xdr:col>14</xdr:col>
      <xdr:colOff>0</xdr:colOff>
      <xdr:row>103</xdr:row>
      <xdr:rowOff>76200</xdr:rowOff>
    </xdr:to>
    <xdr:graphicFrame macro="">
      <xdr:nvGraphicFramePr>
        <xdr:cNvPr id="43932485" name="Chart 20">
          <a:extLst>
            <a:ext uri="{FF2B5EF4-FFF2-40B4-BE49-F238E27FC236}">
              <a16:creationId xmlns:a16="http://schemas.microsoft.com/office/drawing/2014/main" id="{00000000-0008-0000-0B00-00004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104775</xdr:colOff>
      <xdr:row>111</xdr:row>
      <xdr:rowOff>28575</xdr:rowOff>
    </xdr:from>
    <xdr:to>
      <xdr:col>14</xdr:col>
      <xdr:colOff>0</xdr:colOff>
      <xdr:row>129</xdr:row>
      <xdr:rowOff>66675</xdr:rowOff>
    </xdr:to>
    <xdr:graphicFrame macro="">
      <xdr:nvGraphicFramePr>
        <xdr:cNvPr id="43932486" name="Chart 21">
          <a:extLst>
            <a:ext uri="{FF2B5EF4-FFF2-40B4-BE49-F238E27FC236}">
              <a16:creationId xmlns:a16="http://schemas.microsoft.com/office/drawing/2014/main" id="{00000000-0008-0000-0B00-00004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104775</xdr:colOff>
      <xdr:row>137</xdr:row>
      <xdr:rowOff>28575</xdr:rowOff>
    </xdr:from>
    <xdr:to>
      <xdr:col>14</xdr:col>
      <xdr:colOff>0</xdr:colOff>
      <xdr:row>155</xdr:row>
      <xdr:rowOff>66675</xdr:rowOff>
    </xdr:to>
    <xdr:graphicFrame macro="">
      <xdr:nvGraphicFramePr>
        <xdr:cNvPr id="43932487" name="Chart 22">
          <a:extLst>
            <a:ext uri="{FF2B5EF4-FFF2-40B4-BE49-F238E27FC236}">
              <a16:creationId xmlns:a16="http://schemas.microsoft.com/office/drawing/2014/main" id="{00000000-0008-0000-0B00-00004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104775</xdr:colOff>
      <xdr:row>163</xdr:row>
      <xdr:rowOff>28575</xdr:rowOff>
    </xdr:from>
    <xdr:to>
      <xdr:col>14</xdr:col>
      <xdr:colOff>0</xdr:colOff>
      <xdr:row>181</xdr:row>
      <xdr:rowOff>95250</xdr:rowOff>
    </xdr:to>
    <xdr:graphicFrame macro="">
      <xdr:nvGraphicFramePr>
        <xdr:cNvPr id="43932488" name="Chart 23">
          <a:extLst>
            <a:ext uri="{FF2B5EF4-FFF2-40B4-BE49-F238E27FC236}">
              <a16:creationId xmlns:a16="http://schemas.microsoft.com/office/drawing/2014/main" id="{00000000-0008-0000-0B00-00004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104775</xdr:colOff>
      <xdr:row>189</xdr:row>
      <xdr:rowOff>28575</xdr:rowOff>
    </xdr:from>
    <xdr:to>
      <xdr:col>14</xdr:col>
      <xdr:colOff>0</xdr:colOff>
      <xdr:row>207</xdr:row>
      <xdr:rowOff>66675</xdr:rowOff>
    </xdr:to>
    <xdr:graphicFrame macro="">
      <xdr:nvGraphicFramePr>
        <xdr:cNvPr id="43932489" name="Chart 24">
          <a:extLst>
            <a:ext uri="{FF2B5EF4-FFF2-40B4-BE49-F238E27FC236}">
              <a16:creationId xmlns:a16="http://schemas.microsoft.com/office/drawing/2014/main" id="{00000000-0008-0000-0B00-00004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104775</xdr:colOff>
      <xdr:row>215</xdr:row>
      <xdr:rowOff>28575</xdr:rowOff>
    </xdr:from>
    <xdr:to>
      <xdr:col>14</xdr:col>
      <xdr:colOff>0</xdr:colOff>
      <xdr:row>233</xdr:row>
      <xdr:rowOff>95250</xdr:rowOff>
    </xdr:to>
    <xdr:graphicFrame macro="">
      <xdr:nvGraphicFramePr>
        <xdr:cNvPr id="43932490" name="Chart 25">
          <a:extLst>
            <a:ext uri="{FF2B5EF4-FFF2-40B4-BE49-F238E27FC236}">
              <a16:creationId xmlns:a16="http://schemas.microsoft.com/office/drawing/2014/main" id="{00000000-0008-0000-0B00-00004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104775</xdr:colOff>
      <xdr:row>241</xdr:row>
      <xdr:rowOff>28575</xdr:rowOff>
    </xdr:from>
    <xdr:to>
      <xdr:col>14</xdr:col>
      <xdr:colOff>0</xdr:colOff>
      <xdr:row>259</xdr:row>
      <xdr:rowOff>66675</xdr:rowOff>
    </xdr:to>
    <xdr:graphicFrame macro="">
      <xdr:nvGraphicFramePr>
        <xdr:cNvPr id="43932491" name="Chart 26">
          <a:extLst>
            <a:ext uri="{FF2B5EF4-FFF2-40B4-BE49-F238E27FC236}">
              <a16:creationId xmlns:a16="http://schemas.microsoft.com/office/drawing/2014/main" id="{00000000-0008-0000-0B00-00004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104775</xdr:colOff>
      <xdr:row>267</xdr:row>
      <xdr:rowOff>28575</xdr:rowOff>
    </xdr:from>
    <xdr:to>
      <xdr:col>14</xdr:col>
      <xdr:colOff>0</xdr:colOff>
      <xdr:row>285</xdr:row>
      <xdr:rowOff>114300</xdr:rowOff>
    </xdr:to>
    <xdr:graphicFrame macro="">
      <xdr:nvGraphicFramePr>
        <xdr:cNvPr id="43932492" name="Chart 27">
          <a:extLst>
            <a:ext uri="{FF2B5EF4-FFF2-40B4-BE49-F238E27FC236}">
              <a16:creationId xmlns:a16="http://schemas.microsoft.com/office/drawing/2014/main" id="{00000000-0008-0000-0B00-00004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104775</xdr:colOff>
      <xdr:row>293</xdr:row>
      <xdr:rowOff>28575</xdr:rowOff>
    </xdr:from>
    <xdr:to>
      <xdr:col>14</xdr:col>
      <xdr:colOff>0</xdr:colOff>
      <xdr:row>311</xdr:row>
      <xdr:rowOff>95250</xdr:rowOff>
    </xdr:to>
    <xdr:graphicFrame macro="">
      <xdr:nvGraphicFramePr>
        <xdr:cNvPr id="43932493" name="Chart 28">
          <a:extLst>
            <a:ext uri="{FF2B5EF4-FFF2-40B4-BE49-F238E27FC236}">
              <a16:creationId xmlns:a16="http://schemas.microsoft.com/office/drawing/2014/main" id="{00000000-0008-0000-0B00-00004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104775</xdr:colOff>
      <xdr:row>319</xdr:row>
      <xdr:rowOff>28575</xdr:rowOff>
    </xdr:from>
    <xdr:to>
      <xdr:col>14</xdr:col>
      <xdr:colOff>0</xdr:colOff>
      <xdr:row>337</xdr:row>
      <xdr:rowOff>66675</xdr:rowOff>
    </xdr:to>
    <xdr:graphicFrame macro="">
      <xdr:nvGraphicFramePr>
        <xdr:cNvPr id="43932494" name="Chart 29">
          <a:extLst>
            <a:ext uri="{FF2B5EF4-FFF2-40B4-BE49-F238E27FC236}">
              <a16:creationId xmlns:a16="http://schemas.microsoft.com/office/drawing/2014/main" id="{00000000-0008-0000-0B00-00004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104775</xdr:colOff>
      <xdr:row>345</xdr:row>
      <xdr:rowOff>28575</xdr:rowOff>
    </xdr:from>
    <xdr:to>
      <xdr:col>14</xdr:col>
      <xdr:colOff>0</xdr:colOff>
      <xdr:row>363</xdr:row>
      <xdr:rowOff>95250</xdr:rowOff>
    </xdr:to>
    <xdr:graphicFrame macro="">
      <xdr:nvGraphicFramePr>
        <xdr:cNvPr id="43932495" name="Chart 30">
          <a:extLst>
            <a:ext uri="{FF2B5EF4-FFF2-40B4-BE49-F238E27FC236}">
              <a16:creationId xmlns:a16="http://schemas.microsoft.com/office/drawing/2014/main" id="{00000000-0008-0000-0B00-00004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104775</xdr:colOff>
      <xdr:row>371</xdr:row>
      <xdr:rowOff>28575</xdr:rowOff>
    </xdr:from>
    <xdr:to>
      <xdr:col>14</xdr:col>
      <xdr:colOff>0</xdr:colOff>
      <xdr:row>389</xdr:row>
      <xdr:rowOff>123825</xdr:rowOff>
    </xdr:to>
    <xdr:graphicFrame macro="">
      <xdr:nvGraphicFramePr>
        <xdr:cNvPr id="43932496" name="Chart 31">
          <a:extLst>
            <a:ext uri="{FF2B5EF4-FFF2-40B4-BE49-F238E27FC236}">
              <a16:creationId xmlns:a16="http://schemas.microsoft.com/office/drawing/2014/main" id="{00000000-0008-0000-0B00-00005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104775</xdr:colOff>
      <xdr:row>397</xdr:row>
      <xdr:rowOff>28575</xdr:rowOff>
    </xdr:from>
    <xdr:to>
      <xdr:col>14</xdr:col>
      <xdr:colOff>0</xdr:colOff>
      <xdr:row>415</xdr:row>
      <xdr:rowOff>66675</xdr:rowOff>
    </xdr:to>
    <xdr:graphicFrame macro="">
      <xdr:nvGraphicFramePr>
        <xdr:cNvPr id="43932497" name="Chart 32">
          <a:extLst>
            <a:ext uri="{FF2B5EF4-FFF2-40B4-BE49-F238E27FC236}">
              <a16:creationId xmlns:a16="http://schemas.microsoft.com/office/drawing/2014/main" id="{00000000-0008-0000-0B00-00005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104775</xdr:colOff>
      <xdr:row>423</xdr:row>
      <xdr:rowOff>28575</xdr:rowOff>
    </xdr:from>
    <xdr:to>
      <xdr:col>14</xdr:col>
      <xdr:colOff>0</xdr:colOff>
      <xdr:row>441</xdr:row>
      <xdr:rowOff>0</xdr:rowOff>
    </xdr:to>
    <xdr:graphicFrame macro="">
      <xdr:nvGraphicFramePr>
        <xdr:cNvPr id="43932498" name="Chart 33">
          <a:extLst>
            <a:ext uri="{FF2B5EF4-FFF2-40B4-BE49-F238E27FC236}">
              <a16:creationId xmlns:a16="http://schemas.microsoft.com/office/drawing/2014/main" id="{00000000-0008-0000-0B00-00005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104775</xdr:colOff>
      <xdr:row>449</xdr:row>
      <xdr:rowOff>28575</xdr:rowOff>
    </xdr:from>
    <xdr:to>
      <xdr:col>14</xdr:col>
      <xdr:colOff>0</xdr:colOff>
      <xdr:row>467</xdr:row>
      <xdr:rowOff>76200</xdr:rowOff>
    </xdr:to>
    <xdr:graphicFrame macro="">
      <xdr:nvGraphicFramePr>
        <xdr:cNvPr id="43932499" name="Chart 34">
          <a:extLst>
            <a:ext uri="{FF2B5EF4-FFF2-40B4-BE49-F238E27FC236}">
              <a16:creationId xmlns:a16="http://schemas.microsoft.com/office/drawing/2014/main" id="{00000000-0008-0000-0B00-00005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104775</xdr:colOff>
      <xdr:row>475</xdr:row>
      <xdr:rowOff>28575</xdr:rowOff>
    </xdr:from>
    <xdr:to>
      <xdr:col>14</xdr:col>
      <xdr:colOff>0</xdr:colOff>
      <xdr:row>493</xdr:row>
      <xdr:rowOff>95250</xdr:rowOff>
    </xdr:to>
    <xdr:graphicFrame macro="">
      <xdr:nvGraphicFramePr>
        <xdr:cNvPr id="43932500" name="Chart 35">
          <a:extLst>
            <a:ext uri="{FF2B5EF4-FFF2-40B4-BE49-F238E27FC236}">
              <a16:creationId xmlns:a16="http://schemas.microsoft.com/office/drawing/2014/main" id="{00000000-0008-0000-0B00-00005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104775</xdr:colOff>
      <xdr:row>501</xdr:row>
      <xdr:rowOff>28575</xdr:rowOff>
    </xdr:from>
    <xdr:to>
      <xdr:col>14</xdr:col>
      <xdr:colOff>0</xdr:colOff>
      <xdr:row>519</xdr:row>
      <xdr:rowOff>85725</xdr:rowOff>
    </xdr:to>
    <xdr:graphicFrame macro="">
      <xdr:nvGraphicFramePr>
        <xdr:cNvPr id="43932501" name="Chart 37">
          <a:extLst>
            <a:ext uri="{FF2B5EF4-FFF2-40B4-BE49-F238E27FC236}">
              <a16:creationId xmlns:a16="http://schemas.microsoft.com/office/drawing/2014/main" id="{00000000-0008-0000-0B00-00005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104775</xdr:colOff>
      <xdr:row>527</xdr:row>
      <xdr:rowOff>28575</xdr:rowOff>
    </xdr:from>
    <xdr:to>
      <xdr:col>14</xdr:col>
      <xdr:colOff>0</xdr:colOff>
      <xdr:row>545</xdr:row>
      <xdr:rowOff>133350</xdr:rowOff>
    </xdr:to>
    <xdr:graphicFrame macro="">
      <xdr:nvGraphicFramePr>
        <xdr:cNvPr id="43932502" name="Chart 38">
          <a:extLst>
            <a:ext uri="{FF2B5EF4-FFF2-40B4-BE49-F238E27FC236}">
              <a16:creationId xmlns:a16="http://schemas.microsoft.com/office/drawing/2014/main" id="{00000000-0008-0000-0B00-00005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104775</xdr:colOff>
      <xdr:row>553</xdr:row>
      <xdr:rowOff>28575</xdr:rowOff>
    </xdr:from>
    <xdr:to>
      <xdr:col>14</xdr:col>
      <xdr:colOff>0</xdr:colOff>
      <xdr:row>571</xdr:row>
      <xdr:rowOff>76200</xdr:rowOff>
    </xdr:to>
    <xdr:graphicFrame macro="">
      <xdr:nvGraphicFramePr>
        <xdr:cNvPr id="43932503" name="Chart 39">
          <a:extLst>
            <a:ext uri="{FF2B5EF4-FFF2-40B4-BE49-F238E27FC236}">
              <a16:creationId xmlns:a16="http://schemas.microsoft.com/office/drawing/2014/main" id="{00000000-0008-0000-0B00-00005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104775</xdr:colOff>
      <xdr:row>579</xdr:row>
      <xdr:rowOff>28575</xdr:rowOff>
    </xdr:from>
    <xdr:to>
      <xdr:col>14</xdr:col>
      <xdr:colOff>0</xdr:colOff>
      <xdr:row>597</xdr:row>
      <xdr:rowOff>114300</xdr:rowOff>
    </xdr:to>
    <xdr:graphicFrame macro="">
      <xdr:nvGraphicFramePr>
        <xdr:cNvPr id="43932504" name="Chart 40">
          <a:extLst>
            <a:ext uri="{FF2B5EF4-FFF2-40B4-BE49-F238E27FC236}">
              <a16:creationId xmlns:a16="http://schemas.microsoft.com/office/drawing/2014/main" id="{00000000-0008-0000-0B00-00005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104775</xdr:colOff>
      <xdr:row>605</xdr:row>
      <xdr:rowOff>28575</xdr:rowOff>
    </xdr:from>
    <xdr:to>
      <xdr:col>14</xdr:col>
      <xdr:colOff>0</xdr:colOff>
      <xdr:row>623</xdr:row>
      <xdr:rowOff>95250</xdr:rowOff>
    </xdr:to>
    <xdr:graphicFrame macro="">
      <xdr:nvGraphicFramePr>
        <xdr:cNvPr id="43932505" name="Chart 41">
          <a:extLst>
            <a:ext uri="{FF2B5EF4-FFF2-40B4-BE49-F238E27FC236}">
              <a16:creationId xmlns:a16="http://schemas.microsoft.com/office/drawing/2014/main" id="{00000000-0008-0000-0B00-00005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104775</xdr:colOff>
      <xdr:row>631</xdr:row>
      <xdr:rowOff>28575</xdr:rowOff>
    </xdr:from>
    <xdr:to>
      <xdr:col>14</xdr:col>
      <xdr:colOff>0</xdr:colOff>
      <xdr:row>649</xdr:row>
      <xdr:rowOff>133350</xdr:rowOff>
    </xdr:to>
    <xdr:graphicFrame macro="">
      <xdr:nvGraphicFramePr>
        <xdr:cNvPr id="43932506" name="Chart 42">
          <a:extLst>
            <a:ext uri="{FF2B5EF4-FFF2-40B4-BE49-F238E27FC236}">
              <a16:creationId xmlns:a16="http://schemas.microsoft.com/office/drawing/2014/main" id="{00000000-0008-0000-0B00-00005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104775</xdr:colOff>
      <xdr:row>657</xdr:row>
      <xdr:rowOff>28575</xdr:rowOff>
    </xdr:from>
    <xdr:to>
      <xdr:col>14</xdr:col>
      <xdr:colOff>0</xdr:colOff>
      <xdr:row>675</xdr:row>
      <xdr:rowOff>95250</xdr:rowOff>
    </xdr:to>
    <xdr:graphicFrame macro="">
      <xdr:nvGraphicFramePr>
        <xdr:cNvPr id="43932507" name="Chart 43">
          <a:extLst>
            <a:ext uri="{FF2B5EF4-FFF2-40B4-BE49-F238E27FC236}">
              <a16:creationId xmlns:a16="http://schemas.microsoft.com/office/drawing/2014/main" id="{00000000-0008-0000-0B00-00005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104775</xdr:colOff>
      <xdr:row>683</xdr:row>
      <xdr:rowOff>28575</xdr:rowOff>
    </xdr:from>
    <xdr:to>
      <xdr:col>14</xdr:col>
      <xdr:colOff>0</xdr:colOff>
      <xdr:row>701</xdr:row>
      <xdr:rowOff>85725</xdr:rowOff>
    </xdr:to>
    <xdr:graphicFrame macro="">
      <xdr:nvGraphicFramePr>
        <xdr:cNvPr id="43932508" name="Chart 43">
          <a:extLst>
            <a:ext uri="{FF2B5EF4-FFF2-40B4-BE49-F238E27FC236}">
              <a16:creationId xmlns:a16="http://schemas.microsoft.com/office/drawing/2014/main" id="{00000000-0008-0000-0B00-00005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09" name="Chart 43">
          <a:extLst>
            <a:ext uri="{FF2B5EF4-FFF2-40B4-BE49-F238E27FC236}">
              <a16:creationId xmlns:a16="http://schemas.microsoft.com/office/drawing/2014/main" id="{00000000-0008-0000-0B00-00005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0" name="Chart 43">
          <a:extLst>
            <a:ext uri="{FF2B5EF4-FFF2-40B4-BE49-F238E27FC236}">
              <a16:creationId xmlns:a16="http://schemas.microsoft.com/office/drawing/2014/main" id="{00000000-0008-0000-0B00-00005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1" name="Chart 43">
          <a:extLst>
            <a:ext uri="{FF2B5EF4-FFF2-40B4-BE49-F238E27FC236}">
              <a16:creationId xmlns:a16="http://schemas.microsoft.com/office/drawing/2014/main" id="{00000000-0008-0000-0B00-00005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2" name="Chart 43">
          <a:extLst>
            <a:ext uri="{FF2B5EF4-FFF2-40B4-BE49-F238E27FC236}">
              <a16:creationId xmlns:a16="http://schemas.microsoft.com/office/drawing/2014/main" id="{00000000-0008-0000-0B00-00006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3" name="Chart 43">
          <a:extLst>
            <a:ext uri="{FF2B5EF4-FFF2-40B4-BE49-F238E27FC236}">
              <a16:creationId xmlns:a16="http://schemas.microsoft.com/office/drawing/2014/main" id="{00000000-0008-0000-0B00-00006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4" name="Chart 43">
          <a:extLst>
            <a:ext uri="{FF2B5EF4-FFF2-40B4-BE49-F238E27FC236}">
              <a16:creationId xmlns:a16="http://schemas.microsoft.com/office/drawing/2014/main" id="{00000000-0008-0000-0B00-00006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5" name="Chart 43">
          <a:extLst>
            <a:ext uri="{FF2B5EF4-FFF2-40B4-BE49-F238E27FC236}">
              <a16:creationId xmlns:a16="http://schemas.microsoft.com/office/drawing/2014/main" id="{00000000-0008-0000-0B00-00006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6" name="Chart 43">
          <a:extLst>
            <a:ext uri="{FF2B5EF4-FFF2-40B4-BE49-F238E27FC236}">
              <a16:creationId xmlns:a16="http://schemas.microsoft.com/office/drawing/2014/main" id="{00000000-0008-0000-0B00-00006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7" name="Chart 43">
          <a:extLst>
            <a:ext uri="{FF2B5EF4-FFF2-40B4-BE49-F238E27FC236}">
              <a16:creationId xmlns:a16="http://schemas.microsoft.com/office/drawing/2014/main" id="{00000000-0008-0000-0B00-00006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8" name="Chart 43">
          <a:extLst>
            <a:ext uri="{FF2B5EF4-FFF2-40B4-BE49-F238E27FC236}">
              <a16:creationId xmlns:a16="http://schemas.microsoft.com/office/drawing/2014/main" id="{00000000-0008-0000-0B00-00006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9" name="Chart 43">
          <a:extLst>
            <a:ext uri="{FF2B5EF4-FFF2-40B4-BE49-F238E27FC236}">
              <a16:creationId xmlns:a16="http://schemas.microsoft.com/office/drawing/2014/main" id="{00000000-0008-0000-0B00-00006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20" name="Chart 43">
          <a:extLst>
            <a:ext uri="{FF2B5EF4-FFF2-40B4-BE49-F238E27FC236}">
              <a16:creationId xmlns:a16="http://schemas.microsoft.com/office/drawing/2014/main" id="{00000000-0008-0000-0B00-00006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21" name="Chart 43">
          <a:extLst>
            <a:ext uri="{FF2B5EF4-FFF2-40B4-BE49-F238E27FC236}">
              <a16:creationId xmlns:a16="http://schemas.microsoft.com/office/drawing/2014/main" id="{00000000-0008-0000-0B00-00006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22" name="Chart 43">
          <a:extLst>
            <a:ext uri="{FF2B5EF4-FFF2-40B4-BE49-F238E27FC236}">
              <a16:creationId xmlns:a16="http://schemas.microsoft.com/office/drawing/2014/main" id="{00000000-0008-0000-0B00-00006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104775</xdr:colOff>
      <xdr:row>709</xdr:row>
      <xdr:rowOff>28575</xdr:rowOff>
    </xdr:from>
    <xdr:to>
      <xdr:col>14</xdr:col>
      <xdr:colOff>0</xdr:colOff>
      <xdr:row>727</xdr:row>
      <xdr:rowOff>85725</xdr:rowOff>
    </xdr:to>
    <xdr:graphicFrame macro="">
      <xdr:nvGraphicFramePr>
        <xdr:cNvPr id="43932523" name="Chart 43">
          <a:extLst>
            <a:ext uri="{FF2B5EF4-FFF2-40B4-BE49-F238E27FC236}">
              <a16:creationId xmlns:a16="http://schemas.microsoft.com/office/drawing/2014/main" id="{00000000-0008-0000-0B00-00006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4" name="Chart 43">
          <a:extLst>
            <a:ext uri="{FF2B5EF4-FFF2-40B4-BE49-F238E27FC236}">
              <a16:creationId xmlns:a16="http://schemas.microsoft.com/office/drawing/2014/main" id="{00000000-0008-0000-0B00-00006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5" name="Chart 43">
          <a:extLst>
            <a:ext uri="{FF2B5EF4-FFF2-40B4-BE49-F238E27FC236}">
              <a16:creationId xmlns:a16="http://schemas.microsoft.com/office/drawing/2014/main" id="{00000000-0008-0000-0B00-00006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6" name="Chart 43">
          <a:extLst>
            <a:ext uri="{FF2B5EF4-FFF2-40B4-BE49-F238E27FC236}">
              <a16:creationId xmlns:a16="http://schemas.microsoft.com/office/drawing/2014/main" id="{00000000-0008-0000-0B00-00006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7" name="Chart 43">
          <a:extLst>
            <a:ext uri="{FF2B5EF4-FFF2-40B4-BE49-F238E27FC236}">
              <a16:creationId xmlns:a16="http://schemas.microsoft.com/office/drawing/2014/main" id="{00000000-0008-0000-0B00-00006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8" name="Chart 43">
          <a:extLst>
            <a:ext uri="{FF2B5EF4-FFF2-40B4-BE49-F238E27FC236}">
              <a16:creationId xmlns:a16="http://schemas.microsoft.com/office/drawing/2014/main" id="{00000000-0008-0000-0B00-00007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9" name="Chart 43">
          <a:extLst>
            <a:ext uri="{FF2B5EF4-FFF2-40B4-BE49-F238E27FC236}">
              <a16:creationId xmlns:a16="http://schemas.microsoft.com/office/drawing/2014/main" id="{00000000-0008-0000-0B00-00007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30" name="Chart 43">
          <a:extLst>
            <a:ext uri="{FF2B5EF4-FFF2-40B4-BE49-F238E27FC236}">
              <a16:creationId xmlns:a16="http://schemas.microsoft.com/office/drawing/2014/main" id="{00000000-0008-0000-0B00-00007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1" name="Chart 43">
          <a:extLst>
            <a:ext uri="{FF2B5EF4-FFF2-40B4-BE49-F238E27FC236}">
              <a16:creationId xmlns:a16="http://schemas.microsoft.com/office/drawing/2014/main" id="{00000000-0008-0000-0B00-00007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2" name="Chart 43">
          <a:extLst>
            <a:ext uri="{FF2B5EF4-FFF2-40B4-BE49-F238E27FC236}">
              <a16:creationId xmlns:a16="http://schemas.microsoft.com/office/drawing/2014/main" id="{00000000-0008-0000-0B00-00007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3" name="Chart 43">
          <a:extLst>
            <a:ext uri="{FF2B5EF4-FFF2-40B4-BE49-F238E27FC236}">
              <a16:creationId xmlns:a16="http://schemas.microsoft.com/office/drawing/2014/main" id="{00000000-0008-0000-0B00-00007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4" name="Chart 43">
          <a:extLst>
            <a:ext uri="{FF2B5EF4-FFF2-40B4-BE49-F238E27FC236}">
              <a16:creationId xmlns:a16="http://schemas.microsoft.com/office/drawing/2014/main" id="{00000000-0008-0000-0B00-00007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5" name="Chart 43">
          <a:extLst>
            <a:ext uri="{FF2B5EF4-FFF2-40B4-BE49-F238E27FC236}">
              <a16:creationId xmlns:a16="http://schemas.microsoft.com/office/drawing/2014/main" id="{00000000-0008-0000-0B00-00007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6" name="Chart 43">
          <a:extLst>
            <a:ext uri="{FF2B5EF4-FFF2-40B4-BE49-F238E27FC236}">
              <a16:creationId xmlns:a16="http://schemas.microsoft.com/office/drawing/2014/main" id="{00000000-0008-0000-0B00-00007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7" name="Chart 43">
          <a:extLst>
            <a:ext uri="{FF2B5EF4-FFF2-40B4-BE49-F238E27FC236}">
              <a16:creationId xmlns:a16="http://schemas.microsoft.com/office/drawing/2014/main" id="{00000000-0008-0000-0B00-00007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</xdr:col>
      <xdr:colOff>104775</xdr:colOff>
      <xdr:row>736</xdr:row>
      <xdr:rowOff>28575</xdr:rowOff>
    </xdr:from>
    <xdr:to>
      <xdr:col>14</xdr:col>
      <xdr:colOff>0</xdr:colOff>
      <xdr:row>754</xdr:row>
      <xdr:rowOff>85725</xdr:rowOff>
    </xdr:to>
    <xdr:graphicFrame macro="">
      <xdr:nvGraphicFramePr>
        <xdr:cNvPr id="43932538" name="Chart 43">
          <a:extLst>
            <a:ext uri="{FF2B5EF4-FFF2-40B4-BE49-F238E27FC236}">
              <a16:creationId xmlns:a16="http://schemas.microsoft.com/office/drawing/2014/main" id="{00000000-0008-0000-0B00-00007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39" name="Chart 43">
          <a:extLst>
            <a:ext uri="{FF2B5EF4-FFF2-40B4-BE49-F238E27FC236}">
              <a16:creationId xmlns:a16="http://schemas.microsoft.com/office/drawing/2014/main" id="{00000000-0008-0000-0B00-00007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0" name="Chart 43">
          <a:extLst>
            <a:ext uri="{FF2B5EF4-FFF2-40B4-BE49-F238E27FC236}">
              <a16:creationId xmlns:a16="http://schemas.microsoft.com/office/drawing/2014/main" id="{00000000-0008-0000-0B00-00007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1" name="Chart 43">
          <a:extLst>
            <a:ext uri="{FF2B5EF4-FFF2-40B4-BE49-F238E27FC236}">
              <a16:creationId xmlns:a16="http://schemas.microsoft.com/office/drawing/2014/main" id="{00000000-0008-0000-0B00-00007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2" name="Chart 43">
          <a:extLst>
            <a:ext uri="{FF2B5EF4-FFF2-40B4-BE49-F238E27FC236}">
              <a16:creationId xmlns:a16="http://schemas.microsoft.com/office/drawing/2014/main" id="{00000000-0008-0000-0B00-00007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3" name="Chart 43">
          <a:extLst>
            <a:ext uri="{FF2B5EF4-FFF2-40B4-BE49-F238E27FC236}">
              <a16:creationId xmlns:a16="http://schemas.microsoft.com/office/drawing/2014/main" id="{00000000-0008-0000-0B00-00007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4" name="Chart 43">
          <a:extLst>
            <a:ext uri="{FF2B5EF4-FFF2-40B4-BE49-F238E27FC236}">
              <a16:creationId xmlns:a16="http://schemas.microsoft.com/office/drawing/2014/main" id="{00000000-0008-0000-0B00-00008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5" name="Chart 43">
          <a:extLst>
            <a:ext uri="{FF2B5EF4-FFF2-40B4-BE49-F238E27FC236}">
              <a16:creationId xmlns:a16="http://schemas.microsoft.com/office/drawing/2014/main" id="{00000000-0008-0000-0B00-00008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6" name="Chart 43">
          <a:extLst>
            <a:ext uri="{FF2B5EF4-FFF2-40B4-BE49-F238E27FC236}">
              <a16:creationId xmlns:a16="http://schemas.microsoft.com/office/drawing/2014/main" id="{00000000-0008-0000-0B00-00008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7" name="Chart 43">
          <a:extLst>
            <a:ext uri="{FF2B5EF4-FFF2-40B4-BE49-F238E27FC236}">
              <a16:creationId xmlns:a16="http://schemas.microsoft.com/office/drawing/2014/main" id="{00000000-0008-0000-0B00-00008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8" name="Chart 43">
          <a:extLst>
            <a:ext uri="{FF2B5EF4-FFF2-40B4-BE49-F238E27FC236}">
              <a16:creationId xmlns:a16="http://schemas.microsoft.com/office/drawing/2014/main" id="{00000000-0008-0000-0B00-00008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9" name="Chart 43">
          <a:extLst>
            <a:ext uri="{FF2B5EF4-FFF2-40B4-BE49-F238E27FC236}">
              <a16:creationId xmlns:a16="http://schemas.microsoft.com/office/drawing/2014/main" id="{00000000-0008-0000-0B00-00008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50" name="Chart 43">
          <a:extLst>
            <a:ext uri="{FF2B5EF4-FFF2-40B4-BE49-F238E27FC236}">
              <a16:creationId xmlns:a16="http://schemas.microsoft.com/office/drawing/2014/main" id="{00000000-0008-0000-0B00-00008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51" name="Chart 43">
          <a:extLst>
            <a:ext uri="{FF2B5EF4-FFF2-40B4-BE49-F238E27FC236}">
              <a16:creationId xmlns:a16="http://schemas.microsoft.com/office/drawing/2014/main" id="{00000000-0008-0000-0B00-00008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52" name="Chart 43">
          <a:extLst>
            <a:ext uri="{FF2B5EF4-FFF2-40B4-BE49-F238E27FC236}">
              <a16:creationId xmlns:a16="http://schemas.microsoft.com/office/drawing/2014/main" id="{00000000-0008-0000-0B00-00008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104775</xdr:colOff>
      <xdr:row>762</xdr:row>
      <xdr:rowOff>28575</xdr:rowOff>
    </xdr:from>
    <xdr:to>
      <xdr:col>14</xdr:col>
      <xdr:colOff>0</xdr:colOff>
      <xdr:row>779</xdr:row>
      <xdr:rowOff>95250</xdr:rowOff>
    </xdr:to>
    <xdr:graphicFrame macro="">
      <xdr:nvGraphicFramePr>
        <xdr:cNvPr id="43932553" name="Chart 43">
          <a:extLst>
            <a:ext uri="{FF2B5EF4-FFF2-40B4-BE49-F238E27FC236}">
              <a16:creationId xmlns:a16="http://schemas.microsoft.com/office/drawing/2014/main" id="{00000000-0008-0000-0B00-00008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4" name="Chart 43">
          <a:extLst>
            <a:ext uri="{FF2B5EF4-FFF2-40B4-BE49-F238E27FC236}">
              <a16:creationId xmlns:a16="http://schemas.microsoft.com/office/drawing/2014/main" id="{00000000-0008-0000-0B00-00008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5" name="Chart 43">
          <a:extLst>
            <a:ext uri="{FF2B5EF4-FFF2-40B4-BE49-F238E27FC236}">
              <a16:creationId xmlns:a16="http://schemas.microsoft.com/office/drawing/2014/main" id="{00000000-0008-0000-0B00-00008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6" name="Chart 43">
          <a:extLst>
            <a:ext uri="{FF2B5EF4-FFF2-40B4-BE49-F238E27FC236}">
              <a16:creationId xmlns:a16="http://schemas.microsoft.com/office/drawing/2014/main" id="{00000000-0008-0000-0B00-00008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7" name="Chart 43">
          <a:extLst>
            <a:ext uri="{FF2B5EF4-FFF2-40B4-BE49-F238E27FC236}">
              <a16:creationId xmlns:a16="http://schemas.microsoft.com/office/drawing/2014/main" id="{00000000-0008-0000-0B00-00008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8" name="Chart 43">
          <a:extLst>
            <a:ext uri="{FF2B5EF4-FFF2-40B4-BE49-F238E27FC236}">
              <a16:creationId xmlns:a16="http://schemas.microsoft.com/office/drawing/2014/main" id="{00000000-0008-0000-0B00-00008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9" name="Chart 43">
          <a:extLst>
            <a:ext uri="{FF2B5EF4-FFF2-40B4-BE49-F238E27FC236}">
              <a16:creationId xmlns:a16="http://schemas.microsoft.com/office/drawing/2014/main" id="{00000000-0008-0000-0B00-00008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60" name="Chart 43">
          <a:extLst>
            <a:ext uri="{FF2B5EF4-FFF2-40B4-BE49-F238E27FC236}">
              <a16:creationId xmlns:a16="http://schemas.microsoft.com/office/drawing/2014/main" id="{00000000-0008-0000-0B00-00009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1" name="Chart 43">
          <a:extLst>
            <a:ext uri="{FF2B5EF4-FFF2-40B4-BE49-F238E27FC236}">
              <a16:creationId xmlns:a16="http://schemas.microsoft.com/office/drawing/2014/main" id="{00000000-0008-0000-0B00-00009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2" name="Chart 43">
          <a:extLst>
            <a:ext uri="{FF2B5EF4-FFF2-40B4-BE49-F238E27FC236}">
              <a16:creationId xmlns:a16="http://schemas.microsoft.com/office/drawing/2014/main" id="{00000000-0008-0000-0B00-00009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3" name="Chart 43">
          <a:extLst>
            <a:ext uri="{FF2B5EF4-FFF2-40B4-BE49-F238E27FC236}">
              <a16:creationId xmlns:a16="http://schemas.microsoft.com/office/drawing/2014/main" id="{00000000-0008-0000-0B00-00009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4" name="Chart 43">
          <a:extLst>
            <a:ext uri="{FF2B5EF4-FFF2-40B4-BE49-F238E27FC236}">
              <a16:creationId xmlns:a16="http://schemas.microsoft.com/office/drawing/2014/main" id="{00000000-0008-0000-0B00-00009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5" name="Chart 43">
          <a:extLst>
            <a:ext uri="{FF2B5EF4-FFF2-40B4-BE49-F238E27FC236}">
              <a16:creationId xmlns:a16="http://schemas.microsoft.com/office/drawing/2014/main" id="{00000000-0008-0000-0B00-00009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6" name="Chart 43">
          <a:extLst>
            <a:ext uri="{FF2B5EF4-FFF2-40B4-BE49-F238E27FC236}">
              <a16:creationId xmlns:a16="http://schemas.microsoft.com/office/drawing/2014/main" id="{00000000-0008-0000-0B00-00009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7" name="Chart 43">
          <a:extLst>
            <a:ext uri="{FF2B5EF4-FFF2-40B4-BE49-F238E27FC236}">
              <a16:creationId xmlns:a16="http://schemas.microsoft.com/office/drawing/2014/main" id="{00000000-0008-0000-0B00-00009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104775</xdr:colOff>
      <xdr:row>788</xdr:row>
      <xdr:rowOff>28575</xdr:rowOff>
    </xdr:from>
    <xdr:to>
      <xdr:col>14</xdr:col>
      <xdr:colOff>0</xdr:colOff>
      <xdr:row>805</xdr:row>
      <xdr:rowOff>28575</xdr:rowOff>
    </xdr:to>
    <xdr:graphicFrame macro="">
      <xdr:nvGraphicFramePr>
        <xdr:cNvPr id="43932568" name="Chart 43">
          <a:extLst>
            <a:ext uri="{FF2B5EF4-FFF2-40B4-BE49-F238E27FC236}">
              <a16:creationId xmlns:a16="http://schemas.microsoft.com/office/drawing/2014/main" id="{00000000-0008-0000-0B00-00009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69" name="Chart 43">
          <a:extLst>
            <a:ext uri="{FF2B5EF4-FFF2-40B4-BE49-F238E27FC236}">
              <a16:creationId xmlns:a16="http://schemas.microsoft.com/office/drawing/2014/main" id="{00000000-0008-0000-0B00-00009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0" name="Chart 43">
          <a:extLst>
            <a:ext uri="{FF2B5EF4-FFF2-40B4-BE49-F238E27FC236}">
              <a16:creationId xmlns:a16="http://schemas.microsoft.com/office/drawing/2014/main" id="{00000000-0008-0000-0B00-00009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1" name="Chart 43">
          <a:extLst>
            <a:ext uri="{FF2B5EF4-FFF2-40B4-BE49-F238E27FC236}">
              <a16:creationId xmlns:a16="http://schemas.microsoft.com/office/drawing/2014/main" id="{00000000-0008-0000-0B00-00009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2" name="Chart 43">
          <a:extLst>
            <a:ext uri="{FF2B5EF4-FFF2-40B4-BE49-F238E27FC236}">
              <a16:creationId xmlns:a16="http://schemas.microsoft.com/office/drawing/2014/main" id="{00000000-0008-0000-0B00-00009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3" name="Chart 43">
          <a:extLst>
            <a:ext uri="{FF2B5EF4-FFF2-40B4-BE49-F238E27FC236}">
              <a16:creationId xmlns:a16="http://schemas.microsoft.com/office/drawing/2014/main" id="{00000000-0008-0000-0B00-00009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4" name="Chart 43">
          <a:extLst>
            <a:ext uri="{FF2B5EF4-FFF2-40B4-BE49-F238E27FC236}">
              <a16:creationId xmlns:a16="http://schemas.microsoft.com/office/drawing/2014/main" id="{00000000-0008-0000-0B00-00009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5" name="Chart 43">
          <a:extLst>
            <a:ext uri="{FF2B5EF4-FFF2-40B4-BE49-F238E27FC236}">
              <a16:creationId xmlns:a16="http://schemas.microsoft.com/office/drawing/2014/main" id="{00000000-0008-0000-0B00-00009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6" name="Chart 43">
          <a:extLst>
            <a:ext uri="{FF2B5EF4-FFF2-40B4-BE49-F238E27FC236}">
              <a16:creationId xmlns:a16="http://schemas.microsoft.com/office/drawing/2014/main" id="{00000000-0008-0000-0B00-0000A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7" name="Chart 43">
          <a:extLst>
            <a:ext uri="{FF2B5EF4-FFF2-40B4-BE49-F238E27FC236}">
              <a16:creationId xmlns:a16="http://schemas.microsoft.com/office/drawing/2014/main" id="{00000000-0008-0000-0B00-0000A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8" name="Chart 43">
          <a:extLst>
            <a:ext uri="{FF2B5EF4-FFF2-40B4-BE49-F238E27FC236}">
              <a16:creationId xmlns:a16="http://schemas.microsoft.com/office/drawing/2014/main" id="{00000000-0008-0000-0B00-0000A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9" name="Chart 43">
          <a:extLst>
            <a:ext uri="{FF2B5EF4-FFF2-40B4-BE49-F238E27FC236}">
              <a16:creationId xmlns:a16="http://schemas.microsoft.com/office/drawing/2014/main" id="{00000000-0008-0000-0B00-0000A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80" name="Chart 43">
          <a:extLst>
            <a:ext uri="{FF2B5EF4-FFF2-40B4-BE49-F238E27FC236}">
              <a16:creationId xmlns:a16="http://schemas.microsoft.com/office/drawing/2014/main" id="{00000000-0008-0000-0B00-0000A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81" name="Chart 43">
          <a:extLst>
            <a:ext uri="{FF2B5EF4-FFF2-40B4-BE49-F238E27FC236}">
              <a16:creationId xmlns:a16="http://schemas.microsoft.com/office/drawing/2014/main" id="{00000000-0008-0000-0B00-0000A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82" name="Chart 43">
          <a:extLst>
            <a:ext uri="{FF2B5EF4-FFF2-40B4-BE49-F238E27FC236}">
              <a16:creationId xmlns:a16="http://schemas.microsoft.com/office/drawing/2014/main" id="{00000000-0008-0000-0B00-0000A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104775</xdr:colOff>
      <xdr:row>814</xdr:row>
      <xdr:rowOff>28575</xdr:rowOff>
    </xdr:from>
    <xdr:to>
      <xdr:col>14</xdr:col>
      <xdr:colOff>0</xdr:colOff>
      <xdr:row>831</xdr:row>
      <xdr:rowOff>38100</xdr:rowOff>
    </xdr:to>
    <xdr:graphicFrame macro="">
      <xdr:nvGraphicFramePr>
        <xdr:cNvPr id="43932583" name="Chart 43">
          <a:extLst>
            <a:ext uri="{FF2B5EF4-FFF2-40B4-BE49-F238E27FC236}">
              <a16:creationId xmlns:a16="http://schemas.microsoft.com/office/drawing/2014/main" id="{00000000-0008-0000-0B00-0000A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4" name="Chart 43">
          <a:extLst>
            <a:ext uri="{FF2B5EF4-FFF2-40B4-BE49-F238E27FC236}">
              <a16:creationId xmlns:a16="http://schemas.microsoft.com/office/drawing/2014/main" id="{00000000-0008-0000-0B00-0000A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5" name="Chart 43">
          <a:extLst>
            <a:ext uri="{FF2B5EF4-FFF2-40B4-BE49-F238E27FC236}">
              <a16:creationId xmlns:a16="http://schemas.microsoft.com/office/drawing/2014/main" id="{00000000-0008-0000-0B00-0000A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6" name="Chart 43">
          <a:extLst>
            <a:ext uri="{FF2B5EF4-FFF2-40B4-BE49-F238E27FC236}">
              <a16:creationId xmlns:a16="http://schemas.microsoft.com/office/drawing/2014/main" id="{00000000-0008-0000-0B00-0000A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7" name="Chart 43">
          <a:extLst>
            <a:ext uri="{FF2B5EF4-FFF2-40B4-BE49-F238E27FC236}">
              <a16:creationId xmlns:a16="http://schemas.microsoft.com/office/drawing/2014/main" id="{00000000-0008-0000-0B00-0000A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8" name="Chart 43">
          <a:extLst>
            <a:ext uri="{FF2B5EF4-FFF2-40B4-BE49-F238E27FC236}">
              <a16:creationId xmlns:a16="http://schemas.microsoft.com/office/drawing/2014/main" id="{00000000-0008-0000-0B00-0000A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9" name="Chart 43">
          <a:extLst>
            <a:ext uri="{FF2B5EF4-FFF2-40B4-BE49-F238E27FC236}">
              <a16:creationId xmlns:a16="http://schemas.microsoft.com/office/drawing/2014/main" id="{00000000-0008-0000-0B00-0000A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90" name="Chart 43">
          <a:extLst>
            <a:ext uri="{FF2B5EF4-FFF2-40B4-BE49-F238E27FC236}">
              <a16:creationId xmlns:a16="http://schemas.microsoft.com/office/drawing/2014/main" id="{00000000-0008-0000-0B00-0000A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1" name="Chart 43">
          <a:extLst>
            <a:ext uri="{FF2B5EF4-FFF2-40B4-BE49-F238E27FC236}">
              <a16:creationId xmlns:a16="http://schemas.microsoft.com/office/drawing/2014/main" id="{00000000-0008-0000-0B00-0000A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2" name="Chart 43">
          <a:extLst>
            <a:ext uri="{FF2B5EF4-FFF2-40B4-BE49-F238E27FC236}">
              <a16:creationId xmlns:a16="http://schemas.microsoft.com/office/drawing/2014/main" id="{00000000-0008-0000-0B00-0000B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3" name="Chart 43">
          <a:extLst>
            <a:ext uri="{FF2B5EF4-FFF2-40B4-BE49-F238E27FC236}">
              <a16:creationId xmlns:a16="http://schemas.microsoft.com/office/drawing/2014/main" id="{00000000-0008-0000-0B00-0000B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4" name="Chart 43">
          <a:extLst>
            <a:ext uri="{FF2B5EF4-FFF2-40B4-BE49-F238E27FC236}">
              <a16:creationId xmlns:a16="http://schemas.microsoft.com/office/drawing/2014/main" id="{00000000-0008-0000-0B00-0000B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5" name="Chart 43">
          <a:extLst>
            <a:ext uri="{FF2B5EF4-FFF2-40B4-BE49-F238E27FC236}">
              <a16:creationId xmlns:a16="http://schemas.microsoft.com/office/drawing/2014/main" id="{00000000-0008-0000-0B00-0000B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6" name="Chart 43">
          <a:extLst>
            <a:ext uri="{FF2B5EF4-FFF2-40B4-BE49-F238E27FC236}">
              <a16:creationId xmlns:a16="http://schemas.microsoft.com/office/drawing/2014/main" id="{00000000-0008-0000-0B00-0000B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7" name="Chart 43">
          <a:extLst>
            <a:ext uri="{FF2B5EF4-FFF2-40B4-BE49-F238E27FC236}">
              <a16:creationId xmlns:a16="http://schemas.microsoft.com/office/drawing/2014/main" id="{00000000-0008-0000-0B00-0000B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104775</xdr:colOff>
      <xdr:row>840</xdr:row>
      <xdr:rowOff>28575</xdr:rowOff>
    </xdr:from>
    <xdr:to>
      <xdr:col>14</xdr:col>
      <xdr:colOff>0</xdr:colOff>
      <xdr:row>857</xdr:row>
      <xdr:rowOff>9525</xdr:rowOff>
    </xdr:to>
    <xdr:graphicFrame macro="">
      <xdr:nvGraphicFramePr>
        <xdr:cNvPr id="43932598" name="Chart 43">
          <a:extLst>
            <a:ext uri="{FF2B5EF4-FFF2-40B4-BE49-F238E27FC236}">
              <a16:creationId xmlns:a16="http://schemas.microsoft.com/office/drawing/2014/main" id="{00000000-0008-0000-0B00-0000B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599" name="Chart 43">
          <a:extLst>
            <a:ext uri="{FF2B5EF4-FFF2-40B4-BE49-F238E27FC236}">
              <a16:creationId xmlns:a16="http://schemas.microsoft.com/office/drawing/2014/main" id="{00000000-0008-0000-0B00-0000B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0" name="Chart 43">
          <a:extLst>
            <a:ext uri="{FF2B5EF4-FFF2-40B4-BE49-F238E27FC236}">
              <a16:creationId xmlns:a16="http://schemas.microsoft.com/office/drawing/2014/main" id="{00000000-0008-0000-0B00-0000B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1" name="Chart 43">
          <a:extLst>
            <a:ext uri="{FF2B5EF4-FFF2-40B4-BE49-F238E27FC236}">
              <a16:creationId xmlns:a16="http://schemas.microsoft.com/office/drawing/2014/main" id="{00000000-0008-0000-0B00-0000B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2" name="Chart 43">
          <a:extLst>
            <a:ext uri="{FF2B5EF4-FFF2-40B4-BE49-F238E27FC236}">
              <a16:creationId xmlns:a16="http://schemas.microsoft.com/office/drawing/2014/main" id="{00000000-0008-0000-0B00-0000B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3" name="Chart 43">
          <a:extLst>
            <a:ext uri="{FF2B5EF4-FFF2-40B4-BE49-F238E27FC236}">
              <a16:creationId xmlns:a16="http://schemas.microsoft.com/office/drawing/2014/main" id="{00000000-0008-0000-0B00-0000B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4" name="Chart 43">
          <a:extLst>
            <a:ext uri="{FF2B5EF4-FFF2-40B4-BE49-F238E27FC236}">
              <a16:creationId xmlns:a16="http://schemas.microsoft.com/office/drawing/2014/main" id="{00000000-0008-0000-0B00-0000B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5" name="Chart 43">
          <a:extLst>
            <a:ext uri="{FF2B5EF4-FFF2-40B4-BE49-F238E27FC236}">
              <a16:creationId xmlns:a16="http://schemas.microsoft.com/office/drawing/2014/main" id="{00000000-0008-0000-0B00-0000B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6" name="Chart 43">
          <a:extLst>
            <a:ext uri="{FF2B5EF4-FFF2-40B4-BE49-F238E27FC236}">
              <a16:creationId xmlns:a16="http://schemas.microsoft.com/office/drawing/2014/main" id="{00000000-0008-0000-0B00-0000B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7" name="Chart 43">
          <a:extLst>
            <a:ext uri="{FF2B5EF4-FFF2-40B4-BE49-F238E27FC236}">
              <a16:creationId xmlns:a16="http://schemas.microsoft.com/office/drawing/2014/main" id="{00000000-0008-0000-0B00-0000B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8" name="Chart 43">
          <a:extLst>
            <a:ext uri="{FF2B5EF4-FFF2-40B4-BE49-F238E27FC236}">
              <a16:creationId xmlns:a16="http://schemas.microsoft.com/office/drawing/2014/main" id="{00000000-0008-0000-0B00-0000C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9" name="Chart 43">
          <a:extLst>
            <a:ext uri="{FF2B5EF4-FFF2-40B4-BE49-F238E27FC236}">
              <a16:creationId xmlns:a16="http://schemas.microsoft.com/office/drawing/2014/main" id="{00000000-0008-0000-0B00-0000C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10" name="Chart 43">
          <a:extLst>
            <a:ext uri="{FF2B5EF4-FFF2-40B4-BE49-F238E27FC236}">
              <a16:creationId xmlns:a16="http://schemas.microsoft.com/office/drawing/2014/main" id="{00000000-0008-0000-0B00-0000C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11" name="Chart 43">
          <a:extLst>
            <a:ext uri="{FF2B5EF4-FFF2-40B4-BE49-F238E27FC236}">
              <a16:creationId xmlns:a16="http://schemas.microsoft.com/office/drawing/2014/main" id="{00000000-0008-0000-0B00-0000C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12" name="Chart 43">
          <a:extLst>
            <a:ext uri="{FF2B5EF4-FFF2-40B4-BE49-F238E27FC236}">
              <a16:creationId xmlns:a16="http://schemas.microsoft.com/office/drawing/2014/main" id="{00000000-0008-0000-0B00-0000C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104775</xdr:colOff>
      <xdr:row>866</xdr:row>
      <xdr:rowOff>114300</xdr:rowOff>
    </xdr:from>
    <xdr:to>
      <xdr:col>14</xdr:col>
      <xdr:colOff>0</xdr:colOff>
      <xdr:row>883</xdr:row>
      <xdr:rowOff>28575</xdr:rowOff>
    </xdr:to>
    <xdr:graphicFrame macro="">
      <xdr:nvGraphicFramePr>
        <xdr:cNvPr id="43932613" name="Chart 43">
          <a:extLst>
            <a:ext uri="{FF2B5EF4-FFF2-40B4-BE49-F238E27FC236}">
              <a16:creationId xmlns:a16="http://schemas.microsoft.com/office/drawing/2014/main" id="{00000000-0008-0000-0B00-0000C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4" name="Chart 43">
          <a:extLst>
            <a:ext uri="{FF2B5EF4-FFF2-40B4-BE49-F238E27FC236}">
              <a16:creationId xmlns:a16="http://schemas.microsoft.com/office/drawing/2014/main" id="{00000000-0008-0000-0B00-0000C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5" name="Chart 43">
          <a:extLst>
            <a:ext uri="{FF2B5EF4-FFF2-40B4-BE49-F238E27FC236}">
              <a16:creationId xmlns:a16="http://schemas.microsoft.com/office/drawing/2014/main" id="{00000000-0008-0000-0B00-0000C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6" name="Chart 43">
          <a:extLst>
            <a:ext uri="{FF2B5EF4-FFF2-40B4-BE49-F238E27FC236}">
              <a16:creationId xmlns:a16="http://schemas.microsoft.com/office/drawing/2014/main" id="{00000000-0008-0000-0B00-0000C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7" name="Chart 43">
          <a:extLst>
            <a:ext uri="{FF2B5EF4-FFF2-40B4-BE49-F238E27FC236}">
              <a16:creationId xmlns:a16="http://schemas.microsoft.com/office/drawing/2014/main" id="{00000000-0008-0000-0B00-0000C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8" name="Chart 43">
          <a:extLst>
            <a:ext uri="{FF2B5EF4-FFF2-40B4-BE49-F238E27FC236}">
              <a16:creationId xmlns:a16="http://schemas.microsoft.com/office/drawing/2014/main" id="{00000000-0008-0000-0B00-0000C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9" name="Chart 43">
          <a:extLst>
            <a:ext uri="{FF2B5EF4-FFF2-40B4-BE49-F238E27FC236}">
              <a16:creationId xmlns:a16="http://schemas.microsoft.com/office/drawing/2014/main" id="{00000000-0008-0000-0B00-0000C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20" name="Chart 43">
          <a:extLst>
            <a:ext uri="{FF2B5EF4-FFF2-40B4-BE49-F238E27FC236}">
              <a16:creationId xmlns:a16="http://schemas.microsoft.com/office/drawing/2014/main" id="{00000000-0008-0000-0B00-0000C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1" name="Chart 43">
          <a:extLst>
            <a:ext uri="{FF2B5EF4-FFF2-40B4-BE49-F238E27FC236}">
              <a16:creationId xmlns:a16="http://schemas.microsoft.com/office/drawing/2014/main" id="{00000000-0008-0000-0B00-0000C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2" name="Chart 43">
          <a:extLst>
            <a:ext uri="{FF2B5EF4-FFF2-40B4-BE49-F238E27FC236}">
              <a16:creationId xmlns:a16="http://schemas.microsoft.com/office/drawing/2014/main" id="{00000000-0008-0000-0B00-0000C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3" name="Chart 43">
          <a:extLst>
            <a:ext uri="{FF2B5EF4-FFF2-40B4-BE49-F238E27FC236}">
              <a16:creationId xmlns:a16="http://schemas.microsoft.com/office/drawing/2014/main" id="{00000000-0008-0000-0B00-0000C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4" name="Chart 43">
          <a:extLst>
            <a:ext uri="{FF2B5EF4-FFF2-40B4-BE49-F238E27FC236}">
              <a16:creationId xmlns:a16="http://schemas.microsoft.com/office/drawing/2014/main" id="{00000000-0008-0000-0B00-0000D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5" name="Chart 43">
          <a:extLst>
            <a:ext uri="{FF2B5EF4-FFF2-40B4-BE49-F238E27FC236}">
              <a16:creationId xmlns:a16="http://schemas.microsoft.com/office/drawing/2014/main" id="{00000000-0008-0000-0B00-0000D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6" name="Chart 43">
          <a:extLst>
            <a:ext uri="{FF2B5EF4-FFF2-40B4-BE49-F238E27FC236}">
              <a16:creationId xmlns:a16="http://schemas.microsoft.com/office/drawing/2014/main" id="{00000000-0008-0000-0B00-0000D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7" name="Chart 43">
          <a:extLst>
            <a:ext uri="{FF2B5EF4-FFF2-40B4-BE49-F238E27FC236}">
              <a16:creationId xmlns:a16="http://schemas.microsoft.com/office/drawing/2014/main" id="{00000000-0008-0000-0B00-0000D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104775</xdr:colOff>
      <xdr:row>892</xdr:row>
      <xdr:rowOff>28575</xdr:rowOff>
    </xdr:from>
    <xdr:to>
      <xdr:col>14</xdr:col>
      <xdr:colOff>0</xdr:colOff>
      <xdr:row>909</xdr:row>
      <xdr:rowOff>47625</xdr:rowOff>
    </xdr:to>
    <xdr:graphicFrame macro="">
      <xdr:nvGraphicFramePr>
        <xdr:cNvPr id="43932628" name="Chart 43">
          <a:extLst>
            <a:ext uri="{FF2B5EF4-FFF2-40B4-BE49-F238E27FC236}">
              <a16:creationId xmlns:a16="http://schemas.microsoft.com/office/drawing/2014/main" id="{00000000-0008-0000-0B00-0000D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27</xdr:row>
      <xdr:rowOff>38100</xdr:rowOff>
    </xdr:from>
    <xdr:to>
      <xdr:col>19</xdr:col>
      <xdr:colOff>323850</xdr:colOff>
      <xdr:row>61</xdr:row>
      <xdr:rowOff>66675</xdr:rowOff>
    </xdr:to>
    <xdr:graphicFrame macro="">
      <xdr:nvGraphicFramePr>
        <xdr:cNvPr id="3017953" name="Chart 3">
          <a:extLst>
            <a:ext uri="{FF2B5EF4-FFF2-40B4-BE49-F238E27FC236}">
              <a16:creationId xmlns:a16="http://schemas.microsoft.com/office/drawing/2014/main" id="{00000000-0008-0000-0E00-0000E10C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781050</xdr:colOff>
      <xdr:row>13</xdr:row>
      <xdr:rowOff>66675</xdr:rowOff>
    </xdr:from>
    <xdr:to>
      <xdr:col>18</xdr:col>
      <xdr:colOff>171450</xdr:colOff>
      <xdr:row>21</xdr:row>
      <xdr:rowOff>1095375</xdr:rowOff>
    </xdr:to>
    <xdr:graphicFrame macro="">
      <xdr:nvGraphicFramePr>
        <xdr:cNvPr id="3017954" name="Диаграмма 2">
          <a:extLst>
            <a:ext uri="{FF2B5EF4-FFF2-40B4-BE49-F238E27FC236}">
              <a16:creationId xmlns:a16="http://schemas.microsoft.com/office/drawing/2014/main" id="{00000000-0008-0000-0E00-0000E20C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9</xdr:row>
      <xdr:rowOff>190500</xdr:rowOff>
    </xdr:from>
    <xdr:to>
      <xdr:col>14</xdr:col>
      <xdr:colOff>219075</xdr:colOff>
      <xdr:row>22</xdr:row>
      <xdr:rowOff>171450</xdr:rowOff>
    </xdr:to>
    <xdr:graphicFrame macro="">
      <xdr:nvGraphicFramePr>
        <xdr:cNvPr id="3019981" name="Диаграмма 3">
          <a:extLst>
            <a:ext uri="{FF2B5EF4-FFF2-40B4-BE49-F238E27FC236}">
              <a16:creationId xmlns:a16="http://schemas.microsoft.com/office/drawing/2014/main" id="{00000000-0008-0000-1000-0000CD14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95250</xdr:rowOff>
    </xdr:from>
    <xdr:to>
      <xdr:col>15</xdr:col>
      <xdr:colOff>523875</xdr:colOff>
      <xdr:row>55</xdr:row>
      <xdr:rowOff>95250</xdr:rowOff>
    </xdr:to>
    <xdr:graphicFrame macro="">
      <xdr:nvGraphicFramePr>
        <xdr:cNvPr id="3019982" name="Диаграмма 4">
          <a:extLst>
            <a:ext uri="{FF2B5EF4-FFF2-40B4-BE49-F238E27FC236}">
              <a16:creationId xmlns:a16="http://schemas.microsoft.com/office/drawing/2014/main" id="{00000000-0008-0000-1000-0000CE14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7</xdr:row>
      <xdr:rowOff>47625</xdr:rowOff>
    </xdr:from>
    <xdr:to>
      <xdr:col>20</xdr:col>
      <xdr:colOff>19050</xdr:colOff>
      <xdr:row>25</xdr:row>
      <xdr:rowOff>95250</xdr:rowOff>
    </xdr:to>
    <xdr:graphicFrame macro="">
      <xdr:nvGraphicFramePr>
        <xdr:cNvPr id="46016814" name="Chart 17">
          <a:extLst>
            <a:ext uri="{FF2B5EF4-FFF2-40B4-BE49-F238E27FC236}">
              <a16:creationId xmlns:a16="http://schemas.microsoft.com/office/drawing/2014/main" id="{00000000-0008-0000-1100-00002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33</xdr:row>
      <xdr:rowOff>28575</xdr:rowOff>
    </xdr:from>
    <xdr:to>
      <xdr:col>20</xdr:col>
      <xdr:colOff>0</xdr:colOff>
      <xdr:row>51</xdr:row>
      <xdr:rowOff>95250</xdr:rowOff>
    </xdr:to>
    <xdr:graphicFrame macro="">
      <xdr:nvGraphicFramePr>
        <xdr:cNvPr id="46016815" name="Chart 18">
          <a:extLst>
            <a:ext uri="{FF2B5EF4-FFF2-40B4-BE49-F238E27FC236}">
              <a16:creationId xmlns:a16="http://schemas.microsoft.com/office/drawing/2014/main" id="{00000000-0008-0000-1100-00002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59</xdr:row>
      <xdr:rowOff>76200</xdr:rowOff>
    </xdr:from>
    <xdr:to>
      <xdr:col>20</xdr:col>
      <xdr:colOff>9525</xdr:colOff>
      <xdr:row>77</xdr:row>
      <xdr:rowOff>114300</xdr:rowOff>
    </xdr:to>
    <xdr:graphicFrame macro="">
      <xdr:nvGraphicFramePr>
        <xdr:cNvPr id="46016816" name="Chart 19">
          <a:extLst>
            <a:ext uri="{FF2B5EF4-FFF2-40B4-BE49-F238E27FC236}">
              <a16:creationId xmlns:a16="http://schemas.microsoft.com/office/drawing/2014/main" id="{00000000-0008-0000-1100-00003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76200</xdr:rowOff>
    </xdr:to>
    <xdr:graphicFrame macro="">
      <xdr:nvGraphicFramePr>
        <xdr:cNvPr id="46016817" name="Chart 20">
          <a:extLst>
            <a:ext uri="{FF2B5EF4-FFF2-40B4-BE49-F238E27FC236}">
              <a16:creationId xmlns:a16="http://schemas.microsoft.com/office/drawing/2014/main" id="{00000000-0008-0000-1100-00003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66675</xdr:rowOff>
    </xdr:to>
    <xdr:graphicFrame macro="">
      <xdr:nvGraphicFramePr>
        <xdr:cNvPr id="46016818" name="Chart 21">
          <a:extLst>
            <a:ext uri="{FF2B5EF4-FFF2-40B4-BE49-F238E27FC236}">
              <a16:creationId xmlns:a16="http://schemas.microsoft.com/office/drawing/2014/main" id="{00000000-0008-0000-1100-00003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66675</xdr:rowOff>
    </xdr:to>
    <xdr:graphicFrame macro="">
      <xdr:nvGraphicFramePr>
        <xdr:cNvPr id="46016819" name="Chart 22">
          <a:extLst>
            <a:ext uri="{FF2B5EF4-FFF2-40B4-BE49-F238E27FC236}">
              <a16:creationId xmlns:a16="http://schemas.microsoft.com/office/drawing/2014/main" id="{00000000-0008-0000-1100-00003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46016820" name="Chart 23">
          <a:extLst>
            <a:ext uri="{FF2B5EF4-FFF2-40B4-BE49-F238E27FC236}">
              <a16:creationId xmlns:a16="http://schemas.microsoft.com/office/drawing/2014/main" id="{00000000-0008-0000-1100-00003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66675</xdr:rowOff>
    </xdr:to>
    <xdr:graphicFrame macro="">
      <xdr:nvGraphicFramePr>
        <xdr:cNvPr id="46016821" name="Chart 24">
          <a:extLst>
            <a:ext uri="{FF2B5EF4-FFF2-40B4-BE49-F238E27FC236}">
              <a16:creationId xmlns:a16="http://schemas.microsoft.com/office/drawing/2014/main" id="{00000000-0008-0000-1100-00003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46016822" name="Chart 25">
          <a:extLst>
            <a:ext uri="{FF2B5EF4-FFF2-40B4-BE49-F238E27FC236}">
              <a16:creationId xmlns:a16="http://schemas.microsoft.com/office/drawing/2014/main" id="{00000000-0008-0000-1100-00003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66675</xdr:rowOff>
    </xdr:to>
    <xdr:graphicFrame macro="">
      <xdr:nvGraphicFramePr>
        <xdr:cNvPr id="46016823" name="Chart 26">
          <a:extLst>
            <a:ext uri="{FF2B5EF4-FFF2-40B4-BE49-F238E27FC236}">
              <a16:creationId xmlns:a16="http://schemas.microsoft.com/office/drawing/2014/main" id="{00000000-0008-0000-1100-00003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114300</xdr:rowOff>
    </xdr:to>
    <xdr:graphicFrame macro="">
      <xdr:nvGraphicFramePr>
        <xdr:cNvPr id="46016824" name="Chart 27">
          <a:extLst>
            <a:ext uri="{FF2B5EF4-FFF2-40B4-BE49-F238E27FC236}">
              <a16:creationId xmlns:a16="http://schemas.microsoft.com/office/drawing/2014/main" id="{00000000-0008-0000-1100-00003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46016825" name="Chart 28">
          <a:extLst>
            <a:ext uri="{FF2B5EF4-FFF2-40B4-BE49-F238E27FC236}">
              <a16:creationId xmlns:a16="http://schemas.microsoft.com/office/drawing/2014/main" id="{00000000-0008-0000-1100-00003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66675</xdr:rowOff>
    </xdr:to>
    <xdr:graphicFrame macro="">
      <xdr:nvGraphicFramePr>
        <xdr:cNvPr id="46016826" name="Chart 29">
          <a:extLst>
            <a:ext uri="{FF2B5EF4-FFF2-40B4-BE49-F238E27FC236}">
              <a16:creationId xmlns:a16="http://schemas.microsoft.com/office/drawing/2014/main" id="{00000000-0008-0000-1100-00003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46016827" name="Chart 30">
          <a:extLst>
            <a:ext uri="{FF2B5EF4-FFF2-40B4-BE49-F238E27FC236}">
              <a16:creationId xmlns:a16="http://schemas.microsoft.com/office/drawing/2014/main" id="{00000000-0008-0000-1100-00003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123825</xdr:rowOff>
    </xdr:to>
    <xdr:graphicFrame macro="">
      <xdr:nvGraphicFramePr>
        <xdr:cNvPr id="46016828" name="Chart 31">
          <a:extLst>
            <a:ext uri="{FF2B5EF4-FFF2-40B4-BE49-F238E27FC236}">
              <a16:creationId xmlns:a16="http://schemas.microsoft.com/office/drawing/2014/main" id="{00000000-0008-0000-1100-00003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66675</xdr:rowOff>
    </xdr:to>
    <xdr:graphicFrame macro="">
      <xdr:nvGraphicFramePr>
        <xdr:cNvPr id="46016829" name="Chart 32">
          <a:extLst>
            <a:ext uri="{FF2B5EF4-FFF2-40B4-BE49-F238E27FC236}">
              <a16:creationId xmlns:a16="http://schemas.microsoft.com/office/drawing/2014/main" id="{00000000-0008-0000-1100-00003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0</xdr:rowOff>
    </xdr:to>
    <xdr:graphicFrame macro="">
      <xdr:nvGraphicFramePr>
        <xdr:cNvPr id="46016830" name="Chart 33">
          <a:extLst>
            <a:ext uri="{FF2B5EF4-FFF2-40B4-BE49-F238E27FC236}">
              <a16:creationId xmlns:a16="http://schemas.microsoft.com/office/drawing/2014/main" id="{00000000-0008-0000-1100-00003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76200</xdr:rowOff>
    </xdr:to>
    <xdr:graphicFrame macro="">
      <xdr:nvGraphicFramePr>
        <xdr:cNvPr id="46016831" name="Chart 34">
          <a:extLst>
            <a:ext uri="{FF2B5EF4-FFF2-40B4-BE49-F238E27FC236}">
              <a16:creationId xmlns:a16="http://schemas.microsoft.com/office/drawing/2014/main" id="{00000000-0008-0000-1100-00003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46016832" name="Chart 35">
          <a:extLst>
            <a:ext uri="{FF2B5EF4-FFF2-40B4-BE49-F238E27FC236}">
              <a16:creationId xmlns:a16="http://schemas.microsoft.com/office/drawing/2014/main" id="{00000000-0008-0000-1100-00004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85725</xdr:rowOff>
    </xdr:to>
    <xdr:graphicFrame macro="">
      <xdr:nvGraphicFramePr>
        <xdr:cNvPr id="46016833" name="Chart 37">
          <a:extLst>
            <a:ext uri="{FF2B5EF4-FFF2-40B4-BE49-F238E27FC236}">
              <a16:creationId xmlns:a16="http://schemas.microsoft.com/office/drawing/2014/main" id="{00000000-0008-0000-1100-00004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133350</xdr:rowOff>
    </xdr:to>
    <xdr:graphicFrame macro="">
      <xdr:nvGraphicFramePr>
        <xdr:cNvPr id="46016834" name="Chart 38">
          <a:extLst>
            <a:ext uri="{FF2B5EF4-FFF2-40B4-BE49-F238E27FC236}">
              <a16:creationId xmlns:a16="http://schemas.microsoft.com/office/drawing/2014/main" id="{00000000-0008-0000-1100-00004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76200</xdr:rowOff>
    </xdr:to>
    <xdr:graphicFrame macro="">
      <xdr:nvGraphicFramePr>
        <xdr:cNvPr id="46016835" name="Chart 39">
          <a:extLst>
            <a:ext uri="{FF2B5EF4-FFF2-40B4-BE49-F238E27FC236}">
              <a16:creationId xmlns:a16="http://schemas.microsoft.com/office/drawing/2014/main" id="{00000000-0008-0000-1100-00004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114300</xdr:rowOff>
    </xdr:to>
    <xdr:graphicFrame macro="">
      <xdr:nvGraphicFramePr>
        <xdr:cNvPr id="46016836" name="Chart 40">
          <a:extLst>
            <a:ext uri="{FF2B5EF4-FFF2-40B4-BE49-F238E27FC236}">
              <a16:creationId xmlns:a16="http://schemas.microsoft.com/office/drawing/2014/main" id="{00000000-0008-0000-1100-00004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46016837" name="Chart 41">
          <a:extLst>
            <a:ext uri="{FF2B5EF4-FFF2-40B4-BE49-F238E27FC236}">
              <a16:creationId xmlns:a16="http://schemas.microsoft.com/office/drawing/2014/main" id="{00000000-0008-0000-1100-00004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133350</xdr:rowOff>
    </xdr:to>
    <xdr:graphicFrame macro="">
      <xdr:nvGraphicFramePr>
        <xdr:cNvPr id="46016838" name="Chart 42">
          <a:extLst>
            <a:ext uri="{FF2B5EF4-FFF2-40B4-BE49-F238E27FC236}">
              <a16:creationId xmlns:a16="http://schemas.microsoft.com/office/drawing/2014/main" id="{00000000-0008-0000-1100-00004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46016839" name="Chart 43">
          <a:extLst>
            <a:ext uri="{FF2B5EF4-FFF2-40B4-BE49-F238E27FC236}">
              <a16:creationId xmlns:a16="http://schemas.microsoft.com/office/drawing/2014/main" id="{00000000-0008-0000-1100-00004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85725</xdr:rowOff>
    </xdr:to>
    <xdr:graphicFrame macro="">
      <xdr:nvGraphicFramePr>
        <xdr:cNvPr id="46016840" name="Chart 43">
          <a:extLst>
            <a:ext uri="{FF2B5EF4-FFF2-40B4-BE49-F238E27FC236}">
              <a16:creationId xmlns:a16="http://schemas.microsoft.com/office/drawing/2014/main" id="{00000000-0008-0000-1100-00004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1" name="Chart 43">
          <a:extLst>
            <a:ext uri="{FF2B5EF4-FFF2-40B4-BE49-F238E27FC236}">
              <a16:creationId xmlns:a16="http://schemas.microsoft.com/office/drawing/2014/main" id="{00000000-0008-0000-1100-00004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2" name="Chart 43">
          <a:extLst>
            <a:ext uri="{FF2B5EF4-FFF2-40B4-BE49-F238E27FC236}">
              <a16:creationId xmlns:a16="http://schemas.microsoft.com/office/drawing/2014/main" id="{00000000-0008-0000-1100-00004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3" name="Chart 43">
          <a:extLst>
            <a:ext uri="{FF2B5EF4-FFF2-40B4-BE49-F238E27FC236}">
              <a16:creationId xmlns:a16="http://schemas.microsoft.com/office/drawing/2014/main" id="{00000000-0008-0000-1100-00004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4" name="Chart 43">
          <a:extLst>
            <a:ext uri="{FF2B5EF4-FFF2-40B4-BE49-F238E27FC236}">
              <a16:creationId xmlns:a16="http://schemas.microsoft.com/office/drawing/2014/main" id="{00000000-0008-0000-1100-00004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5" name="Chart 43">
          <a:extLst>
            <a:ext uri="{FF2B5EF4-FFF2-40B4-BE49-F238E27FC236}">
              <a16:creationId xmlns:a16="http://schemas.microsoft.com/office/drawing/2014/main" id="{00000000-0008-0000-1100-00004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6" name="Chart 43">
          <a:extLst>
            <a:ext uri="{FF2B5EF4-FFF2-40B4-BE49-F238E27FC236}">
              <a16:creationId xmlns:a16="http://schemas.microsoft.com/office/drawing/2014/main" id="{00000000-0008-0000-1100-00004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7" name="Chart 43">
          <a:extLst>
            <a:ext uri="{FF2B5EF4-FFF2-40B4-BE49-F238E27FC236}">
              <a16:creationId xmlns:a16="http://schemas.microsoft.com/office/drawing/2014/main" id="{00000000-0008-0000-1100-00004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48" name="Chart 43">
          <a:extLst>
            <a:ext uri="{FF2B5EF4-FFF2-40B4-BE49-F238E27FC236}">
              <a16:creationId xmlns:a16="http://schemas.microsoft.com/office/drawing/2014/main" id="{00000000-0008-0000-1100-00005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49" name="Chart 43">
          <a:extLst>
            <a:ext uri="{FF2B5EF4-FFF2-40B4-BE49-F238E27FC236}">
              <a16:creationId xmlns:a16="http://schemas.microsoft.com/office/drawing/2014/main" id="{00000000-0008-0000-1100-00005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0" name="Chart 43">
          <a:extLst>
            <a:ext uri="{FF2B5EF4-FFF2-40B4-BE49-F238E27FC236}">
              <a16:creationId xmlns:a16="http://schemas.microsoft.com/office/drawing/2014/main" id="{00000000-0008-0000-1100-00005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1" name="Chart 43">
          <a:extLst>
            <a:ext uri="{FF2B5EF4-FFF2-40B4-BE49-F238E27FC236}">
              <a16:creationId xmlns:a16="http://schemas.microsoft.com/office/drawing/2014/main" id="{00000000-0008-0000-1100-00005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2" name="Chart 43">
          <a:extLst>
            <a:ext uri="{FF2B5EF4-FFF2-40B4-BE49-F238E27FC236}">
              <a16:creationId xmlns:a16="http://schemas.microsoft.com/office/drawing/2014/main" id="{00000000-0008-0000-1100-00005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3" name="Chart 43">
          <a:extLst>
            <a:ext uri="{FF2B5EF4-FFF2-40B4-BE49-F238E27FC236}">
              <a16:creationId xmlns:a16="http://schemas.microsoft.com/office/drawing/2014/main" id="{00000000-0008-0000-1100-00005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4" name="Chart 43">
          <a:extLst>
            <a:ext uri="{FF2B5EF4-FFF2-40B4-BE49-F238E27FC236}">
              <a16:creationId xmlns:a16="http://schemas.microsoft.com/office/drawing/2014/main" id="{00000000-0008-0000-1100-00005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85725</xdr:rowOff>
    </xdr:to>
    <xdr:graphicFrame macro="">
      <xdr:nvGraphicFramePr>
        <xdr:cNvPr id="46016855" name="Chart 43">
          <a:extLst>
            <a:ext uri="{FF2B5EF4-FFF2-40B4-BE49-F238E27FC236}">
              <a16:creationId xmlns:a16="http://schemas.microsoft.com/office/drawing/2014/main" id="{00000000-0008-0000-1100-00005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6" name="Chart 43">
          <a:extLst>
            <a:ext uri="{FF2B5EF4-FFF2-40B4-BE49-F238E27FC236}">
              <a16:creationId xmlns:a16="http://schemas.microsoft.com/office/drawing/2014/main" id="{00000000-0008-0000-1100-00005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7" name="Chart 43">
          <a:extLst>
            <a:ext uri="{FF2B5EF4-FFF2-40B4-BE49-F238E27FC236}">
              <a16:creationId xmlns:a16="http://schemas.microsoft.com/office/drawing/2014/main" id="{00000000-0008-0000-1100-00005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8" name="Chart 43">
          <a:extLst>
            <a:ext uri="{FF2B5EF4-FFF2-40B4-BE49-F238E27FC236}">
              <a16:creationId xmlns:a16="http://schemas.microsoft.com/office/drawing/2014/main" id="{00000000-0008-0000-1100-00005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9" name="Chart 43">
          <a:extLst>
            <a:ext uri="{FF2B5EF4-FFF2-40B4-BE49-F238E27FC236}">
              <a16:creationId xmlns:a16="http://schemas.microsoft.com/office/drawing/2014/main" id="{00000000-0008-0000-1100-00005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60" name="Chart 43">
          <a:extLst>
            <a:ext uri="{FF2B5EF4-FFF2-40B4-BE49-F238E27FC236}">
              <a16:creationId xmlns:a16="http://schemas.microsoft.com/office/drawing/2014/main" id="{00000000-0008-0000-1100-00005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61" name="Chart 43">
          <a:extLst>
            <a:ext uri="{FF2B5EF4-FFF2-40B4-BE49-F238E27FC236}">
              <a16:creationId xmlns:a16="http://schemas.microsoft.com/office/drawing/2014/main" id="{00000000-0008-0000-1100-00005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62" name="Chart 43">
          <a:extLst>
            <a:ext uri="{FF2B5EF4-FFF2-40B4-BE49-F238E27FC236}">
              <a16:creationId xmlns:a16="http://schemas.microsoft.com/office/drawing/2014/main" id="{00000000-0008-0000-1100-00005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3" name="Chart 43">
          <a:extLst>
            <a:ext uri="{FF2B5EF4-FFF2-40B4-BE49-F238E27FC236}">
              <a16:creationId xmlns:a16="http://schemas.microsoft.com/office/drawing/2014/main" id="{00000000-0008-0000-1100-00005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4" name="Chart 43">
          <a:extLst>
            <a:ext uri="{FF2B5EF4-FFF2-40B4-BE49-F238E27FC236}">
              <a16:creationId xmlns:a16="http://schemas.microsoft.com/office/drawing/2014/main" id="{00000000-0008-0000-1100-00006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5" name="Chart 43">
          <a:extLst>
            <a:ext uri="{FF2B5EF4-FFF2-40B4-BE49-F238E27FC236}">
              <a16:creationId xmlns:a16="http://schemas.microsoft.com/office/drawing/2014/main" id="{00000000-0008-0000-1100-00006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6" name="Chart 43">
          <a:extLst>
            <a:ext uri="{FF2B5EF4-FFF2-40B4-BE49-F238E27FC236}">
              <a16:creationId xmlns:a16="http://schemas.microsoft.com/office/drawing/2014/main" id="{00000000-0008-0000-1100-00006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7" name="Chart 43">
          <a:extLst>
            <a:ext uri="{FF2B5EF4-FFF2-40B4-BE49-F238E27FC236}">
              <a16:creationId xmlns:a16="http://schemas.microsoft.com/office/drawing/2014/main" id="{00000000-0008-0000-1100-00006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8" name="Chart 43">
          <a:extLst>
            <a:ext uri="{FF2B5EF4-FFF2-40B4-BE49-F238E27FC236}">
              <a16:creationId xmlns:a16="http://schemas.microsoft.com/office/drawing/2014/main" id="{00000000-0008-0000-1100-00006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9" name="Chart 43">
          <a:extLst>
            <a:ext uri="{FF2B5EF4-FFF2-40B4-BE49-F238E27FC236}">
              <a16:creationId xmlns:a16="http://schemas.microsoft.com/office/drawing/2014/main" id="{00000000-0008-0000-1100-00006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</xdr:col>
      <xdr:colOff>104775</xdr:colOff>
      <xdr:row>736</xdr:row>
      <xdr:rowOff>28575</xdr:rowOff>
    </xdr:from>
    <xdr:to>
      <xdr:col>20</xdr:col>
      <xdr:colOff>0</xdr:colOff>
      <xdr:row>754</xdr:row>
      <xdr:rowOff>85725</xdr:rowOff>
    </xdr:to>
    <xdr:graphicFrame macro="">
      <xdr:nvGraphicFramePr>
        <xdr:cNvPr id="46016870" name="Chart 43">
          <a:extLst>
            <a:ext uri="{FF2B5EF4-FFF2-40B4-BE49-F238E27FC236}">
              <a16:creationId xmlns:a16="http://schemas.microsoft.com/office/drawing/2014/main" id="{00000000-0008-0000-1100-00006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1" name="Chart 43">
          <a:extLst>
            <a:ext uri="{FF2B5EF4-FFF2-40B4-BE49-F238E27FC236}">
              <a16:creationId xmlns:a16="http://schemas.microsoft.com/office/drawing/2014/main" id="{00000000-0008-0000-1100-00006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2" name="Chart 43">
          <a:extLst>
            <a:ext uri="{FF2B5EF4-FFF2-40B4-BE49-F238E27FC236}">
              <a16:creationId xmlns:a16="http://schemas.microsoft.com/office/drawing/2014/main" id="{00000000-0008-0000-1100-00006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3" name="Chart 43">
          <a:extLst>
            <a:ext uri="{FF2B5EF4-FFF2-40B4-BE49-F238E27FC236}">
              <a16:creationId xmlns:a16="http://schemas.microsoft.com/office/drawing/2014/main" id="{00000000-0008-0000-1100-00006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4" name="Chart 43">
          <a:extLst>
            <a:ext uri="{FF2B5EF4-FFF2-40B4-BE49-F238E27FC236}">
              <a16:creationId xmlns:a16="http://schemas.microsoft.com/office/drawing/2014/main" id="{00000000-0008-0000-1100-00006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5" name="Chart 43">
          <a:extLst>
            <a:ext uri="{FF2B5EF4-FFF2-40B4-BE49-F238E27FC236}">
              <a16:creationId xmlns:a16="http://schemas.microsoft.com/office/drawing/2014/main" id="{00000000-0008-0000-1100-00006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6" name="Chart 43">
          <a:extLst>
            <a:ext uri="{FF2B5EF4-FFF2-40B4-BE49-F238E27FC236}">
              <a16:creationId xmlns:a16="http://schemas.microsoft.com/office/drawing/2014/main" id="{00000000-0008-0000-1100-00006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7" name="Chart 43">
          <a:extLst>
            <a:ext uri="{FF2B5EF4-FFF2-40B4-BE49-F238E27FC236}">
              <a16:creationId xmlns:a16="http://schemas.microsoft.com/office/drawing/2014/main" id="{00000000-0008-0000-1100-00006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78" name="Chart 43">
          <a:extLst>
            <a:ext uri="{FF2B5EF4-FFF2-40B4-BE49-F238E27FC236}">
              <a16:creationId xmlns:a16="http://schemas.microsoft.com/office/drawing/2014/main" id="{00000000-0008-0000-1100-00006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79" name="Chart 43">
          <a:extLst>
            <a:ext uri="{FF2B5EF4-FFF2-40B4-BE49-F238E27FC236}">
              <a16:creationId xmlns:a16="http://schemas.microsoft.com/office/drawing/2014/main" id="{00000000-0008-0000-1100-00006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0" name="Chart 43">
          <a:extLst>
            <a:ext uri="{FF2B5EF4-FFF2-40B4-BE49-F238E27FC236}">
              <a16:creationId xmlns:a16="http://schemas.microsoft.com/office/drawing/2014/main" id="{00000000-0008-0000-1100-00007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1" name="Chart 43">
          <a:extLst>
            <a:ext uri="{FF2B5EF4-FFF2-40B4-BE49-F238E27FC236}">
              <a16:creationId xmlns:a16="http://schemas.microsoft.com/office/drawing/2014/main" id="{00000000-0008-0000-1100-00007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2" name="Chart 43">
          <a:extLst>
            <a:ext uri="{FF2B5EF4-FFF2-40B4-BE49-F238E27FC236}">
              <a16:creationId xmlns:a16="http://schemas.microsoft.com/office/drawing/2014/main" id="{00000000-0008-0000-1100-00007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3" name="Chart 43">
          <a:extLst>
            <a:ext uri="{FF2B5EF4-FFF2-40B4-BE49-F238E27FC236}">
              <a16:creationId xmlns:a16="http://schemas.microsoft.com/office/drawing/2014/main" id="{00000000-0008-0000-1100-00007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4" name="Chart 43">
          <a:extLst>
            <a:ext uri="{FF2B5EF4-FFF2-40B4-BE49-F238E27FC236}">
              <a16:creationId xmlns:a16="http://schemas.microsoft.com/office/drawing/2014/main" id="{00000000-0008-0000-1100-00007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779</xdr:row>
      <xdr:rowOff>95250</xdr:rowOff>
    </xdr:to>
    <xdr:graphicFrame macro="">
      <xdr:nvGraphicFramePr>
        <xdr:cNvPr id="46016885" name="Chart 43">
          <a:extLst>
            <a:ext uri="{FF2B5EF4-FFF2-40B4-BE49-F238E27FC236}">
              <a16:creationId xmlns:a16="http://schemas.microsoft.com/office/drawing/2014/main" id="{00000000-0008-0000-1100-00007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6" name="Chart 43">
          <a:extLst>
            <a:ext uri="{FF2B5EF4-FFF2-40B4-BE49-F238E27FC236}">
              <a16:creationId xmlns:a16="http://schemas.microsoft.com/office/drawing/2014/main" id="{00000000-0008-0000-1100-00007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7" name="Chart 43">
          <a:extLst>
            <a:ext uri="{FF2B5EF4-FFF2-40B4-BE49-F238E27FC236}">
              <a16:creationId xmlns:a16="http://schemas.microsoft.com/office/drawing/2014/main" id="{00000000-0008-0000-1100-00007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8" name="Chart 43">
          <a:extLst>
            <a:ext uri="{FF2B5EF4-FFF2-40B4-BE49-F238E27FC236}">
              <a16:creationId xmlns:a16="http://schemas.microsoft.com/office/drawing/2014/main" id="{00000000-0008-0000-1100-00007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9" name="Chart 43">
          <a:extLst>
            <a:ext uri="{FF2B5EF4-FFF2-40B4-BE49-F238E27FC236}">
              <a16:creationId xmlns:a16="http://schemas.microsoft.com/office/drawing/2014/main" id="{00000000-0008-0000-1100-00007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90" name="Chart 43">
          <a:extLst>
            <a:ext uri="{FF2B5EF4-FFF2-40B4-BE49-F238E27FC236}">
              <a16:creationId xmlns:a16="http://schemas.microsoft.com/office/drawing/2014/main" id="{00000000-0008-0000-1100-00007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91" name="Chart 43">
          <a:extLst>
            <a:ext uri="{FF2B5EF4-FFF2-40B4-BE49-F238E27FC236}">
              <a16:creationId xmlns:a16="http://schemas.microsoft.com/office/drawing/2014/main" id="{00000000-0008-0000-1100-00007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92" name="Chart 43">
          <a:extLst>
            <a:ext uri="{FF2B5EF4-FFF2-40B4-BE49-F238E27FC236}">
              <a16:creationId xmlns:a16="http://schemas.microsoft.com/office/drawing/2014/main" id="{00000000-0008-0000-1100-00007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3" name="Chart 43">
          <a:extLst>
            <a:ext uri="{FF2B5EF4-FFF2-40B4-BE49-F238E27FC236}">
              <a16:creationId xmlns:a16="http://schemas.microsoft.com/office/drawing/2014/main" id="{00000000-0008-0000-1100-00007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4" name="Chart 43">
          <a:extLst>
            <a:ext uri="{FF2B5EF4-FFF2-40B4-BE49-F238E27FC236}">
              <a16:creationId xmlns:a16="http://schemas.microsoft.com/office/drawing/2014/main" id="{00000000-0008-0000-1100-00007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5" name="Chart 43">
          <a:extLst>
            <a:ext uri="{FF2B5EF4-FFF2-40B4-BE49-F238E27FC236}">
              <a16:creationId xmlns:a16="http://schemas.microsoft.com/office/drawing/2014/main" id="{00000000-0008-0000-1100-00007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6" name="Chart 43">
          <a:extLst>
            <a:ext uri="{FF2B5EF4-FFF2-40B4-BE49-F238E27FC236}">
              <a16:creationId xmlns:a16="http://schemas.microsoft.com/office/drawing/2014/main" id="{00000000-0008-0000-1100-00008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7" name="Chart 43">
          <a:extLst>
            <a:ext uri="{FF2B5EF4-FFF2-40B4-BE49-F238E27FC236}">
              <a16:creationId xmlns:a16="http://schemas.microsoft.com/office/drawing/2014/main" id="{00000000-0008-0000-1100-00008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8" name="Chart 43">
          <a:extLst>
            <a:ext uri="{FF2B5EF4-FFF2-40B4-BE49-F238E27FC236}">
              <a16:creationId xmlns:a16="http://schemas.microsoft.com/office/drawing/2014/main" id="{00000000-0008-0000-1100-00008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9" name="Chart 43">
          <a:extLst>
            <a:ext uri="{FF2B5EF4-FFF2-40B4-BE49-F238E27FC236}">
              <a16:creationId xmlns:a16="http://schemas.microsoft.com/office/drawing/2014/main" id="{00000000-0008-0000-1100-00008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805</xdr:row>
      <xdr:rowOff>28575</xdr:rowOff>
    </xdr:to>
    <xdr:graphicFrame macro="">
      <xdr:nvGraphicFramePr>
        <xdr:cNvPr id="46016900" name="Chart 43">
          <a:extLst>
            <a:ext uri="{FF2B5EF4-FFF2-40B4-BE49-F238E27FC236}">
              <a16:creationId xmlns:a16="http://schemas.microsoft.com/office/drawing/2014/main" id="{00000000-0008-0000-1100-00008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1" name="Chart 43">
          <a:extLst>
            <a:ext uri="{FF2B5EF4-FFF2-40B4-BE49-F238E27FC236}">
              <a16:creationId xmlns:a16="http://schemas.microsoft.com/office/drawing/2014/main" id="{00000000-0008-0000-1100-00008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2" name="Chart 43">
          <a:extLst>
            <a:ext uri="{FF2B5EF4-FFF2-40B4-BE49-F238E27FC236}">
              <a16:creationId xmlns:a16="http://schemas.microsoft.com/office/drawing/2014/main" id="{00000000-0008-0000-1100-00008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3" name="Chart 43">
          <a:extLst>
            <a:ext uri="{FF2B5EF4-FFF2-40B4-BE49-F238E27FC236}">
              <a16:creationId xmlns:a16="http://schemas.microsoft.com/office/drawing/2014/main" id="{00000000-0008-0000-1100-00008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4" name="Chart 43">
          <a:extLst>
            <a:ext uri="{FF2B5EF4-FFF2-40B4-BE49-F238E27FC236}">
              <a16:creationId xmlns:a16="http://schemas.microsoft.com/office/drawing/2014/main" id="{00000000-0008-0000-1100-00008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5" name="Chart 43">
          <a:extLst>
            <a:ext uri="{FF2B5EF4-FFF2-40B4-BE49-F238E27FC236}">
              <a16:creationId xmlns:a16="http://schemas.microsoft.com/office/drawing/2014/main" id="{00000000-0008-0000-1100-00008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6" name="Chart 43">
          <a:extLst>
            <a:ext uri="{FF2B5EF4-FFF2-40B4-BE49-F238E27FC236}">
              <a16:creationId xmlns:a16="http://schemas.microsoft.com/office/drawing/2014/main" id="{00000000-0008-0000-1100-00008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7" name="Chart 43">
          <a:extLst>
            <a:ext uri="{FF2B5EF4-FFF2-40B4-BE49-F238E27FC236}">
              <a16:creationId xmlns:a16="http://schemas.microsoft.com/office/drawing/2014/main" id="{00000000-0008-0000-1100-00008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08" name="Chart 43">
          <a:extLst>
            <a:ext uri="{FF2B5EF4-FFF2-40B4-BE49-F238E27FC236}">
              <a16:creationId xmlns:a16="http://schemas.microsoft.com/office/drawing/2014/main" id="{00000000-0008-0000-1100-00008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09" name="Chart 43">
          <a:extLst>
            <a:ext uri="{FF2B5EF4-FFF2-40B4-BE49-F238E27FC236}">
              <a16:creationId xmlns:a16="http://schemas.microsoft.com/office/drawing/2014/main" id="{00000000-0008-0000-1100-00008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0" name="Chart 43">
          <a:extLst>
            <a:ext uri="{FF2B5EF4-FFF2-40B4-BE49-F238E27FC236}">
              <a16:creationId xmlns:a16="http://schemas.microsoft.com/office/drawing/2014/main" id="{00000000-0008-0000-1100-00008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1" name="Chart 43">
          <a:extLst>
            <a:ext uri="{FF2B5EF4-FFF2-40B4-BE49-F238E27FC236}">
              <a16:creationId xmlns:a16="http://schemas.microsoft.com/office/drawing/2014/main" id="{00000000-0008-0000-1100-00008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2" name="Chart 43">
          <a:extLst>
            <a:ext uri="{FF2B5EF4-FFF2-40B4-BE49-F238E27FC236}">
              <a16:creationId xmlns:a16="http://schemas.microsoft.com/office/drawing/2014/main" id="{00000000-0008-0000-1100-00009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3" name="Chart 43">
          <a:extLst>
            <a:ext uri="{FF2B5EF4-FFF2-40B4-BE49-F238E27FC236}">
              <a16:creationId xmlns:a16="http://schemas.microsoft.com/office/drawing/2014/main" id="{00000000-0008-0000-1100-00009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4" name="Chart 43">
          <a:extLst>
            <a:ext uri="{FF2B5EF4-FFF2-40B4-BE49-F238E27FC236}">
              <a16:creationId xmlns:a16="http://schemas.microsoft.com/office/drawing/2014/main" id="{00000000-0008-0000-1100-00009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831</xdr:row>
      <xdr:rowOff>38100</xdr:rowOff>
    </xdr:to>
    <xdr:graphicFrame macro="">
      <xdr:nvGraphicFramePr>
        <xdr:cNvPr id="46016915" name="Chart 43">
          <a:extLst>
            <a:ext uri="{FF2B5EF4-FFF2-40B4-BE49-F238E27FC236}">
              <a16:creationId xmlns:a16="http://schemas.microsoft.com/office/drawing/2014/main" id="{00000000-0008-0000-1100-00009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6" name="Chart 43">
          <a:extLst>
            <a:ext uri="{FF2B5EF4-FFF2-40B4-BE49-F238E27FC236}">
              <a16:creationId xmlns:a16="http://schemas.microsoft.com/office/drawing/2014/main" id="{00000000-0008-0000-1100-00009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7" name="Chart 43">
          <a:extLst>
            <a:ext uri="{FF2B5EF4-FFF2-40B4-BE49-F238E27FC236}">
              <a16:creationId xmlns:a16="http://schemas.microsoft.com/office/drawing/2014/main" id="{00000000-0008-0000-1100-00009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8" name="Chart 43">
          <a:extLst>
            <a:ext uri="{FF2B5EF4-FFF2-40B4-BE49-F238E27FC236}">
              <a16:creationId xmlns:a16="http://schemas.microsoft.com/office/drawing/2014/main" id="{00000000-0008-0000-1100-00009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9" name="Chart 43">
          <a:extLst>
            <a:ext uri="{FF2B5EF4-FFF2-40B4-BE49-F238E27FC236}">
              <a16:creationId xmlns:a16="http://schemas.microsoft.com/office/drawing/2014/main" id="{00000000-0008-0000-1100-00009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20" name="Chart 43">
          <a:extLst>
            <a:ext uri="{FF2B5EF4-FFF2-40B4-BE49-F238E27FC236}">
              <a16:creationId xmlns:a16="http://schemas.microsoft.com/office/drawing/2014/main" id="{00000000-0008-0000-1100-00009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21" name="Chart 43">
          <a:extLst>
            <a:ext uri="{FF2B5EF4-FFF2-40B4-BE49-F238E27FC236}">
              <a16:creationId xmlns:a16="http://schemas.microsoft.com/office/drawing/2014/main" id="{00000000-0008-0000-1100-00009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22" name="Chart 43">
          <a:extLst>
            <a:ext uri="{FF2B5EF4-FFF2-40B4-BE49-F238E27FC236}">
              <a16:creationId xmlns:a16="http://schemas.microsoft.com/office/drawing/2014/main" id="{00000000-0008-0000-1100-00009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3" name="Chart 43">
          <a:extLst>
            <a:ext uri="{FF2B5EF4-FFF2-40B4-BE49-F238E27FC236}">
              <a16:creationId xmlns:a16="http://schemas.microsoft.com/office/drawing/2014/main" id="{00000000-0008-0000-1100-00009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4" name="Chart 43">
          <a:extLst>
            <a:ext uri="{FF2B5EF4-FFF2-40B4-BE49-F238E27FC236}">
              <a16:creationId xmlns:a16="http://schemas.microsoft.com/office/drawing/2014/main" id="{00000000-0008-0000-1100-00009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5" name="Chart 43">
          <a:extLst>
            <a:ext uri="{FF2B5EF4-FFF2-40B4-BE49-F238E27FC236}">
              <a16:creationId xmlns:a16="http://schemas.microsoft.com/office/drawing/2014/main" id="{00000000-0008-0000-1100-00009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6" name="Chart 43">
          <a:extLst>
            <a:ext uri="{FF2B5EF4-FFF2-40B4-BE49-F238E27FC236}">
              <a16:creationId xmlns:a16="http://schemas.microsoft.com/office/drawing/2014/main" id="{00000000-0008-0000-1100-00009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7" name="Chart 43">
          <a:extLst>
            <a:ext uri="{FF2B5EF4-FFF2-40B4-BE49-F238E27FC236}">
              <a16:creationId xmlns:a16="http://schemas.microsoft.com/office/drawing/2014/main" id="{00000000-0008-0000-1100-00009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8" name="Chart 43">
          <a:extLst>
            <a:ext uri="{FF2B5EF4-FFF2-40B4-BE49-F238E27FC236}">
              <a16:creationId xmlns:a16="http://schemas.microsoft.com/office/drawing/2014/main" id="{00000000-0008-0000-1100-0000A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9" name="Chart 43">
          <a:extLst>
            <a:ext uri="{FF2B5EF4-FFF2-40B4-BE49-F238E27FC236}">
              <a16:creationId xmlns:a16="http://schemas.microsoft.com/office/drawing/2014/main" id="{00000000-0008-0000-1100-0000A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857</xdr:row>
      <xdr:rowOff>9525</xdr:rowOff>
    </xdr:to>
    <xdr:graphicFrame macro="">
      <xdr:nvGraphicFramePr>
        <xdr:cNvPr id="46016930" name="Chart 43">
          <a:extLst>
            <a:ext uri="{FF2B5EF4-FFF2-40B4-BE49-F238E27FC236}">
              <a16:creationId xmlns:a16="http://schemas.microsoft.com/office/drawing/2014/main" id="{00000000-0008-0000-1100-0000A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1" name="Chart 43">
          <a:extLst>
            <a:ext uri="{FF2B5EF4-FFF2-40B4-BE49-F238E27FC236}">
              <a16:creationId xmlns:a16="http://schemas.microsoft.com/office/drawing/2014/main" id="{00000000-0008-0000-1100-0000A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2" name="Chart 43">
          <a:extLst>
            <a:ext uri="{FF2B5EF4-FFF2-40B4-BE49-F238E27FC236}">
              <a16:creationId xmlns:a16="http://schemas.microsoft.com/office/drawing/2014/main" id="{00000000-0008-0000-1100-0000A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3" name="Chart 43">
          <a:extLst>
            <a:ext uri="{FF2B5EF4-FFF2-40B4-BE49-F238E27FC236}">
              <a16:creationId xmlns:a16="http://schemas.microsoft.com/office/drawing/2014/main" id="{00000000-0008-0000-1100-0000A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4" name="Chart 43">
          <a:extLst>
            <a:ext uri="{FF2B5EF4-FFF2-40B4-BE49-F238E27FC236}">
              <a16:creationId xmlns:a16="http://schemas.microsoft.com/office/drawing/2014/main" id="{00000000-0008-0000-1100-0000A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5" name="Chart 43">
          <a:extLst>
            <a:ext uri="{FF2B5EF4-FFF2-40B4-BE49-F238E27FC236}">
              <a16:creationId xmlns:a16="http://schemas.microsoft.com/office/drawing/2014/main" id="{00000000-0008-0000-1100-0000A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6" name="Chart 43">
          <a:extLst>
            <a:ext uri="{FF2B5EF4-FFF2-40B4-BE49-F238E27FC236}">
              <a16:creationId xmlns:a16="http://schemas.microsoft.com/office/drawing/2014/main" id="{00000000-0008-0000-1100-0000A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7" name="Chart 43">
          <a:extLst>
            <a:ext uri="{FF2B5EF4-FFF2-40B4-BE49-F238E27FC236}">
              <a16:creationId xmlns:a16="http://schemas.microsoft.com/office/drawing/2014/main" id="{00000000-0008-0000-1100-0000A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38" name="Chart 43">
          <a:extLst>
            <a:ext uri="{FF2B5EF4-FFF2-40B4-BE49-F238E27FC236}">
              <a16:creationId xmlns:a16="http://schemas.microsoft.com/office/drawing/2014/main" id="{00000000-0008-0000-1100-0000A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39" name="Chart 43">
          <a:extLst>
            <a:ext uri="{FF2B5EF4-FFF2-40B4-BE49-F238E27FC236}">
              <a16:creationId xmlns:a16="http://schemas.microsoft.com/office/drawing/2014/main" id="{00000000-0008-0000-1100-0000A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0" name="Chart 43">
          <a:extLst>
            <a:ext uri="{FF2B5EF4-FFF2-40B4-BE49-F238E27FC236}">
              <a16:creationId xmlns:a16="http://schemas.microsoft.com/office/drawing/2014/main" id="{00000000-0008-0000-1100-0000A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1" name="Chart 43">
          <a:extLst>
            <a:ext uri="{FF2B5EF4-FFF2-40B4-BE49-F238E27FC236}">
              <a16:creationId xmlns:a16="http://schemas.microsoft.com/office/drawing/2014/main" id="{00000000-0008-0000-1100-0000A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2" name="Chart 43">
          <a:extLst>
            <a:ext uri="{FF2B5EF4-FFF2-40B4-BE49-F238E27FC236}">
              <a16:creationId xmlns:a16="http://schemas.microsoft.com/office/drawing/2014/main" id="{00000000-0008-0000-1100-0000A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3" name="Chart 43">
          <a:extLst>
            <a:ext uri="{FF2B5EF4-FFF2-40B4-BE49-F238E27FC236}">
              <a16:creationId xmlns:a16="http://schemas.microsoft.com/office/drawing/2014/main" id="{00000000-0008-0000-1100-0000A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4" name="Chart 43">
          <a:extLst>
            <a:ext uri="{FF2B5EF4-FFF2-40B4-BE49-F238E27FC236}">
              <a16:creationId xmlns:a16="http://schemas.microsoft.com/office/drawing/2014/main" id="{00000000-0008-0000-1100-0000B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6</xdr:col>
      <xdr:colOff>104775</xdr:colOff>
      <xdr:row>866</xdr:row>
      <xdr:rowOff>114300</xdr:rowOff>
    </xdr:from>
    <xdr:to>
      <xdr:col>20</xdr:col>
      <xdr:colOff>0</xdr:colOff>
      <xdr:row>883</xdr:row>
      <xdr:rowOff>28575</xdr:rowOff>
    </xdr:to>
    <xdr:graphicFrame macro="">
      <xdr:nvGraphicFramePr>
        <xdr:cNvPr id="46016945" name="Chart 43">
          <a:extLst>
            <a:ext uri="{FF2B5EF4-FFF2-40B4-BE49-F238E27FC236}">
              <a16:creationId xmlns:a16="http://schemas.microsoft.com/office/drawing/2014/main" id="{00000000-0008-0000-1100-0000B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6" name="Chart 43">
          <a:extLst>
            <a:ext uri="{FF2B5EF4-FFF2-40B4-BE49-F238E27FC236}">
              <a16:creationId xmlns:a16="http://schemas.microsoft.com/office/drawing/2014/main" id="{00000000-0008-0000-1100-0000B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7" name="Chart 43">
          <a:extLst>
            <a:ext uri="{FF2B5EF4-FFF2-40B4-BE49-F238E27FC236}">
              <a16:creationId xmlns:a16="http://schemas.microsoft.com/office/drawing/2014/main" id="{00000000-0008-0000-1100-0000B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8" name="Chart 43">
          <a:extLst>
            <a:ext uri="{FF2B5EF4-FFF2-40B4-BE49-F238E27FC236}">
              <a16:creationId xmlns:a16="http://schemas.microsoft.com/office/drawing/2014/main" id="{00000000-0008-0000-1100-0000B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9" name="Chart 43">
          <a:extLst>
            <a:ext uri="{FF2B5EF4-FFF2-40B4-BE49-F238E27FC236}">
              <a16:creationId xmlns:a16="http://schemas.microsoft.com/office/drawing/2014/main" id="{00000000-0008-0000-1100-0000B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50" name="Chart 43">
          <a:extLst>
            <a:ext uri="{FF2B5EF4-FFF2-40B4-BE49-F238E27FC236}">
              <a16:creationId xmlns:a16="http://schemas.microsoft.com/office/drawing/2014/main" id="{00000000-0008-0000-1100-0000B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51" name="Chart 43">
          <a:extLst>
            <a:ext uri="{FF2B5EF4-FFF2-40B4-BE49-F238E27FC236}">
              <a16:creationId xmlns:a16="http://schemas.microsoft.com/office/drawing/2014/main" id="{00000000-0008-0000-1100-0000B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52" name="Chart 43">
          <a:extLst>
            <a:ext uri="{FF2B5EF4-FFF2-40B4-BE49-F238E27FC236}">
              <a16:creationId xmlns:a16="http://schemas.microsoft.com/office/drawing/2014/main" id="{00000000-0008-0000-1100-0000B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3" name="Chart 43">
          <a:extLst>
            <a:ext uri="{FF2B5EF4-FFF2-40B4-BE49-F238E27FC236}">
              <a16:creationId xmlns:a16="http://schemas.microsoft.com/office/drawing/2014/main" id="{00000000-0008-0000-1100-0000B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4" name="Chart 43">
          <a:extLst>
            <a:ext uri="{FF2B5EF4-FFF2-40B4-BE49-F238E27FC236}">
              <a16:creationId xmlns:a16="http://schemas.microsoft.com/office/drawing/2014/main" id="{00000000-0008-0000-1100-0000B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5" name="Chart 43">
          <a:extLst>
            <a:ext uri="{FF2B5EF4-FFF2-40B4-BE49-F238E27FC236}">
              <a16:creationId xmlns:a16="http://schemas.microsoft.com/office/drawing/2014/main" id="{00000000-0008-0000-1100-0000B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6" name="Chart 43">
          <a:extLst>
            <a:ext uri="{FF2B5EF4-FFF2-40B4-BE49-F238E27FC236}">
              <a16:creationId xmlns:a16="http://schemas.microsoft.com/office/drawing/2014/main" id="{00000000-0008-0000-1100-0000B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7" name="Chart 43">
          <a:extLst>
            <a:ext uri="{FF2B5EF4-FFF2-40B4-BE49-F238E27FC236}">
              <a16:creationId xmlns:a16="http://schemas.microsoft.com/office/drawing/2014/main" id="{00000000-0008-0000-1100-0000B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8" name="Chart 43">
          <a:extLst>
            <a:ext uri="{FF2B5EF4-FFF2-40B4-BE49-F238E27FC236}">
              <a16:creationId xmlns:a16="http://schemas.microsoft.com/office/drawing/2014/main" id="{00000000-0008-0000-1100-0000B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9" name="Chart 43">
          <a:extLst>
            <a:ext uri="{FF2B5EF4-FFF2-40B4-BE49-F238E27FC236}">
              <a16:creationId xmlns:a16="http://schemas.microsoft.com/office/drawing/2014/main" id="{00000000-0008-0000-1100-0000B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909</xdr:row>
      <xdr:rowOff>47625</xdr:rowOff>
    </xdr:to>
    <xdr:graphicFrame macro="">
      <xdr:nvGraphicFramePr>
        <xdr:cNvPr id="46016960" name="Chart 43">
          <a:extLst>
            <a:ext uri="{FF2B5EF4-FFF2-40B4-BE49-F238E27FC236}">
              <a16:creationId xmlns:a16="http://schemas.microsoft.com/office/drawing/2014/main" id="{00000000-0008-0000-1100-0000C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6</xdr:col>
      <xdr:colOff>133350</xdr:colOff>
      <xdr:row>33</xdr:row>
      <xdr:rowOff>47625</xdr:rowOff>
    </xdr:from>
    <xdr:to>
      <xdr:col>20</xdr:col>
      <xdr:colOff>19050</xdr:colOff>
      <xdr:row>51</xdr:row>
      <xdr:rowOff>95250</xdr:rowOff>
    </xdr:to>
    <xdr:graphicFrame macro="">
      <xdr:nvGraphicFramePr>
        <xdr:cNvPr id="46016961" name="Chart 17">
          <a:extLst>
            <a:ext uri="{FF2B5EF4-FFF2-40B4-BE49-F238E27FC236}">
              <a16:creationId xmlns:a16="http://schemas.microsoft.com/office/drawing/2014/main" id="{00000000-0008-0000-1100-0000C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46016962" name="Chart 18">
          <a:extLst>
            <a:ext uri="{FF2B5EF4-FFF2-40B4-BE49-F238E27FC236}">
              <a16:creationId xmlns:a16="http://schemas.microsoft.com/office/drawing/2014/main" id="{00000000-0008-0000-1100-0000C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46016963" name="Chart 17">
          <a:extLst>
            <a:ext uri="{FF2B5EF4-FFF2-40B4-BE49-F238E27FC236}">
              <a16:creationId xmlns:a16="http://schemas.microsoft.com/office/drawing/2014/main" id="{00000000-0008-0000-1100-0000C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46016964" name="Chart 18">
          <a:extLst>
            <a:ext uri="{FF2B5EF4-FFF2-40B4-BE49-F238E27FC236}">
              <a16:creationId xmlns:a16="http://schemas.microsoft.com/office/drawing/2014/main" id="{00000000-0008-0000-1100-0000C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46016965" name="Chart 17">
          <a:extLst>
            <a:ext uri="{FF2B5EF4-FFF2-40B4-BE49-F238E27FC236}">
              <a16:creationId xmlns:a16="http://schemas.microsoft.com/office/drawing/2014/main" id="{00000000-0008-0000-1100-0000C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46016966" name="Chart 18">
          <a:extLst>
            <a:ext uri="{FF2B5EF4-FFF2-40B4-BE49-F238E27FC236}">
              <a16:creationId xmlns:a16="http://schemas.microsoft.com/office/drawing/2014/main" id="{00000000-0008-0000-1100-0000C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46016967" name="Chart 17">
          <a:extLst>
            <a:ext uri="{FF2B5EF4-FFF2-40B4-BE49-F238E27FC236}">
              <a16:creationId xmlns:a16="http://schemas.microsoft.com/office/drawing/2014/main" id="{00000000-0008-0000-1100-0000C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46016968" name="Chart 18">
          <a:extLst>
            <a:ext uri="{FF2B5EF4-FFF2-40B4-BE49-F238E27FC236}">
              <a16:creationId xmlns:a16="http://schemas.microsoft.com/office/drawing/2014/main" id="{00000000-0008-0000-1100-0000C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46016969" name="Chart 17">
          <a:extLst>
            <a:ext uri="{FF2B5EF4-FFF2-40B4-BE49-F238E27FC236}">
              <a16:creationId xmlns:a16="http://schemas.microsoft.com/office/drawing/2014/main" id="{00000000-0008-0000-1100-0000C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46016970" name="Chart 18">
          <a:extLst>
            <a:ext uri="{FF2B5EF4-FFF2-40B4-BE49-F238E27FC236}">
              <a16:creationId xmlns:a16="http://schemas.microsoft.com/office/drawing/2014/main" id="{00000000-0008-0000-1100-0000C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46016971" name="Chart 17">
          <a:extLst>
            <a:ext uri="{FF2B5EF4-FFF2-40B4-BE49-F238E27FC236}">
              <a16:creationId xmlns:a16="http://schemas.microsoft.com/office/drawing/2014/main" id="{00000000-0008-0000-1100-0000C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46016972" name="Chart 18">
          <a:extLst>
            <a:ext uri="{FF2B5EF4-FFF2-40B4-BE49-F238E27FC236}">
              <a16:creationId xmlns:a16="http://schemas.microsoft.com/office/drawing/2014/main" id="{00000000-0008-0000-1100-0000C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46016973" name="Chart 17">
          <a:extLst>
            <a:ext uri="{FF2B5EF4-FFF2-40B4-BE49-F238E27FC236}">
              <a16:creationId xmlns:a16="http://schemas.microsoft.com/office/drawing/2014/main" id="{00000000-0008-0000-1100-0000C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46016974" name="Chart 18">
          <a:extLst>
            <a:ext uri="{FF2B5EF4-FFF2-40B4-BE49-F238E27FC236}">
              <a16:creationId xmlns:a16="http://schemas.microsoft.com/office/drawing/2014/main" id="{00000000-0008-0000-1100-0000C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46016975" name="Chart 17">
          <a:extLst>
            <a:ext uri="{FF2B5EF4-FFF2-40B4-BE49-F238E27FC236}">
              <a16:creationId xmlns:a16="http://schemas.microsoft.com/office/drawing/2014/main" id="{00000000-0008-0000-1100-0000C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46016976" name="Chart 18">
          <a:extLst>
            <a:ext uri="{FF2B5EF4-FFF2-40B4-BE49-F238E27FC236}">
              <a16:creationId xmlns:a16="http://schemas.microsoft.com/office/drawing/2014/main" id="{00000000-0008-0000-1100-0000D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46016977" name="Chart 17">
          <a:extLst>
            <a:ext uri="{FF2B5EF4-FFF2-40B4-BE49-F238E27FC236}">
              <a16:creationId xmlns:a16="http://schemas.microsoft.com/office/drawing/2014/main" id="{00000000-0008-0000-1100-0000D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46016978" name="Chart 18">
          <a:extLst>
            <a:ext uri="{FF2B5EF4-FFF2-40B4-BE49-F238E27FC236}">
              <a16:creationId xmlns:a16="http://schemas.microsoft.com/office/drawing/2014/main" id="{00000000-0008-0000-1100-0000D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46016979" name="Chart 17">
          <a:extLst>
            <a:ext uri="{FF2B5EF4-FFF2-40B4-BE49-F238E27FC236}">
              <a16:creationId xmlns:a16="http://schemas.microsoft.com/office/drawing/2014/main" id="{00000000-0008-0000-1100-0000D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46016980" name="Chart 18">
          <a:extLst>
            <a:ext uri="{FF2B5EF4-FFF2-40B4-BE49-F238E27FC236}">
              <a16:creationId xmlns:a16="http://schemas.microsoft.com/office/drawing/2014/main" id="{00000000-0008-0000-1100-0000D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46016981" name="Chart 17">
          <a:extLst>
            <a:ext uri="{FF2B5EF4-FFF2-40B4-BE49-F238E27FC236}">
              <a16:creationId xmlns:a16="http://schemas.microsoft.com/office/drawing/2014/main" id="{00000000-0008-0000-1100-0000D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46016982" name="Chart 18">
          <a:extLst>
            <a:ext uri="{FF2B5EF4-FFF2-40B4-BE49-F238E27FC236}">
              <a16:creationId xmlns:a16="http://schemas.microsoft.com/office/drawing/2014/main" id="{00000000-0008-0000-1100-0000D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46016983" name="Chart 17">
          <a:extLst>
            <a:ext uri="{FF2B5EF4-FFF2-40B4-BE49-F238E27FC236}">
              <a16:creationId xmlns:a16="http://schemas.microsoft.com/office/drawing/2014/main" id="{00000000-0008-0000-1100-0000D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46016984" name="Chart 18">
          <a:extLst>
            <a:ext uri="{FF2B5EF4-FFF2-40B4-BE49-F238E27FC236}">
              <a16:creationId xmlns:a16="http://schemas.microsoft.com/office/drawing/2014/main" id="{00000000-0008-0000-1100-0000D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46016985" name="Chart 17">
          <a:extLst>
            <a:ext uri="{FF2B5EF4-FFF2-40B4-BE49-F238E27FC236}">
              <a16:creationId xmlns:a16="http://schemas.microsoft.com/office/drawing/2014/main" id="{00000000-0008-0000-1100-0000D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46016986" name="Chart 18">
          <a:extLst>
            <a:ext uri="{FF2B5EF4-FFF2-40B4-BE49-F238E27FC236}">
              <a16:creationId xmlns:a16="http://schemas.microsoft.com/office/drawing/2014/main" id="{00000000-0008-0000-1100-0000D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46016987" name="Chart 17">
          <a:extLst>
            <a:ext uri="{FF2B5EF4-FFF2-40B4-BE49-F238E27FC236}">
              <a16:creationId xmlns:a16="http://schemas.microsoft.com/office/drawing/2014/main" id="{00000000-0008-0000-1100-0000D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46016988" name="Chart 18">
          <a:extLst>
            <a:ext uri="{FF2B5EF4-FFF2-40B4-BE49-F238E27FC236}">
              <a16:creationId xmlns:a16="http://schemas.microsoft.com/office/drawing/2014/main" id="{00000000-0008-0000-1100-0000D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46016989" name="Chart 17">
          <a:extLst>
            <a:ext uri="{FF2B5EF4-FFF2-40B4-BE49-F238E27FC236}">
              <a16:creationId xmlns:a16="http://schemas.microsoft.com/office/drawing/2014/main" id="{00000000-0008-0000-1100-0000D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46016990" name="Chart 18">
          <a:extLst>
            <a:ext uri="{FF2B5EF4-FFF2-40B4-BE49-F238E27FC236}">
              <a16:creationId xmlns:a16="http://schemas.microsoft.com/office/drawing/2014/main" id="{00000000-0008-0000-1100-0000D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46016991" name="Chart 17">
          <a:extLst>
            <a:ext uri="{FF2B5EF4-FFF2-40B4-BE49-F238E27FC236}">
              <a16:creationId xmlns:a16="http://schemas.microsoft.com/office/drawing/2014/main" id="{00000000-0008-0000-1100-0000D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46016992" name="Chart 18">
          <a:extLst>
            <a:ext uri="{FF2B5EF4-FFF2-40B4-BE49-F238E27FC236}">
              <a16:creationId xmlns:a16="http://schemas.microsoft.com/office/drawing/2014/main" id="{00000000-0008-0000-1100-0000E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46016993" name="Chart 17">
          <a:extLst>
            <a:ext uri="{FF2B5EF4-FFF2-40B4-BE49-F238E27FC236}">
              <a16:creationId xmlns:a16="http://schemas.microsoft.com/office/drawing/2014/main" id="{00000000-0008-0000-1100-0000E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46016994" name="Chart 18">
          <a:extLst>
            <a:ext uri="{FF2B5EF4-FFF2-40B4-BE49-F238E27FC236}">
              <a16:creationId xmlns:a16="http://schemas.microsoft.com/office/drawing/2014/main" id="{00000000-0008-0000-1100-0000E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46016995" name="Chart 17">
          <a:extLst>
            <a:ext uri="{FF2B5EF4-FFF2-40B4-BE49-F238E27FC236}">
              <a16:creationId xmlns:a16="http://schemas.microsoft.com/office/drawing/2014/main" id="{00000000-0008-0000-1100-0000E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46016996" name="Chart 18">
          <a:extLst>
            <a:ext uri="{FF2B5EF4-FFF2-40B4-BE49-F238E27FC236}">
              <a16:creationId xmlns:a16="http://schemas.microsoft.com/office/drawing/2014/main" id="{00000000-0008-0000-1100-0000E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46016997" name="Chart 17">
          <a:extLst>
            <a:ext uri="{FF2B5EF4-FFF2-40B4-BE49-F238E27FC236}">
              <a16:creationId xmlns:a16="http://schemas.microsoft.com/office/drawing/2014/main" id="{00000000-0008-0000-1100-0000E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46016998" name="Chart 18">
          <a:extLst>
            <a:ext uri="{FF2B5EF4-FFF2-40B4-BE49-F238E27FC236}">
              <a16:creationId xmlns:a16="http://schemas.microsoft.com/office/drawing/2014/main" id="{00000000-0008-0000-1100-0000E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46016999" name="Chart 17">
          <a:extLst>
            <a:ext uri="{FF2B5EF4-FFF2-40B4-BE49-F238E27FC236}">
              <a16:creationId xmlns:a16="http://schemas.microsoft.com/office/drawing/2014/main" id="{00000000-0008-0000-1100-0000E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46017000" name="Chart 18">
          <a:extLst>
            <a:ext uri="{FF2B5EF4-FFF2-40B4-BE49-F238E27FC236}">
              <a16:creationId xmlns:a16="http://schemas.microsoft.com/office/drawing/2014/main" id="{00000000-0008-0000-1100-0000E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46017001" name="Chart 17">
          <a:extLst>
            <a:ext uri="{FF2B5EF4-FFF2-40B4-BE49-F238E27FC236}">
              <a16:creationId xmlns:a16="http://schemas.microsoft.com/office/drawing/2014/main" id="{00000000-0008-0000-1100-0000E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46017002" name="Chart 18">
          <a:extLst>
            <a:ext uri="{FF2B5EF4-FFF2-40B4-BE49-F238E27FC236}">
              <a16:creationId xmlns:a16="http://schemas.microsoft.com/office/drawing/2014/main" id="{00000000-0008-0000-1100-0000E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46017003" name="Chart 17">
          <a:extLst>
            <a:ext uri="{FF2B5EF4-FFF2-40B4-BE49-F238E27FC236}">
              <a16:creationId xmlns:a16="http://schemas.microsoft.com/office/drawing/2014/main" id="{00000000-0008-0000-1100-0000E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46017004" name="Chart 18">
          <a:extLst>
            <a:ext uri="{FF2B5EF4-FFF2-40B4-BE49-F238E27FC236}">
              <a16:creationId xmlns:a16="http://schemas.microsoft.com/office/drawing/2014/main" id="{00000000-0008-0000-1100-0000E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46017005" name="Chart 17">
          <a:extLst>
            <a:ext uri="{FF2B5EF4-FFF2-40B4-BE49-F238E27FC236}">
              <a16:creationId xmlns:a16="http://schemas.microsoft.com/office/drawing/2014/main" id="{00000000-0008-0000-1100-0000E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46017006" name="Chart 18">
          <a:extLst>
            <a:ext uri="{FF2B5EF4-FFF2-40B4-BE49-F238E27FC236}">
              <a16:creationId xmlns:a16="http://schemas.microsoft.com/office/drawing/2014/main" id="{00000000-0008-0000-1100-0000E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46017007" name="Chart 17">
          <a:extLst>
            <a:ext uri="{FF2B5EF4-FFF2-40B4-BE49-F238E27FC236}">
              <a16:creationId xmlns:a16="http://schemas.microsoft.com/office/drawing/2014/main" id="{00000000-0008-0000-1100-0000E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46017008" name="Chart 18">
          <a:extLst>
            <a:ext uri="{FF2B5EF4-FFF2-40B4-BE49-F238E27FC236}">
              <a16:creationId xmlns:a16="http://schemas.microsoft.com/office/drawing/2014/main" id="{00000000-0008-0000-1100-0000F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46017009" name="Chart 17">
          <a:extLst>
            <a:ext uri="{FF2B5EF4-FFF2-40B4-BE49-F238E27FC236}">
              <a16:creationId xmlns:a16="http://schemas.microsoft.com/office/drawing/2014/main" id="{00000000-0008-0000-1100-0000F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46017010" name="Chart 18">
          <a:extLst>
            <a:ext uri="{FF2B5EF4-FFF2-40B4-BE49-F238E27FC236}">
              <a16:creationId xmlns:a16="http://schemas.microsoft.com/office/drawing/2014/main" id="{00000000-0008-0000-1100-0000F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46017011" name="Chart 17">
          <a:extLst>
            <a:ext uri="{FF2B5EF4-FFF2-40B4-BE49-F238E27FC236}">
              <a16:creationId xmlns:a16="http://schemas.microsoft.com/office/drawing/2014/main" id="{00000000-0008-0000-1100-0000F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46017012" name="Chart 18">
          <a:extLst>
            <a:ext uri="{FF2B5EF4-FFF2-40B4-BE49-F238E27FC236}">
              <a16:creationId xmlns:a16="http://schemas.microsoft.com/office/drawing/2014/main" id="{00000000-0008-0000-1100-0000F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46017013" name="Chart 17">
          <a:extLst>
            <a:ext uri="{FF2B5EF4-FFF2-40B4-BE49-F238E27FC236}">
              <a16:creationId xmlns:a16="http://schemas.microsoft.com/office/drawing/2014/main" id="{00000000-0008-0000-1100-0000F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46017014" name="Chart 18">
          <a:extLst>
            <a:ext uri="{FF2B5EF4-FFF2-40B4-BE49-F238E27FC236}">
              <a16:creationId xmlns:a16="http://schemas.microsoft.com/office/drawing/2014/main" id="{00000000-0008-0000-1100-0000F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46017015" name="Chart 17">
          <a:extLst>
            <a:ext uri="{FF2B5EF4-FFF2-40B4-BE49-F238E27FC236}">
              <a16:creationId xmlns:a16="http://schemas.microsoft.com/office/drawing/2014/main" id="{00000000-0008-0000-1100-0000F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46017016" name="Chart 18">
          <a:extLst>
            <a:ext uri="{FF2B5EF4-FFF2-40B4-BE49-F238E27FC236}">
              <a16:creationId xmlns:a16="http://schemas.microsoft.com/office/drawing/2014/main" id="{00000000-0008-0000-1100-0000F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46017017" name="Chart 17">
          <a:extLst>
            <a:ext uri="{FF2B5EF4-FFF2-40B4-BE49-F238E27FC236}">
              <a16:creationId xmlns:a16="http://schemas.microsoft.com/office/drawing/2014/main" id="{00000000-0008-0000-1100-0000F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46017018" name="Chart 18">
          <a:extLst>
            <a:ext uri="{FF2B5EF4-FFF2-40B4-BE49-F238E27FC236}">
              <a16:creationId xmlns:a16="http://schemas.microsoft.com/office/drawing/2014/main" id="{00000000-0008-0000-1100-0000F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46017019" name="Chart 17">
          <a:extLst>
            <a:ext uri="{FF2B5EF4-FFF2-40B4-BE49-F238E27FC236}">
              <a16:creationId xmlns:a16="http://schemas.microsoft.com/office/drawing/2014/main" id="{00000000-0008-0000-1100-0000F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95250</xdr:rowOff>
    </xdr:to>
    <xdr:graphicFrame macro="">
      <xdr:nvGraphicFramePr>
        <xdr:cNvPr id="46017020" name="Chart 18">
          <a:extLst>
            <a:ext uri="{FF2B5EF4-FFF2-40B4-BE49-F238E27FC236}">
              <a16:creationId xmlns:a16="http://schemas.microsoft.com/office/drawing/2014/main" id="{00000000-0008-0000-1100-0000F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133350</xdr:colOff>
      <xdr:row>423</xdr:row>
      <xdr:rowOff>47625</xdr:rowOff>
    </xdr:from>
    <xdr:to>
      <xdr:col>20</xdr:col>
      <xdr:colOff>19050</xdr:colOff>
      <xdr:row>441</xdr:row>
      <xdr:rowOff>95250</xdr:rowOff>
    </xdr:to>
    <xdr:graphicFrame macro="">
      <xdr:nvGraphicFramePr>
        <xdr:cNvPr id="46017021" name="Chart 17">
          <a:extLst>
            <a:ext uri="{FF2B5EF4-FFF2-40B4-BE49-F238E27FC236}">
              <a16:creationId xmlns:a16="http://schemas.microsoft.com/office/drawing/2014/main" id="{00000000-0008-0000-1100-0000F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95250</xdr:rowOff>
    </xdr:to>
    <xdr:graphicFrame macro="">
      <xdr:nvGraphicFramePr>
        <xdr:cNvPr id="46017022" name="Chart 18">
          <a:extLst>
            <a:ext uri="{FF2B5EF4-FFF2-40B4-BE49-F238E27FC236}">
              <a16:creationId xmlns:a16="http://schemas.microsoft.com/office/drawing/2014/main" id="{00000000-0008-0000-1100-0000F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6</xdr:col>
      <xdr:colOff>133350</xdr:colOff>
      <xdr:row>449</xdr:row>
      <xdr:rowOff>47625</xdr:rowOff>
    </xdr:from>
    <xdr:to>
      <xdr:col>20</xdr:col>
      <xdr:colOff>19050</xdr:colOff>
      <xdr:row>467</xdr:row>
      <xdr:rowOff>95250</xdr:rowOff>
    </xdr:to>
    <xdr:graphicFrame macro="">
      <xdr:nvGraphicFramePr>
        <xdr:cNvPr id="46017023" name="Chart 17">
          <a:extLst>
            <a:ext uri="{FF2B5EF4-FFF2-40B4-BE49-F238E27FC236}">
              <a16:creationId xmlns:a16="http://schemas.microsoft.com/office/drawing/2014/main" id="{00000000-0008-0000-1100-0000F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46017024" name="Chart 18">
          <a:extLst>
            <a:ext uri="{FF2B5EF4-FFF2-40B4-BE49-F238E27FC236}">
              <a16:creationId xmlns:a16="http://schemas.microsoft.com/office/drawing/2014/main" id="{00000000-0008-0000-1100-000000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6</xdr:col>
      <xdr:colOff>133350</xdr:colOff>
      <xdr:row>475</xdr:row>
      <xdr:rowOff>47625</xdr:rowOff>
    </xdr:from>
    <xdr:to>
      <xdr:col>20</xdr:col>
      <xdr:colOff>19050</xdr:colOff>
      <xdr:row>493</xdr:row>
      <xdr:rowOff>95250</xdr:rowOff>
    </xdr:to>
    <xdr:graphicFrame macro="">
      <xdr:nvGraphicFramePr>
        <xdr:cNvPr id="46017025" name="Chart 17">
          <a:extLst>
            <a:ext uri="{FF2B5EF4-FFF2-40B4-BE49-F238E27FC236}">
              <a16:creationId xmlns:a16="http://schemas.microsoft.com/office/drawing/2014/main" id="{00000000-0008-0000-1100-000001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95250</xdr:rowOff>
    </xdr:to>
    <xdr:graphicFrame macro="">
      <xdr:nvGraphicFramePr>
        <xdr:cNvPr id="46017026" name="Chart 18">
          <a:extLst>
            <a:ext uri="{FF2B5EF4-FFF2-40B4-BE49-F238E27FC236}">
              <a16:creationId xmlns:a16="http://schemas.microsoft.com/office/drawing/2014/main" id="{00000000-0008-0000-1100-000002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6</xdr:col>
      <xdr:colOff>133350</xdr:colOff>
      <xdr:row>501</xdr:row>
      <xdr:rowOff>47625</xdr:rowOff>
    </xdr:from>
    <xdr:to>
      <xdr:col>20</xdr:col>
      <xdr:colOff>19050</xdr:colOff>
      <xdr:row>519</xdr:row>
      <xdr:rowOff>95250</xdr:rowOff>
    </xdr:to>
    <xdr:graphicFrame macro="">
      <xdr:nvGraphicFramePr>
        <xdr:cNvPr id="46017027" name="Chart 17">
          <a:extLst>
            <a:ext uri="{FF2B5EF4-FFF2-40B4-BE49-F238E27FC236}">
              <a16:creationId xmlns:a16="http://schemas.microsoft.com/office/drawing/2014/main" id="{00000000-0008-0000-1100-000003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95250</xdr:rowOff>
    </xdr:to>
    <xdr:graphicFrame macro="">
      <xdr:nvGraphicFramePr>
        <xdr:cNvPr id="46017028" name="Chart 18">
          <a:extLst>
            <a:ext uri="{FF2B5EF4-FFF2-40B4-BE49-F238E27FC236}">
              <a16:creationId xmlns:a16="http://schemas.microsoft.com/office/drawing/2014/main" id="{00000000-0008-0000-1100-000004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6</xdr:col>
      <xdr:colOff>133350</xdr:colOff>
      <xdr:row>527</xdr:row>
      <xdr:rowOff>47625</xdr:rowOff>
    </xdr:from>
    <xdr:to>
      <xdr:col>20</xdr:col>
      <xdr:colOff>19050</xdr:colOff>
      <xdr:row>545</xdr:row>
      <xdr:rowOff>95250</xdr:rowOff>
    </xdr:to>
    <xdr:graphicFrame macro="">
      <xdr:nvGraphicFramePr>
        <xdr:cNvPr id="46017029" name="Chart 17">
          <a:extLst>
            <a:ext uri="{FF2B5EF4-FFF2-40B4-BE49-F238E27FC236}">
              <a16:creationId xmlns:a16="http://schemas.microsoft.com/office/drawing/2014/main" id="{00000000-0008-0000-1100-000005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95250</xdr:rowOff>
    </xdr:to>
    <xdr:graphicFrame macro="">
      <xdr:nvGraphicFramePr>
        <xdr:cNvPr id="46017030" name="Chart 18">
          <a:extLst>
            <a:ext uri="{FF2B5EF4-FFF2-40B4-BE49-F238E27FC236}">
              <a16:creationId xmlns:a16="http://schemas.microsoft.com/office/drawing/2014/main" id="{00000000-0008-0000-1100-000006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6</xdr:col>
      <xdr:colOff>133350</xdr:colOff>
      <xdr:row>553</xdr:row>
      <xdr:rowOff>47625</xdr:rowOff>
    </xdr:from>
    <xdr:to>
      <xdr:col>20</xdr:col>
      <xdr:colOff>19050</xdr:colOff>
      <xdr:row>571</xdr:row>
      <xdr:rowOff>95250</xdr:rowOff>
    </xdr:to>
    <xdr:graphicFrame macro="">
      <xdr:nvGraphicFramePr>
        <xdr:cNvPr id="46017031" name="Chart 17">
          <a:extLst>
            <a:ext uri="{FF2B5EF4-FFF2-40B4-BE49-F238E27FC236}">
              <a16:creationId xmlns:a16="http://schemas.microsoft.com/office/drawing/2014/main" id="{00000000-0008-0000-1100-000007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95250</xdr:rowOff>
    </xdr:to>
    <xdr:graphicFrame macro="">
      <xdr:nvGraphicFramePr>
        <xdr:cNvPr id="46017032" name="Chart 18">
          <a:extLst>
            <a:ext uri="{FF2B5EF4-FFF2-40B4-BE49-F238E27FC236}">
              <a16:creationId xmlns:a16="http://schemas.microsoft.com/office/drawing/2014/main" id="{00000000-0008-0000-1100-000008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6</xdr:col>
      <xdr:colOff>133350</xdr:colOff>
      <xdr:row>579</xdr:row>
      <xdr:rowOff>47625</xdr:rowOff>
    </xdr:from>
    <xdr:to>
      <xdr:col>20</xdr:col>
      <xdr:colOff>19050</xdr:colOff>
      <xdr:row>597</xdr:row>
      <xdr:rowOff>95250</xdr:rowOff>
    </xdr:to>
    <xdr:graphicFrame macro="">
      <xdr:nvGraphicFramePr>
        <xdr:cNvPr id="46017033" name="Chart 17">
          <a:extLst>
            <a:ext uri="{FF2B5EF4-FFF2-40B4-BE49-F238E27FC236}">
              <a16:creationId xmlns:a16="http://schemas.microsoft.com/office/drawing/2014/main" id="{00000000-0008-0000-1100-000009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46017034" name="Chart 18">
          <a:extLst>
            <a:ext uri="{FF2B5EF4-FFF2-40B4-BE49-F238E27FC236}">
              <a16:creationId xmlns:a16="http://schemas.microsoft.com/office/drawing/2014/main" id="{00000000-0008-0000-1100-00000A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6</xdr:col>
      <xdr:colOff>133350</xdr:colOff>
      <xdr:row>605</xdr:row>
      <xdr:rowOff>47625</xdr:rowOff>
    </xdr:from>
    <xdr:to>
      <xdr:col>20</xdr:col>
      <xdr:colOff>19050</xdr:colOff>
      <xdr:row>623</xdr:row>
      <xdr:rowOff>95250</xdr:rowOff>
    </xdr:to>
    <xdr:graphicFrame macro="">
      <xdr:nvGraphicFramePr>
        <xdr:cNvPr id="46017035" name="Chart 17">
          <a:extLst>
            <a:ext uri="{FF2B5EF4-FFF2-40B4-BE49-F238E27FC236}">
              <a16:creationId xmlns:a16="http://schemas.microsoft.com/office/drawing/2014/main" id="{00000000-0008-0000-1100-00000B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95250</xdr:rowOff>
    </xdr:to>
    <xdr:graphicFrame macro="">
      <xdr:nvGraphicFramePr>
        <xdr:cNvPr id="46017036" name="Chart 18">
          <a:extLst>
            <a:ext uri="{FF2B5EF4-FFF2-40B4-BE49-F238E27FC236}">
              <a16:creationId xmlns:a16="http://schemas.microsoft.com/office/drawing/2014/main" id="{00000000-0008-0000-1100-00000C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6</xdr:col>
      <xdr:colOff>133350</xdr:colOff>
      <xdr:row>631</xdr:row>
      <xdr:rowOff>47625</xdr:rowOff>
    </xdr:from>
    <xdr:to>
      <xdr:col>20</xdr:col>
      <xdr:colOff>19050</xdr:colOff>
      <xdr:row>649</xdr:row>
      <xdr:rowOff>95250</xdr:rowOff>
    </xdr:to>
    <xdr:graphicFrame macro="">
      <xdr:nvGraphicFramePr>
        <xdr:cNvPr id="46017037" name="Chart 17">
          <a:extLst>
            <a:ext uri="{FF2B5EF4-FFF2-40B4-BE49-F238E27FC236}">
              <a16:creationId xmlns:a16="http://schemas.microsoft.com/office/drawing/2014/main" id="{00000000-0008-0000-1100-00000D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46017038" name="Chart 18">
          <a:extLst>
            <a:ext uri="{FF2B5EF4-FFF2-40B4-BE49-F238E27FC236}">
              <a16:creationId xmlns:a16="http://schemas.microsoft.com/office/drawing/2014/main" id="{00000000-0008-0000-1100-00000E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6</xdr:col>
      <xdr:colOff>133350</xdr:colOff>
      <xdr:row>657</xdr:row>
      <xdr:rowOff>47625</xdr:rowOff>
    </xdr:from>
    <xdr:to>
      <xdr:col>20</xdr:col>
      <xdr:colOff>19050</xdr:colOff>
      <xdr:row>675</xdr:row>
      <xdr:rowOff>95250</xdr:rowOff>
    </xdr:to>
    <xdr:graphicFrame macro="">
      <xdr:nvGraphicFramePr>
        <xdr:cNvPr id="46017039" name="Chart 17">
          <a:extLst>
            <a:ext uri="{FF2B5EF4-FFF2-40B4-BE49-F238E27FC236}">
              <a16:creationId xmlns:a16="http://schemas.microsoft.com/office/drawing/2014/main" id="{00000000-0008-0000-1100-00000F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95250</xdr:rowOff>
    </xdr:to>
    <xdr:graphicFrame macro="">
      <xdr:nvGraphicFramePr>
        <xdr:cNvPr id="46017040" name="Chart 18">
          <a:extLst>
            <a:ext uri="{FF2B5EF4-FFF2-40B4-BE49-F238E27FC236}">
              <a16:creationId xmlns:a16="http://schemas.microsoft.com/office/drawing/2014/main" id="{00000000-0008-0000-1100-000010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6</xdr:col>
      <xdr:colOff>133350</xdr:colOff>
      <xdr:row>683</xdr:row>
      <xdr:rowOff>47625</xdr:rowOff>
    </xdr:from>
    <xdr:to>
      <xdr:col>20</xdr:col>
      <xdr:colOff>19050</xdr:colOff>
      <xdr:row>701</xdr:row>
      <xdr:rowOff>95250</xdr:rowOff>
    </xdr:to>
    <xdr:graphicFrame macro="">
      <xdr:nvGraphicFramePr>
        <xdr:cNvPr id="46017041" name="Chart 17">
          <a:extLst>
            <a:ext uri="{FF2B5EF4-FFF2-40B4-BE49-F238E27FC236}">
              <a16:creationId xmlns:a16="http://schemas.microsoft.com/office/drawing/2014/main" id="{00000000-0008-0000-1100-000011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95250</xdr:rowOff>
    </xdr:to>
    <xdr:graphicFrame macro="">
      <xdr:nvGraphicFramePr>
        <xdr:cNvPr id="46017042" name="Chart 18">
          <a:extLst>
            <a:ext uri="{FF2B5EF4-FFF2-40B4-BE49-F238E27FC236}">
              <a16:creationId xmlns:a16="http://schemas.microsoft.com/office/drawing/2014/main" id="{00000000-0008-0000-1100-000012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6</xdr:col>
      <xdr:colOff>133350</xdr:colOff>
      <xdr:row>709</xdr:row>
      <xdr:rowOff>47625</xdr:rowOff>
    </xdr:from>
    <xdr:to>
      <xdr:col>20</xdr:col>
      <xdr:colOff>19050</xdr:colOff>
      <xdr:row>727</xdr:row>
      <xdr:rowOff>95250</xdr:rowOff>
    </xdr:to>
    <xdr:graphicFrame macro="">
      <xdr:nvGraphicFramePr>
        <xdr:cNvPr id="46017043" name="Chart 17">
          <a:extLst>
            <a:ext uri="{FF2B5EF4-FFF2-40B4-BE49-F238E27FC236}">
              <a16:creationId xmlns:a16="http://schemas.microsoft.com/office/drawing/2014/main" id="{00000000-0008-0000-1100-000013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6</xdr:col>
      <xdr:colOff>104775</xdr:colOff>
      <xdr:row>735</xdr:row>
      <xdr:rowOff>28575</xdr:rowOff>
    </xdr:from>
    <xdr:to>
      <xdr:col>20</xdr:col>
      <xdr:colOff>0</xdr:colOff>
      <xdr:row>753</xdr:row>
      <xdr:rowOff>95250</xdr:rowOff>
    </xdr:to>
    <xdr:graphicFrame macro="">
      <xdr:nvGraphicFramePr>
        <xdr:cNvPr id="46017044" name="Chart 18">
          <a:extLst>
            <a:ext uri="{FF2B5EF4-FFF2-40B4-BE49-F238E27FC236}">
              <a16:creationId xmlns:a16="http://schemas.microsoft.com/office/drawing/2014/main" id="{00000000-0008-0000-1100-000014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6</xdr:col>
      <xdr:colOff>133350</xdr:colOff>
      <xdr:row>735</xdr:row>
      <xdr:rowOff>47625</xdr:rowOff>
    </xdr:from>
    <xdr:to>
      <xdr:col>20</xdr:col>
      <xdr:colOff>19050</xdr:colOff>
      <xdr:row>753</xdr:row>
      <xdr:rowOff>95250</xdr:rowOff>
    </xdr:to>
    <xdr:graphicFrame macro="">
      <xdr:nvGraphicFramePr>
        <xdr:cNvPr id="46017045" name="Chart 17">
          <a:extLst>
            <a:ext uri="{FF2B5EF4-FFF2-40B4-BE49-F238E27FC236}">
              <a16:creationId xmlns:a16="http://schemas.microsoft.com/office/drawing/2014/main" id="{00000000-0008-0000-1100-000015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780</xdr:row>
      <xdr:rowOff>95250</xdr:rowOff>
    </xdr:to>
    <xdr:graphicFrame macro="">
      <xdr:nvGraphicFramePr>
        <xdr:cNvPr id="46017046" name="Chart 18">
          <a:extLst>
            <a:ext uri="{FF2B5EF4-FFF2-40B4-BE49-F238E27FC236}">
              <a16:creationId xmlns:a16="http://schemas.microsoft.com/office/drawing/2014/main" id="{00000000-0008-0000-1100-000016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6</xdr:col>
      <xdr:colOff>133350</xdr:colOff>
      <xdr:row>762</xdr:row>
      <xdr:rowOff>47625</xdr:rowOff>
    </xdr:from>
    <xdr:to>
      <xdr:col>20</xdr:col>
      <xdr:colOff>19050</xdr:colOff>
      <xdr:row>780</xdr:row>
      <xdr:rowOff>95250</xdr:rowOff>
    </xdr:to>
    <xdr:graphicFrame macro="">
      <xdr:nvGraphicFramePr>
        <xdr:cNvPr id="46017047" name="Chart 17">
          <a:extLst>
            <a:ext uri="{FF2B5EF4-FFF2-40B4-BE49-F238E27FC236}">
              <a16:creationId xmlns:a16="http://schemas.microsoft.com/office/drawing/2014/main" id="{00000000-0008-0000-1100-000017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806</xdr:row>
      <xdr:rowOff>95250</xdr:rowOff>
    </xdr:to>
    <xdr:graphicFrame macro="">
      <xdr:nvGraphicFramePr>
        <xdr:cNvPr id="46017048" name="Chart 18">
          <a:extLst>
            <a:ext uri="{FF2B5EF4-FFF2-40B4-BE49-F238E27FC236}">
              <a16:creationId xmlns:a16="http://schemas.microsoft.com/office/drawing/2014/main" id="{00000000-0008-0000-1100-000018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6</xdr:col>
      <xdr:colOff>133350</xdr:colOff>
      <xdr:row>788</xdr:row>
      <xdr:rowOff>47625</xdr:rowOff>
    </xdr:from>
    <xdr:to>
      <xdr:col>20</xdr:col>
      <xdr:colOff>19050</xdr:colOff>
      <xdr:row>806</xdr:row>
      <xdr:rowOff>95250</xdr:rowOff>
    </xdr:to>
    <xdr:graphicFrame macro="">
      <xdr:nvGraphicFramePr>
        <xdr:cNvPr id="46017049" name="Chart 17">
          <a:extLst>
            <a:ext uri="{FF2B5EF4-FFF2-40B4-BE49-F238E27FC236}">
              <a16:creationId xmlns:a16="http://schemas.microsoft.com/office/drawing/2014/main" id="{00000000-0008-0000-1100-000019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832</xdr:row>
      <xdr:rowOff>95250</xdr:rowOff>
    </xdr:to>
    <xdr:graphicFrame macro="">
      <xdr:nvGraphicFramePr>
        <xdr:cNvPr id="46017050" name="Chart 18">
          <a:extLst>
            <a:ext uri="{FF2B5EF4-FFF2-40B4-BE49-F238E27FC236}">
              <a16:creationId xmlns:a16="http://schemas.microsoft.com/office/drawing/2014/main" id="{00000000-0008-0000-1100-00001A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6</xdr:col>
      <xdr:colOff>133350</xdr:colOff>
      <xdr:row>814</xdr:row>
      <xdr:rowOff>47625</xdr:rowOff>
    </xdr:from>
    <xdr:to>
      <xdr:col>20</xdr:col>
      <xdr:colOff>19050</xdr:colOff>
      <xdr:row>832</xdr:row>
      <xdr:rowOff>95250</xdr:rowOff>
    </xdr:to>
    <xdr:graphicFrame macro="">
      <xdr:nvGraphicFramePr>
        <xdr:cNvPr id="46017051" name="Chart 17">
          <a:extLst>
            <a:ext uri="{FF2B5EF4-FFF2-40B4-BE49-F238E27FC236}">
              <a16:creationId xmlns:a16="http://schemas.microsoft.com/office/drawing/2014/main" id="{00000000-0008-0000-1100-00001B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858</xdr:row>
      <xdr:rowOff>95250</xdr:rowOff>
    </xdr:to>
    <xdr:graphicFrame macro="">
      <xdr:nvGraphicFramePr>
        <xdr:cNvPr id="46017052" name="Chart 18">
          <a:extLst>
            <a:ext uri="{FF2B5EF4-FFF2-40B4-BE49-F238E27FC236}">
              <a16:creationId xmlns:a16="http://schemas.microsoft.com/office/drawing/2014/main" id="{00000000-0008-0000-1100-00001C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6</xdr:col>
      <xdr:colOff>133350</xdr:colOff>
      <xdr:row>840</xdr:row>
      <xdr:rowOff>47625</xdr:rowOff>
    </xdr:from>
    <xdr:to>
      <xdr:col>20</xdr:col>
      <xdr:colOff>19050</xdr:colOff>
      <xdr:row>858</xdr:row>
      <xdr:rowOff>95250</xdr:rowOff>
    </xdr:to>
    <xdr:graphicFrame macro="">
      <xdr:nvGraphicFramePr>
        <xdr:cNvPr id="46017053" name="Chart 17">
          <a:extLst>
            <a:ext uri="{FF2B5EF4-FFF2-40B4-BE49-F238E27FC236}">
              <a16:creationId xmlns:a16="http://schemas.microsoft.com/office/drawing/2014/main" id="{00000000-0008-0000-1100-00001D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6</xdr:col>
      <xdr:colOff>104775</xdr:colOff>
      <xdr:row>866</xdr:row>
      <xdr:rowOff>28575</xdr:rowOff>
    </xdr:from>
    <xdr:to>
      <xdr:col>20</xdr:col>
      <xdr:colOff>0</xdr:colOff>
      <xdr:row>884</xdr:row>
      <xdr:rowOff>95250</xdr:rowOff>
    </xdr:to>
    <xdr:graphicFrame macro="">
      <xdr:nvGraphicFramePr>
        <xdr:cNvPr id="46017054" name="Chart 18">
          <a:extLst>
            <a:ext uri="{FF2B5EF4-FFF2-40B4-BE49-F238E27FC236}">
              <a16:creationId xmlns:a16="http://schemas.microsoft.com/office/drawing/2014/main" id="{00000000-0008-0000-1100-00001E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6</xdr:col>
      <xdr:colOff>133350</xdr:colOff>
      <xdr:row>866</xdr:row>
      <xdr:rowOff>47625</xdr:rowOff>
    </xdr:from>
    <xdr:to>
      <xdr:col>20</xdr:col>
      <xdr:colOff>19050</xdr:colOff>
      <xdr:row>884</xdr:row>
      <xdr:rowOff>95250</xdr:rowOff>
    </xdr:to>
    <xdr:graphicFrame macro="">
      <xdr:nvGraphicFramePr>
        <xdr:cNvPr id="46017055" name="Chart 17">
          <a:extLst>
            <a:ext uri="{FF2B5EF4-FFF2-40B4-BE49-F238E27FC236}">
              <a16:creationId xmlns:a16="http://schemas.microsoft.com/office/drawing/2014/main" id="{00000000-0008-0000-1100-00001F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910</xdr:row>
      <xdr:rowOff>95250</xdr:rowOff>
    </xdr:to>
    <xdr:graphicFrame macro="">
      <xdr:nvGraphicFramePr>
        <xdr:cNvPr id="46017056" name="Chart 18">
          <a:extLst>
            <a:ext uri="{FF2B5EF4-FFF2-40B4-BE49-F238E27FC236}">
              <a16:creationId xmlns:a16="http://schemas.microsoft.com/office/drawing/2014/main" id="{00000000-0008-0000-1100-000020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6</xdr:col>
      <xdr:colOff>133350</xdr:colOff>
      <xdr:row>892</xdr:row>
      <xdr:rowOff>47625</xdr:rowOff>
    </xdr:from>
    <xdr:to>
      <xdr:col>20</xdr:col>
      <xdr:colOff>19050</xdr:colOff>
      <xdr:row>910</xdr:row>
      <xdr:rowOff>95250</xdr:rowOff>
    </xdr:to>
    <xdr:graphicFrame macro="">
      <xdr:nvGraphicFramePr>
        <xdr:cNvPr id="46017057" name="Chart 17">
          <a:extLst>
            <a:ext uri="{FF2B5EF4-FFF2-40B4-BE49-F238E27FC236}">
              <a16:creationId xmlns:a16="http://schemas.microsoft.com/office/drawing/2014/main" id="{00000000-0008-0000-1100-000021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27</xdr:row>
      <xdr:rowOff>38100</xdr:rowOff>
    </xdr:from>
    <xdr:to>
      <xdr:col>19</xdr:col>
      <xdr:colOff>323850</xdr:colOff>
      <xdr:row>61</xdr:row>
      <xdr:rowOff>66675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285750</xdr:colOff>
      <xdr:row>13</xdr:row>
      <xdr:rowOff>66675</xdr:rowOff>
    </xdr:from>
    <xdr:to>
      <xdr:col>18</xdr:col>
      <xdr:colOff>171450</xdr:colOff>
      <xdr:row>21</xdr:row>
      <xdr:rowOff>1095375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AO46"/>
  <sheetViews>
    <sheetView workbookViewId="0">
      <selection activeCell="E33" sqref="E33"/>
    </sheetView>
  </sheetViews>
  <sheetFormatPr defaultColWidth="8.7109375" defaultRowHeight="12.75" x14ac:dyDescent="0.2"/>
  <cols>
    <col min="1" max="1" width="3.42578125" customWidth="1"/>
    <col min="2" max="2" width="20.5703125" style="2" customWidth="1"/>
    <col min="3" max="19" width="4.7109375" customWidth="1"/>
    <col min="20" max="20" width="5" customWidth="1"/>
    <col min="21" max="26" width="4.7109375" customWidth="1"/>
  </cols>
  <sheetData>
    <row r="1" spans="1:41" ht="15.75" thickBot="1" x14ac:dyDescent="0.3">
      <c r="A1" s="288" t="s">
        <v>84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</row>
    <row r="2" spans="1:41" s="3" customFormat="1" ht="18.75" customHeight="1" x14ac:dyDescent="0.2">
      <c r="A2" s="291" t="s">
        <v>0</v>
      </c>
      <c r="B2" s="289" t="s">
        <v>1</v>
      </c>
      <c r="C2" s="297" t="s">
        <v>18</v>
      </c>
      <c r="D2" s="298"/>
      <c r="E2" s="298"/>
      <c r="F2" s="298"/>
      <c r="G2" s="298"/>
      <c r="H2" s="299"/>
      <c r="I2" s="300" t="s">
        <v>19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9"/>
    </row>
    <row r="3" spans="1:41" ht="45.75" customHeight="1" x14ac:dyDescent="0.2">
      <c r="A3" s="292"/>
      <c r="B3" s="290"/>
      <c r="C3" s="294" t="s">
        <v>39</v>
      </c>
      <c r="D3" s="295"/>
      <c r="E3" s="295"/>
      <c r="F3" s="295" t="s">
        <v>3</v>
      </c>
      <c r="G3" s="295"/>
      <c r="H3" s="296"/>
      <c r="I3" s="301" t="s">
        <v>4</v>
      </c>
      <c r="J3" s="295"/>
      <c r="K3" s="295"/>
      <c r="L3" s="295" t="s">
        <v>5</v>
      </c>
      <c r="M3" s="295"/>
      <c r="N3" s="295"/>
      <c r="O3" s="295" t="s">
        <v>36</v>
      </c>
      <c r="P3" s="295"/>
      <c r="Q3" s="295"/>
      <c r="R3" s="295" t="s">
        <v>7</v>
      </c>
      <c r="S3" s="295"/>
      <c r="T3" s="295"/>
      <c r="U3" s="295" t="s">
        <v>35</v>
      </c>
      <c r="V3" s="295"/>
      <c r="W3" s="295"/>
      <c r="X3" s="295" t="s">
        <v>8</v>
      </c>
      <c r="Y3" s="295"/>
      <c r="Z3" s="296"/>
    </row>
    <row r="4" spans="1:41" ht="15" x14ac:dyDescent="0.25">
      <c r="A4" s="293"/>
      <c r="B4" s="290"/>
      <c r="C4" s="6" t="s">
        <v>9</v>
      </c>
      <c r="D4" s="1" t="s">
        <v>10</v>
      </c>
      <c r="E4" s="4" t="s">
        <v>31</v>
      </c>
      <c r="F4" s="1" t="s">
        <v>9</v>
      </c>
      <c r="G4" s="1" t="s">
        <v>10</v>
      </c>
      <c r="H4" s="7" t="s">
        <v>31</v>
      </c>
      <c r="I4" s="43" t="s">
        <v>9</v>
      </c>
      <c r="J4" s="1" t="s">
        <v>10</v>
      </c>
      <c r="K4" s="4" t="s">
        <v>31</v>
      </c>
      <c r="L4" s="1" t="s">
        <v>9</v>
      </c>
      <c r="M4" s="1" t="s">
        <v>10</v>
      </c>
      <c r="N4" s="4" t="s">
        <v>31</v>
      </c>
      <c r="O4" s="1" t="s">
        <v>9</v>
      </c>
      <c r="P4" s="1" t="s">
        <v>10</v>
      </c>
      <c r="Q4" s="4" t="s">
        <v>31</v>
      </c>
      <c r="R4" s="1" t="s">
        <v>9</v>
      </c>
      <c r="S4" s="1" t="s">
        <v>10</v>
      </c>
      <c r="T4" s="4" t="s">
        <v>31</v>
      </c>
      <c r="U4" s="1" t="s">
        <v>9</v>
      </c>
      <c r="V4" s="1" t="s">
        <v>10</v>
      </c>
      <c r="W4" s="4" t="s">
        <v>31</v>
      </c>
      <c r="X4" s="1" t="s">
        <v>9</v>
      </c>
      <c r="Y4" s="1" t="s">
        <v>10</v>
      </c>
      <c r="Z4" s="7" t="s">
        <v>31</v>
      </c>
    </row>
    <row r="5" spans="1:41" ht="11.25" customHeight="1" x14ac:dyDescent="0.2">
      <c r="A5" s="44">
        <v>1</v>
      </c>
      <c r="B5" s="155" t="s">
        <v>148</v>
      </c>
      <c r="C5" s="225">
        <v>2</v>
      </c>
      <c r="D5" s="226">
        <v>1</v>
      </c>
      <c r="E5" s="116">
        <f t="shared" ref="E5:E39" si="0">C5+D5</f>
        <v>3</v>
      </c>
      <c r="F5" s="225">
        <v>1</v>
      </c>
      <c r="G5" s="226">
        <v>2</v>
      </c>
      <c r="H5" s="117">
        <f t="shared" ref="H5:H39" si="1">F5+G5</f>
        <v>3</v>
      </c>
      <c r="I5" s="225">
        <v>0</v>
      </c>
      <c r="J5" s="226">
        <v>3</v>
      </c>
      <c r="K5" s="116">
        <f t="shared" ref="K5:K39" si="2">I5+J5</f>
        <v>3</v>
      </c>
      <c r="L5" s="225">
        <v>1</v>
      </c>
      <c r="M5" s="226">
        <v>3</v>
      </c>
      <c r="N5" s="116">
        <f t="shared" ref="N5:N39" si="3">L5+M5</f>
        <v>4</v>
      </c>
      <c r="O5" s="225">
        <v>1</v>
      </c>
      <c r="P5" s="226">
        <v>3</v>
      </c>
      <c r="Q5" s="116">
        <f t="shared" ref="Q5:Q39" si="4">O5+P5</f>
        <v>4</v>
      </c>
      <c r="R5" s="225">
        <v>0</v>
      </c>
      <c r="S5" s="226">
        <v>1</v>
      </c>
      <c r="T5" s="116">
        <f t="shared" ref="T5:T39" si="5">R5+S5</f>
        <v>1</v>
      </c>
      <c r="U5" s="225">
        <v>0</v>
      </c>
      <c r="V5" s="226">
        <v>3</v>
      </c>
      <c r="W5" s="116">
        <f t="shared" ref="W5:W39" si="6">U5+V5</f>
        <v>3</v>
      </c>
      <c r="X5" s="225">
        <v>1</v>
      </c>
      <c r="Y5" s="226">
        <v>1</v>
      </c>
      <c r="Z5" s="117">
        <f t="shared" ref="Z5:Z39" si="7">X5+Y5</f>
        <v>2</v>
      </c>
    </row>
    <row r="6" spans="1:41" ht="11.25" customHeight="1" x14ac:dyDescent="0.2">
      <c r="A6" s="44">
        <v>2</v>
      </c>
      <c r="B6" s="155" t="s">
        <v>149</v>
      </c>
      <c r="C6" s="225">
        <v>1</v>
      </c>
      <c r="D6" s="226">
        <v>2</v>
      </c>
      <c r="E6" s="39">
        <f t="shared" si="0"/>
        <v>3</v>
      </c>
      <c r="F6" s="225">
        <v>1</v>
      </c>
      <c r="G6" s="226">
        <v>2</v>
      </c>
      <c r="H6" s="119">
        <f t="shared" si="1"/>
        <v>3</v>
      </c>
      <c r="I6" s="225">
        <v>0</v>
      </c>
      <c r="J6" s="226">
        <v>3</v>
      </c>
      <c r="K6" s="39">
        <f t="shared" si="2"/>
        <v>3</v>
      </c>
      <c r="L6" s="225">
        <v>1</v>
      </c>
      <c r="M6" s="226">
        <v>1</v>
      </c>
      <c r="N6" s="39">
        <f t="shared" si="3"/>
        <v>2</v>
      </c>
      <c r="O6" s="225">
        <v>2</v>
      </c>
      <c r="P6" s="226">
        <v>2</v>
      </c>
      <c r="Q6" s="39">
        <f t="shared" si="4"/>
        <v>4</v>
      </c>
      <c r="R6" s="225">
        <v>1</v>
      </c>
      <c r="S6" s="226">
        <v>1</v>
      </c>
      <c r="T6" s="39">
        <f t="shared" si="5"/>
        <v>2</v>
      </c>
      <c r="U6" s="225">
        <v>2</v>
      </c>
      <c r="V6" s="226">
        <v>0</v>
      </c>
      <c r="W6" s="39">
        <f t="shared" si="6"/>
        <v>2</v>
      </c>
      <c r="X6" s="225">
        <v>1</v>
      </c>
      <c r="Y6" s="226">
        <v>2</v>
      </c>
      <c r="Z6" s="119">
        <f t="shared" si="7"/>
        <v>3</v>
      </c>
    </row>
    <row r="7" spans="1:41" ht="11.25" customHeight="1" x14ac:dyDescent="0.2">
      <c r="A7" s="44">
        <v>3</v>
      </c>
      <c r="B7" s="155" t="s">
        <v>150</v>
      </c>
      <c r="C7" s="227">
        <v>1</v>
      </c>
      <c r="D7" s="228">
        <v>2</v>
      </c>
      <c r="E7" s="116">
        <f t="shared" si="0"/>
        <v>3</v>
      </c>
      <c r="F7" s="225">
        <v>0</v>
      </c>
      <c r="G7" s="226">
        <v>2</v>
      </c>
      <c r="H7" s="117">
        <f t="shared" si="1"/>
        <v>2</v>
      </c>
      <c r="I7" s="225">
        <v>1</v>
      </c>
      <c r="J7" s="226">
        <v>1</v>
      </c>
      <c r="K7" s="116">
        <f t="shared" si="2"/>
        <v>2</v>
      </c>
      <c r="L7" s="225">
        <v>2</v>
      </c>
      <c r="M7" s="226">
        <v>3</v>
      </c>
      <c r="N7" s="116">
        <f t="shared" si="3"/>
        <v>5</v>
      </c>
      <c r="O7" s="225">
        <v>1</v>
      </c>
      <c r="P7" s="226">
        <v>0</v>
      </c>
      <c r="Q7" s="116">
        <f t="shared" si="4"/>
        <v>1</v>
      </c>
      <c r="R7" s="225">
        <v>2</v>
      </c>
      <c r="S7" s="226">
        <v>2</v>
      </c>
      <c r="T7" s="116">
        <f t="shared" si="5"/>
        <v>4</v>
      </c>
      <c r="U7" s="225">
        <v>0</v>
      </c>
      <c r="V7" s="226">
        <v>3</v>
      </c>
      <c r="W7" s="116">
        <f t="shared" si="6"/>
        <v>3</v>
      </c>
      <c r="X7" s="225">
        <v>2</v>
      </c>
      <c r="Y7" s="226">
        <v>1</v>
      </c>
      <c r="Z7" s="117">
        <f t="shared" si="7"/>
        <v>3</v>
      </c>
    </row>
    <row r="8" spans="1:41" ht="11.25" customHeight="1" x14ac:dyDescent="0.2">
      <c r="A8" s="44">
        <v>4</v>
      </c>
      <c r="B8" s="155" t="s">
        <v>151</v>
      </c>
      <c r="C8" s="225">
        <v>2</v>
      </c>
      <c r="D8" s="226">
        <v>4</v>
      </c>
      <c r="E8" s="39">
        <f t="shared" si="0"/>
        <v>6</v>
      </c>
      <c r="F8" s="225">
        <v>1</v>
      </c>
      <c r="G8" s="226">
        <v>3</v>
      </c>
      <c r="H8" s="119">
        <f t="shared" si="1"/>
        <v>4</v>
      </c>
      <c r="I8" s="225">
        <v>2</v>
      </c>
      <c r="J8" s="226">
        <v>1</v>
      </c>
      <c r="K8" s="39">
        <f t="shared" si="2"/>
        <v>3</v>
      </c>
      <c r="L8" s="225">
        <v>1</v>
      </c>
      <c r="M8" s="226">
        <v>2</v>
      </c>
      <c r="N8" s="39">
        <f t="shared" si="3"/>
        <v>3</v>
      </c>
      <c r="O8" s="225">
        <v>2</v>
      </c>
      <c r="P8" s="226">
        <v>3</v>
      </c>
      <c r="Q8" s="39">
        <f t="shared" si="4"/>
        <v>5</v>
      </c>
      <c r="R8" s="225">
        <v>2</v>
      </c>
      <c r="S8" s="226">
        <v>2</v>
      </c>
      <c r="T8" s="39">
        <f t="shared" si="5"/>
        <v>4</v>
      </c>
      <c r="U8" s="225">
        <v>2</v>
      </c>
      <c r="V8" s="226">
        <v>3</v>
      </c>
      <c r="W8" s="39">
        <f t="shared" si="6"/>
        <v>5</v>
      </c>
      <c r="X8" s="225">
        <v>2</v>
      </c>
      <c r="Y8" s="226">
        <v>2</v>
      </c>
      <c r="Z8" s="119">
        <f t="shared" si="7"/>
        <v>4</v>
      </c>
    </row>
    <row r="9" spans="1:41" ht="11.25" customHeight="1" x14ac:dyDescent="0.2">
      <c r="A9" s="44">
        <v>5</v>
      </c>
      <c r="B9" s="155" t="s">
        <v>152</v>
      </c>
      <c r="C9" s="227">
        <v>1</v>
      </c>
      <c r="D9" s="228">
        <v>2</v>
      </c>
      <c r="E9" s="116">
        <f t="shared" si="0"/>
        <v>3</v>
      </c>
      <c r="F9" s="225">
        <v>1</v>
      </c>
      <c r="G9" s="226">
        <v>2</v>
      </c>
      <c r="H9" s="117">
        <f t="shared" si="1"/>
        <v>3</v>
      </c>
      <c r="I9" s="225">
        <v>1</v>
      </c>
      <c r="J9" s="226">
        <v>1</v>
      </c>
      <c r="K9" s="116">
        <f t="shared" si="2"/>
        <v>2</v>
      </c>
      <c r="L9" s="225">
        <v>1</v>
      </c>
      <c r="M9" s="226">
        <v>3</v>
      </c>
      <c r="N9" s="116">
        <f t="shared" si="3"/>
        <v>4</v>
      </c>
      <c r="O9" s="225">
        <v>0</v>
      </c>
      <c r="P9" s="226">
        <v>2</v>
      </c>
      <c r="Q9" s="116">
        <f t="shared" si="4"/>
        <v>2</v>
      </c>
      <c r="R9" s="225">
        <v>2</v>
      </c>
      <c r="S9" s="226">
        <v>0</v>
      </c>
      <c r="T9" s="116">
        <f t="shared" si="5"/>
        <v>2</v>
      </c>
      <c r="U9" s="225">
        <v>2</v>
      </c>
      <c r="V9" s="226">
        <v>2</v>
      </c>
      <c r="W9" s="116">
        <f t="shared" si="6"/>
        <v>4</v>
      </c>
      <c r="X9" s="225">
        <v>1</v>
      </c>
      <c r="Y9" s="226">
        <v>1</v>
      </c>
      <c r="Z9" s="117">
        <f t="shared" si="7"/>
        <v>2</v>
      </c>
    </row>
    <row r="10" spans="1:41" ht="11.25" customHeight="1" x14ac:dyDescent="0.2">
      <c r="A10" s="44">
        <v>6</v>
      </c>
      <c r="B10" s="155" t="s">
        <v>153</v>
      </c>
      <c r="C10" s="225">
        <v>2</v>
      </c>
      <c r="D10" s="226">
        <v>0</v>
      </c>
      <c r="E10" s="39">
        <f t="shared" si="0"/>
        <v>2</v>
      </c>
      <c r="F10" s="225">
        <v>1</v>
      </c>
      <c r="G10" s="226">
        <v>1</v>
      </c>
      <c r="H10" s="119">
        <f t="shared" si="1"/>
        <v>2</v>
      </c>
      <c r="I10" s="225">
        <v>2</v>
      </c>
      <c r="J10" s="226">
        <v>1</v>
      </c>
      <c r="K10" s="39">
        <f t="shared" si="2"/>
        <v>3</v>
      </c>
      <c r="L10" s="225">
        <v>0</v>
      </c>
      <c r="M10" s="226">
        <v>1</v>
      </c>
      <c r="N10" s="39">
        <f t="shared" si="3"/>
        <v>1</v>
      </c>
      <c r="O10" s="225">
        <v>0</v>
      </c>
      <c r="P10" s="226">
        <v>1</v>
      </c>
      <c r="Q10" s="39">
        <f t="shared" si="4"/>
        <v>1</v>
      </c>
      <c r="R10" s="225">
        <v>1</v>
      </c>
      <c r="S10" s="226">
        <v>1</v>
      </c>
      <c r="T10" s="39">
        <f t="shared" si="5"/>
        <v>2</v>
      </c>
      <c r="U10" s="225">
        <v>1</v>
      </c>
      <c r="V10" s="226">
        <v>2</v>
      </c>
      <c r="W10" s="39">
        <f t="shared" si="6"/>
        <v>3</v>
      </c>
      <c r="X10" s="225">
        <v>2</v>
      </c>
      <c r="Y10" s="226">
        <v>1</v>
      </c>
      <c r="Z10" s="119">
        <f t="shared" si="7"/>
        <v>3</v>
      </c>
    </row>
    <row r="11" spans="1:41" ht="11.25" customHeight="1" x14ac:dyDescent="0.2">
      <c r="A11" s="44">
        <v>7</v>
      </c>
      <c r="B11" s="155" t="s">
        <v>154</v>
      </c>
      <c r="C11" s="227">
        <v>1</v>
      </c>
      <c r="D11" s="228">
        <v>2</v>
      </c>
      <c r="E11" s="116">
        <f t="shared" si="0"/>
        <v>3</v>
      </c>
      <c r="F11" s="225">
        <v>1</v>
      </c>
      <c r="G11" s="226">
        <v>3</v>
      </c>
      <c r="H11" s="117">
        <f t="shared" si="1"/>
        <v>4</v>
      </c>
      <c r="I11" s="225">
        <v>0</v>
      </c>
      <c r="J11" s="226">
        <v>1</v>
      </c>
      <c r="K11" s="116">
        <f t="shared" si="2"/>
        <v>1</v>
      </c>
      <c r="L11" s="225">
        <v>1</v>
      </c>
      <c r="M11" s="226">
        <v>3</v>
      </c>
      <c r="N11" s="116">
        <f t="shared" si="3"/>
        <v>4</v>
      </c>
      <c r="O11" s="225">
        <v>1</v>
      </c>
      <c r="P11" s="226">
        <v>0</v>
      </c>
      <c r="Q11" s="116">
        <f t="shared" si="4"/>
        <v>1</v>
      </c>
      <c r="R11" s="225">
        <v>2</v>
      </c>
      <c r="S11" s="226">
        <v>0</v>
      </c>
      <c r="T11" s="116">
        <f t="shared" si="5"/>
        <v>2</v>
      </c>
      <c r="U11" s="225">
        <v>0</v>
      </c>
      <c r="V11" s="226">
        <v>2</v>
      </c>
      <c r="W11" s="116">
        <f t="shared" si="6"/>
        <v>2</v>
      </c>
      <c r="X11" s="225">
        <v>0</v>
      </c>
      <c r="Y11" s="226">
        <v>4</v>
      </c>
      <c r="Z11" s="117">
        <f t="shared" si="7"/>
        <v>4</v>
      </c>
    </row>
    <row r="12" spans="1:41" ht="11.25" customHeight="1" x14ac:dyDescent="0.2">
      <c r="A12" s="44">
        <v>8</v>
      </c>
      <c r="B12" s="155" t="s">
        <v>155</v>
      </c>
      <c r="C12" s="225">
        <v>0</v>
      </c>
      <c r="D12" s="226">
        <v>1</v>
      </c>
      <c r="E12" s="39">
        <f t="shared" si="0"/>
        <v>1</v>
      </c>
      <c r="F12" s="225">
        <v>0</v>
      </c>
      <c r="G12" s="226">
        <v>3</v>
      </c>
      <c r="H12" s="119">
        <f t="shared" si="1"/>
        <v>3</v>
      </c>
      <c r="I12" s="225">
        <v>0</v>
      </c>
      <c r="J12" s="226">
        <v>2</v>
      </c>
      <c r="K12" s="39">
        <f t="shared" si="2"/>
        <v>2</v>
      </c>
      <c r="L12" s="225">
        <v>0</v>
      </c>
      <c r="M12" s="226">
        <v>1</v>
      </c>
      <c r="N12" s="39">
        <f t="shared" si="3"/>
        <v>1</v>
      </c>
      <c r="O12" s="225">
        <v>2</v>
      </c>
      <c r="P12" s="226">
        <v>3</v>
      </c>
      <c r="Q12" s="39">
        <f t="shared" si="4"/>
        <v>5</v>
      </c>
      <c r="R12" s="225">
        <v>1</v>
      </c>
      <c r="S12" s="226">
        <v>0</v>
      </c>
      <c r="T12" s="39">
        <f t="shared" si="5"/>
        <v>1</v>
      </c>
      <c r="U12" s="225">
        <v>1</v>
      </c>
      <c r="V12" s="226">
        <v>1</v>
      </c>
      <c r="W12" s="39">
        <f t="shared" si="6"/>
        <v>2</v>
      </c>
      <c r="X12" s="225">
        <v>1</v>
      </c>
      <c r="Y12" s="226">
        <v>2</v>
      </c>
      <c r="Z12" s="119">
        <f t="shared" si="7"/>
        <v>3</v>
      </c>
    </row>
    <row r="13" spans="1:41" ht="11.25" customHeight="1" x14ac:dyDescent="0.2">
      <c r="A13" s="44">
        <v>9</v>
      </c>
      <c r="B13" s="155" t="s">
        <v>156</v>
      </c>
      <c r="C13" s="227">
        <v>1</v>
      </c>
      <c r="D13" s="228">
        <v>3</v>
      </c>
      <c r="E13" s="116">
        <f t="shared" si="0"/>
        <v>4</v>
      </c>
      <c r="F13" s="225">
        <v>1</v>
      </c>
      <c r="G13" s="226">
        <v>3</v>
      </c>
      <c r="H13" s="117">
        <f t="shared" si="1"/>
        <v>4</v>
      </c>
      <c r="I13" s="225">
        <v>2</v>
      </c>
      <c r="J13" s="226">
        <v>2</v>
      </c>
      <c r="K13" s="116">
        <f t="shared" si="2"/>
        <v>4</v>
      </c>
      <c r="L13" s="225">
        <v>2</v>
      </c>
      <c r="M13" s="226">
        <v>4</v>
      </c>
      <c r="N13" s="116">
        <f t="shared" si="3"/>
        <v>6</v>
      </c>
      <c r="O13" s="225">
        <v>2</v>
      </c>
      <c r="P13" s="226">
        <v>2</v>
      </c>
      <c r="Q13" s="116">
        <f t="shared" si="4"/>
        <v>4</v>
      </c>
      <c r="R13" s="225">
        <v>2</v>
      </c>
      <c r="S13" s="226">
        <v>1</v>
      </c>
      <c r="T13" s="116">
        <f t="shared" si="5"/>
        <v>3</v>
      </c>
      <c r="U13" s="225">
        <v>2</v>
      </c>
      <c r="V13" s="226">
        <v>1</v>
      </c>
      <c r="W13" s="116">
        <f t="shared" si="6"/>
        <v>3</v>
      </c>
      <c r="X13" s="225">
        <v>1</v>
      </c>
      <c r="Y13" s="226">
        <v>3</v>
      </c>
      <c r="Z13" s="117">
        <f t="shared" si="7"/>
        <v>4</v>
      </c>
    </row>
    <row r="14" spans="1:41" ht="11.25" customHeight="1" x14ac:dyDescent="0.2">
      <c r="A14" s="44">
        <v>10</v>
      </c>
      <c r="B14" s="155" t="s">
        <v>157</v>
      </c>
      <c r="C14" s="225">
        <v>1</v>
      </c>
      <c r="D14" s="226">
        <v>4</v>
      </c>
      <c r="E14" s="39">
        <f t="shared" si="0"/>
        <v>5</v>
      </c>
      <c r="F14" s="225">
        <v>1</v>
      </c>
      <c r="G14" s="226">
        <v>3</v>
      </c>
      <c r="H14" s="119">
        <f t="shared" si="1"/>
        <v>4</v>
      </c>
      <c r="I14" s="225">
        <v>0</v>
      </c>
      <c r="J14" s="226">
        <v>1</v>
      </c>
      <c r="K14" s="39">
        <f t="shared" si="2"/>
        <v>1</v>
      </c>
      <c r="L14" s="225">
        <v>1</v>
      </c>
      <c r="M14" s="226">
        <v>4</v>
      </c>
      <c r="N14" s="39">
        <f t="shared" si="3"/>
        <v>5</v>
      </c>
      <c r="O14" s="225">
        <v>2</v>
      </c>
      <c r="P14" s="226">
        <v>2</v>
      </c>
      <c r="Q14" s="39">
        <f t="shared" si="4"/>
        <v>4</v>
      </c>
      <c r="R14" s="225">
        <v>2</v>
      </c>
      <c r="S14" s="226">
        <v>1</v>
      </c>
      <c r="T14" s="39">
        <f t="shared" si="5"/>
        <v>3</v>
      </c>
      <c r="U14" s="225">
        <v>1</v>
      </c>
      <c r="V14" s="226">
        <v>2</v>
      </c>
      <c r="W14" s="39">
        <f t="shared" si="6"/>
        <v>3</v>
      </c>
      <c r="X14" s="225">
        <v>1</v>
      </c>
      <c r="Y14" s="226">
        <v>3</v>
      </c>
      <c r="Z14" s="119">
        <f t="shared" si="7"/>
        <v>4</v>
      </c>
    </row>
    <row r="15" spans="1:41" ht="11.25" customHeight="1" x14ac:dyDescent="0.2">
      <c r="A15" s="44">
        <v>11</v>
      </c>
      <c r="B15" s="155" t="s">
        <v>158</v>
      </c>
      <c r="C15" s="225">
        <v>0</v>
      </c>
      <c r="D15" s="226">
        <v>2</v>
      </c>
      <c r="E15" s="116">
        <f t="shared" si="0"/>
        <v>2</v>
      </c>
      <c r="F15" s="225">
        <v>2</v>
      </c>
      <c r="G15" s="226">
        <v>2</v>
      </c>
      <c r="H15" s="117">
        <f t="shared" si="1"/>
        <v>4</v>
      </c>
      <c r="I15" s="225">
        <v>2</v>
      </c>
      <c r="J15" s="226">
        <v>1</v>
      </c>
      <c r="K15" s="116">
        <f t="shared" si="2"/>
        <v>3</v>
      </c>
      <c r="L15" s="225">
        <v>1</v>
      </c>
      <c r="M15" s="226">
        <v>2</v>
      </c>
      <c r="N15" s="116">
        <f t="shared" si="3"/>
        <v>3</v>
      </c>
      <c r="O15" s="225">
        <v>2</v>
      </c>
      <c r="P15" s="226">
        <v>4</v>
      </c>
      <c r="Q15" s="116">
        <f t="shared" si="4"/>
        <v>6</v>
      </c>
      <c r="R15" s="225">
        <v>2</v>
      </c>
      <c r="S15" s="226">
        <v>2</v>
      </c>
      <c r="T15" s="116">
        <f t="shared" si="5"/>
        <v>4</v>
      </c>
      <c r="U15" s="225">
        <v>2</v>
      </c>
      <c r="V15" s="226">
        <v>4</v>
      </c>
      <c r="W15" s="116">
        <f t="shared" si="6"/>
        <v>6</v>
      </c>
      <c r="X15" s="225">
        <v>2</v>
      </c>
      <c r="Y15" s="226">
        <v>3</v>
      </c>
      <c r="Z15" s="117">
        <f t="shared" si="7"/>
        <v>5</v>
      </c>
    </row>
    <row r="16" spans="1:41" ht="11.25" customHeight="1" x14ac:dyDescent="0.2">
      <c r="A16" s="44">
        <v>12</v>
      </c>
      <c r="B16" s="155" t="s">
        <v>159</v>
      </c>
      <c r="C16" s="225">
        <v>1</v>
      </c>
      <c r="D16" s="226">
        <v>1</v>
      </c>
      <c r="E16" s="39">
        <f t="shared" si="0"/>
        <v>2</v>
      </c>
      <c r="F16" s="225">
        <v>1</v>
      </c>
      <c r="G16" s="226">
        <v>1</v>
      </c>
      <c r="H16" s="119">
        <f t="shared" si="1"/>
        <v>2</v>
      </c>
      <c r="I16" s="225">
        <v>1</v>
      </c>
      <c r="J16" s="226">
        <v>3</v>
      </c>
      <c r="K16" s="39">
        <f t="shared" si="2"/>
        <v>4</v>
      </c>
      <c r="L16" s="225">
        <v>2</v>
      </c>
      <c r="M16" s="226">
        <v>2</v>
      </c>
      <c r="N16" s="39">
        <f t="shared" si="3"/>
        <v>4</v>
      </c>
      <c r="O16" s="225">
        <v>2</v>
      </c>
      <c r="P16" s="226">
        <v>3</v>
      </c>
      <c r="Q16" s="39">
        <f t="shared" si="4"/>
        <v>5</v>
      </c>
      <c r="R16" s="225">
        <v>1</v>
      </c>
      <c r="S16" s="226">
        <v>1</v>
      </c>
      <c r="T16" s="39">
        <f t="shared" si="5"/>
        <v>2</v>
      </c>
      <c r="U16" s="225">
        <v>2</v>
      </c>
      <c r="V16" s="226">
        <v>3</v>
      </c>
      <c r="W16" s="39">
        <f t="shared" si="6"/>
        <v>5</v>
      </c>
      <c r="X16" s="225">
        <v>0</v>
      </c>
      <c r="Y16" s="226">
        <v>4</v>
      </c>
      <c r="Z16" s="119">
        <f t="shared" si="7"/>
        <v>4</v>
      </c>
    </row>
    <row r="17" spans="1:26" ht="11.25" customHeight="1" x14ac:dyDescent="0.2">
      <c r="A17" s="44">
        <v>13</v>
      </c>
      <c r="B17" s="155" t="s">
        <v>160</v>
      </c>
      <c r="C17" s="225">
        <v>2</v>
      </c>
      <c r="D17" s="226">
        <v>2</v>
      </c>
      <c r="E17" s="116">
        <f t="shared" si="0"/>
        <v>4</v>
      </c>
      <c r="F17" s="225">
        <v>1</v>
      </c>
      <c r="G17" s="226">
        <v>1</v>
      </c>
      <c r="H17" s="117">
        <f t="shared" si="1"/>
        <v>2</v>
      </c>
      <c r="I17" s="225">
        <v>1</v>
      </c>
      <c r="J17" s="226">
        <v>1</v>
      </c>
      <c r="K17" s="116">
        <f t="shared" si="2"/>
        <v>2</v>
      </c>
      <c r="L17" s="225">
        <v>2</v>
      </c>
      <c r="M17" s="226">
        <v>3</v>
      </c>
      <c r="N17" s="116">
        <f t="shared" si="3"/>
        <v>5</v>
      </c>
      <c r="O17" s="225">
        <v>2</v>
      </c>
      <c r="P17" s="226">
        <v>3</v>
      </c>
      <c r="Q17" s="116">
        <f t="shared" si="4"/>
        <v>5</v>
      </c>
      <c r="R17" s="225">
        <v>2</v>
      </c>
      <c r="S17" s="226">
        <v>1</v>
      </c>
      <c r="T17" s="116">
        <f t="shared" si="5"/>
        <v>3</v>
      </c>
      <c r="U17" s="225">
        <v>1</v>
      </c>
      <c r="V17" s="226">
        <v>3</v>
      </c>
      <c r="W17" s="116">
        <f t="shared" si="6"/>
        <v>4</v>
      </c>
      <c r="X17" s="225">
        <v>1</v>
      </c>
      <c r="Y17" s="226">
        <v>3</v>
      </c>
      <c r="Z17" s="117">
        <f t="shared" si="7"/>
        <v>4</v>
      </c>
    </row>
    <row r="18" spans="1:26" ht="11.25" customHeight="1" x14ac:dyDescent="0.2">
      <c r="A18" s="44">
        <v>14</v>
      </c>
      <c r="B18" s="155" t="s">
        <v>161</v>
      </c>
      <c r="C18" s="227">
        <v>2</v>
      </c>
      <c r="D18" s="228">
        <v>3</v>
      </c>
      <c r="E18" s="39">
        <f t="shared" si="0"/>
        <v>5</v>
      </c>
      <c r="F18" s="225">
        <v>1</v>
      </c>
      <c r="G18" s="226">
        <v>3</v>
      </c>
      <c r="H18" s="119">
        <f t="shared" si="1"/>
        <v>4</v>
      </c>
      <c r="I18" s="225">
        <v>1</v>
      </c>
      <c r="J18" s="226">
        <v>2</v>
      </c>
      <c r="K18" s="39">
        <f t="shared" si="2"/>
        <v>3</v>
      </c>
      <c r="L18" s="225">
        <v>2</v>
      </c>
      <c r="M18" s="226">
        <v>4</v>
      </c>
      <c r="N18" s="39">
        <f t="shared" si="3"/>
        <v>6</v>
      </c>
      <c r="O18" s="225">
        <v>2</v>
      </c>
      <c r="P18" s="226">
        <v>2</v>
      </c>
      <c r="Q18" s="39">
        <f t="shared" si="4"/>
        <v>4</v>
      </c>
      <c r="R18" s="225">
        <v>2</v>
      </c>
      <c r="S18" s="226">
        <v>3</v>
      </c>
      <c r="T18" s="39">
        <f t="shared" si="5"/>
        <v>5</v>
      </c>
      <c r="U18" s="225">
        <v>2</v>
      </c>
      <c r="V18" s="226">
        <v>4</v>
      </c>
      <c r="W18" s="39">
        <f t="shared" si="6"/>
        <v>6</v>
      </c>
      <c r="X18" s="225">
        <v>1</v>
      </c>
      <c r="Y18" s="226">
        <v>4</v>
      </c>
      <c r="Z18" s="119">
        <f t="shared" si="7"/>
        <v>5</v>
      </c>
    </row>
    <row r="19" spans="1:26" ht="11.25" customHeight="1" x14ac:dyDescent="0.2">
      <c r="A19" s="44">
        <v>15</v>
      </c>
      <c r="B19" s="155" t="s">
        <v>171</v>
      </c>
      <c r="C19" s="225">
        <v>2</v>
      </c>
      <c r="D19" s="226">
        <v>3</v>
      </c>
      <c r="E19" s="116">
        <f t="shared" si="0"/>
        <v>5</v>
      </c>
      <c r="F19" s="225">
        <v>1</v>
      </c>
      <c r="G19" s="226">
        <v>2</v>
      </c>
      <c r="H19" s="117">
        <f t="shared" si="1"/>
        <v>3</v>
      </c>
      <c r="I19" s="225">
        <v>2</v>
      </c>
      <c r="J19" s="226">
        <v>0</v>
      </c>
      <c r="K19" s="116">
        <f t="shared" si="2"/>
        <v>2</v>
      </c>
      <c r="L19" s="225">
        <v>2</v>
      </c>
      <c r="M19" s="226">
        <v>2</v>
      </c>
      <c r="N19" s="116">
        <f t="shared" si="3"/>
        <v>4</v>
      </c>
      <c r="O19" s="225">
        <v>2</v>
      </c>
      <c r="P19" s="226">
        <v>3</v>
      </c>
      <c r="Q19" s="116">
        <f t="shared" si="4"/>
        <v>5</v>
      </c>
      <c r="R19" s="225">
        <v>1</v>
      </c>
      <c r="S19" s="226">
        <v>1</v>
      </c>
      <c r="T19" s="116">
        <f t="shared" si="5"/>
        <v>2</v>
      </c>
      <c r="U19" s="225">
        <v>1</v>
      </c>
      <c r="V19" s="226">
        <v>3</v>
      </c>
      <c r="W19" s="116">
        <f t="shared" si="6"/>
        <v>4</v>
      </c>
      <c r="X19" s="225">
        <v>2</v>
      </c>
      <c r="Y19" s="226">
        <v>2</v>
      </c>
      <c r="Z19" s="117">
        <f t="shared" si="7"/>
        <v>4</v>
      </c>
    </row>
    <row r="20" spans="1:26" ht="11.25" customHeight="1" x14ac:dyDescent="0.2">
      <c r="A20" s="44">
        <v>16</v>
      </c>
      <c r="B20" s="155" t="s">
        <v>162</v>
      </c>
      <c r="C20" s="225">
        <v>1</v>
      </c>
      <c r="D20" s="226">
        <v>1</v>
      </c>
      <c r="E20" s="39">
        <f t="shared" si="0"/>
        <v>2</v>
      </c>
      <c r="F20" s="225">
        <v>1</v>
      </c>
      <c r="G20" s="226">
        <v>2</v>
      </c>
      <c r="H20" s="119">
        <f t="shared" si="1"/>
        <v>3</v>
      </c>
      <c r="I20" s="225">
        <v>1</v>
      </c>
      <c r="J20" s="226">
        <v>2</v>
      </c>
      <c r="K20" s="39">
        <f t="shared" si="2"/>
        <v>3</v>
      </c>
      <c r="L20" s="225">
        <v>1</v>
      </c>
      <c r="M20" s="226">
        <v>2</v>
      </c>
      <c r="N20" s="39">
        <f t="shared" si="3"/>
        <v>3</v>
      </c>
      <c r="O20" s="225">
        <v>1</v>
      </c>
      <c r="P20" s="226">
        <v>2</v>
      </c>
      <c r="Q20" s="39">
        <f t="shared" si="4"/>
        <v>3</v>
      </c>
      <c r="R20" s="225">
        <v>2</v>
      </c>
      <c r="S20" s="226">
        <v>2</v>
      </c>
      <c r="T20" s="39">
        <f t="shared" si="5"/>
        <v>4</v>
      </c>
      <c r="U20" s="225">
        <v>1</v>
      </c>
      <c r="V20" s="226">
        <v>3</v>
      </c>
      <c r="W20" s="39">
        <f t="shared" si="6"/>
        <v>4</v>
      </c>
      <c r="X20" s="225">
        <v>1</v>
      </c>
      <c r="Y20" s="226">
        <v>3</v>
      </c>
      <c r="Z20" s="119">
        <f t="shared" si="7"/>
        <v>4</v>
      </c>
    </row>
    <row r="21" spans="1:26" ht="11.25" customHeight="1" x14ac:dyDescent="0.2">
      <c r="A21" s="44">
        <v>17</v>
      </c>
      <c r="B21" s="155" t="s">
        <v>163</v>
      </c>
      <c r="C21" s="227">
        <v>2</v>
      </c>
      <c r="D21" s="228">
        <v>4</v>
      </c>
      <c r="E21" s="116">
        <f t="shared" si="0"/>
        <v>6</v>
      </c>
      <c r="F21" s="225">
        <v>1</v>
      </c>
      <c r="G21" s="226">
        <v>4</v>
      </c>
      <c r="H21" s="117">
        <f t="shared" si="1"/>
        <v>5</v>
      </c>
      <c r="I21" s="225">
        <v>2</v>
      </c>
      <c r="J21" s="226">
        <v>4</v>
      </c>
      <c r="K21" s="116">
        <f t="shared" si="2"/>
        <v>6</v>
      </c>
      <c r="L21" s="225">
        <v>2</v>
      </c>
      <c r="M21" s="226">
        <v>4</v>
      </c>
      <c r="N21" s="116">
        <f t="shared" si="3"/>
        <v>6</v>
      </c>
      <c r="O21" s="225">
        <v>2</v>
      </c>
      <c r="P21" s="226">
        <v>3</v>
      </c>
      <c r="Q21" s="116">
        <f t="shared" si="4"/>
        <v>5</v>
      </c>
      <c r="R21" s="225">
        <v>2</v>
      </c>
      <c r="S21" s="226">
        <v>3</v>
      </c>
      <c r="T21" s="116">
        <f t="shared" si="5"/>
        <v>5</v>
      </c>
      <c r="U21" s="225">
        <v>2</v>
      </c>
      <c r="V21" s="226">
        <v>4</v>
      </c>
      <c r="W21" s="116">
        <f t="shared" si="6"/>
        <v>6</v>
      </c>
      <c r="X21" s="225">
        <v>2</v>
      </c>
      <c r="Y21" s="226">
        <v>3</v>
      </c>
      <c r="Z21" s="117">
        <f t="shared" si="7"/>
        <v>5</v>
      </c>
    </row>
    <row r="22" spans="1:26" ht="11.25" customHeight="1" x14ac:dyDescent="0.2">
      <c r="A22" s="44">
        <v>18</v>
      </c>
      <c r="B22" s="155" t="s">
        <v>164</v>
      </c>
      <c r="C22" s="225">
        <v>1</v>
      </c>
      <c r="D22" s="226">
        <v>3</v>
      </c>
      <c r="E22" s="39">
        <f t="shared" si="0"/>
        <v>4</v>
      </c>
      <c r="F22" s="225">
        <v>1</v>
      </c>
      <c r="G22" s="226">
        <v>1</v>
      </c>
      <c r="H22" s="119">
        <f t="shared" si="1"/>
        <v>2</v>
      </c>
      <c r="I22" s="225">
        <v>2</v>
      </c>
      <c r="J22" s="226">
        <v>1</v>
      </c>
      <c r="K22" s="39">
        <f t="shared" si="2"/>
        <v>3</v>
      </c>
      <c r="L22" s="225">
        <v>2</v>
      </c>
      <c r="M22" s="226">
        <v>3</v>
      </c>
      <c r="N22" s="39">
        <f t="shared" si="3"/>
        <v>5</v>
      </c>
      <c r="O22" s="225">
        <v>2</v>
      </c>
      <c r="P22" s="226">
        <v>3</v>
      </c>
      <c r="Q22" s="39">
        <f t="shared" si="4"/>
        <v>5</v>
      </c>
      <c r="R22" s="225">
        <v>2</v>
      </c>
      <c r="S22" s="226">
        <v>0</v>
      </c>
      <c r="T22" s="39">
        <f t="shared" si="5"/>
        <v>2</v>
      </c>
      <c r="U22" s="225">
        <v>1</v>
      </c>
      <c r="V22" s="226">
        <v>3</v>
      </c>
      <c r="W22" s="39">
        <f t="shared" si="6"/>
        <v>4</v>
      </c>
      <c r="X22" s="225">
        <v>2</v>
      </c>
      <c r="Y22" s="226">
        <v>3</v>
      </c>
      <c r="Z22" s="119">
        <f t="shared" si="7"/>
        <v>5</v>
      </c>
    </row>
    <row r="23" spans="1:26" ht="11.25" customHeight="1" x14ac:dyDescent="0.2">
      <c r="A23" s="44">
        <v>19</v>
      </c>
      <c r="B23" s="155" t="s">
        <v>165</v>
      </c>
      <c r="C23" s="227">
        <v>1</v>
      </c>
      <c r="D23" s="228">
        <v>2</v>
      </c>
      <c r="E23" s="116">
        <f t="shared" si="0"/>
        <v>3</v>
      </c>
      <c r="F23" s="225">
        <v>1</v>
      </c>
      <c r="G23" s="226">
        <v>1</v>
      </c>
      <c r="H23" s="117">
        <f t="shared" si="1"/>
        <v>2</v>
      </c>
      <c r="I23" s="225">
        <v>1</v>
      </c>
      <c r="J23" s="226">
        <v>0</v>
      </c>
      <c r="K23" s="116">
        <f t="shared" si="2"/>
        <v>1</v>
      </c>
      <c r="L23" s="225">
        <v>0</v>
      </c>
      <c r="M23" s="226">
        <v>1</v>
      </c>
      <c r="N23" s="116">
        <f t="shared" si="3"/>
        <v>1</v>
      </c>
      <c r="O23" s="225">
        <v>1</v>
      </c>
      <c r="P23" s="226">
        <v>1</v>
      </c>
      <c r="Q23" s="116">
        <f t="shared" si="4"/>
        <v>2</v>
      </c>
      <c r="R23" s="225">
        <v>0</v>
      </c>
      <c r="S23" s="226">
        <v>2</v>
      </c>
      <c r="T23" s="116">
        <f t="shared" si="5"/>
        <v>2</v>
      </c>
      <c r="U23" s="225">
        <v>2</v>
      </c>
      <c r="V23" s="226">
        <v>4</v>
      </c>
      <c r="W23" s="116">
        <f t="shared" si="6"/>
        <v>6</v>
      </c>
      <c r="X23" s="225">
        <v>1</v>
      </c>
      <c r="Y23" s="226">
        <v>1</v>
      </c>
      <c r="Z23" s="117">
        <f t="shared" si="7"/>
        <v>2</v>
      </c>
    </row>
    <row r="24" spans="1:26" ht="11.25" customHeight="1" x14ac:dyDescent="0.2">
      <c r="A24" s="44">
        <v>20</v>
      </c>
      <c r="B24" s="155" t="s">
        <v>166</v>
      </c>
      <c r="C24" s="227">
        <v>2</v>
      </c>
      <c r="D24" s="228">
        <v>3</v>
      </c>
      <c r="E24" s="39">
        <f t="shared" si="0"/>
        <v>5</v>
      </c>
      <c r="F24" s="225">
        <v>2</v>
      </c>
      <c r="G24" s="226">
        <v>1</v>
      </c>
      <c r="H24" s="119">
        <f t="shared" si="1"/>
        <v>3</v>
      </c>
      <c r="I24" s="225">
        <v>2</v>
      </c>
      <c r="J24" s="226">
        <v>3</v>
      </c>
      <c r="K24" s="39">
        <f t="shared" si="2"/>
        <v>5</v>
      </c>
      <c r="L24" s="225">
        <v>1</v>
      </c>
      <c r="M24" s="226">
        <v>4</v>
      </c>
      <c r="N24" s="39">
        <f t="shared" si="3"/>
        <v>5</v>
      </c>
      <c r="O24" s="225">
        <v>2</v>
      </c>
      <c r="P24" s="226">
        <v>4</v>
      </c>
      <c r="Q24" s="39">
        <f t="shared" si="4"/>
        <v>6</v>
      </c>
      <c r="R24" s="225">
        <v>2</v>
      </c>
      <c r="S24" s="226">
        <v>1</v>
      </c>
      <c r="T24" s="39">
        <f t="shared" si="5"/>
        <v>3</v>
      </c>
      <c r="U24" s="225">
        <v>2</v>
      </c>
      <c r="V24" s="226">
        <v>4</v>
      </c>
      <c r="W24" s="39">
        <f t="shared" si="6"/>
        <v>6</v>
      </c>
      <c r="X24" s="225">
        <v>2</v>
      </c>
      <c r="Y24" s="226">
        <v>1</v>
      </c>
      <c r="Z24" s="119">
        <f t="shared" si="7"/>
        <v>3</v>
      </c>
    </row>
    <row r="25" spans="1:26" ht="11.25" customHeight="1" x14ac:dyDescent="0.2">
      <c r="A25" s="44">
        <v>21</v>
      </c>
      <c r="B25" s="155" t="s">
        <v>167</v>
      </c>
      <c r="C25" s="41">
        <v>2</v>
      </c>
      <c r="D25" s="38">
        <v>4</v>
      </c>
      <c r="E25" s="116">
        <f t="shared" si="0"/>
        <v>6</v>
      </c>
      <c r="F25" s="41">
        <v>1</v>
      </c>
      <c r="G25" s="38">
        <v>2</v>
      </c>
      <c r="H25" s="117">
        <f t="shared" si="1"/>
        <v>3</v>
      </c>
      <c r="I25" s="225">
        <v>2</v>
      </c>
      <c r="J25" s="226">
        <v>4</v>
      </c>
      <c r="K25" s="116">
        <f t="shared" si="2"/>
        <v>6</v>
      </c>
      <c r="L25" s="225">
        <v>2</v>
      </c>
      <c r="M25" s="226">
        <v>4</v>
      </c>
      <c r="N25" s="116">
        <f t="shared" si="3"/>
        <v>6</v>
      </c>
      <c r="O25" s="225">
        <v>2</v>
      </c>
      <c r="P25" s="226">
        <v>3</v>
      </c>
      <c r="Q25" s="116">
        <f t="shared" si="4"/>
        <v>5</v>
      </c>
      <c r="R25" s="41">
        <v>2</v>
      </c>
      <c r="S25" s="38">
        <v>0</v>
      </c>
      <c r="T25" s="116">
        <f t="shared" si="5"/>
        <v>2</v>
      </c>
      <c r="U25" s="225">
        <v>2</v>
      </c>
      <c r="V25" s="226">
        <v>3</v>
      </c>
      <c r="W25" s="116">
        <f t="shared" si="6"/>
        <v>5</v>
      </c>
      <c r="X25" s="225">
        <v>0</v>
      </c>
      <c r="Y25" s="226">
        <v>4</v>
      </c>
      <c r="Z25" s="117">
        <f t="shared" si="7"/>
        <v>4</v>
      </c>
    </row>
    <row r="26" spans="1:26" ht="11.25" customHeight="1" x14ac:dyDescent="0.2">
      <c r="A26" s="44">
        <v>22</v>
      </c>
      <c r="B26" s="155" t="s">
        <v>168</v>
      </c>
      <c r="C26" s="225">
        <v>1</v>
      </c>
      <c r="D26" s="226">
        <v>3</v>
      </c>
      <c r="E26" s="39">
        <f t="shared" si="0"/>
        <v>4</v>
      </c>
      <c r="F26" s="225">
        <v>1</v>
      </c>
      <c r="G26" s="226">
        <v>3</v>
      </c>
      <c r="H26" s="119">
        <f t="shared" si="1"/>
        <v>4</v>
      </c>
      <c r="I26" s="225">
        <v>1</v>
      </c>
      <c r="J26" s="226">
        <v>1</v>
      </c>
      <c r="K26" s="39">
        <f t="shared" si="2"/>
        <v>2</v>
      </c>
      <c r="L26" s="225">
        <v>2</v>
      </c>
      <c r="M26" s="226">
        <v>3</v>
      </c>
      <c r="N26" s="39">
        <f t="shared" si="3"/>
        <v>5</v>
      </c>
      <c r="O26" s="225">
        <v>1</v>
      </c>
      <c r="P26" s="226">
        <v>3</v>
      </c>
      <c r="Q26" s="39">
        <f t="shared" si="4"/>
        <v>4</v>
      </c>
      <c r="R26" s="225">
        <v>2</v>
      </c>
      <c r="S26" s="226">
        <v>2</v>
      </c>
      <c r="T26" s="39">
        <f t="shared" si="5"/>
        <v>4</v>
      </c>
      <c r="U26" s="225">
        <v>1</v>
      </c>
      <c r="V26" s="226">
        <v>3</v>
      </c>
      <c r="W26" s="39">
        <f t="shared" si="6"/>
        <v>4</v>
      </c>
      <c r="X26" s="225">
        <v>1</v>
      </c>
      <c r="Y26" s="226">
        <v>2</v>
      </c>
      <c r="Z26" s="119">
        <f t="shared" si="7"/>
        <v>3</v>
      </c>
    </row>
    <row r="27" spans="1:26" ht="11.25" customHeight="1" x14ac:dyDescent="0.2">
      <c r="A27" s="44">
        <v>23</v>
      </c>
      <c r="B27" s="155" t="s">
        <v>169</v>
      </c>
      <c r="C27" s="225">
        <v>1</v>
      </c>
      <c r="D27" s="226">
        <v>4</v>
      </c>
      <c r="E27" s="116">
        <f>C27+D27</f>
        <v>5</v>
      </c>
      <c r="F27" s="225">
        <v>1</v>
      </c>
      <c r="G27" s="226">
        <v>3</v>
      </c>
      <c r="H27" s="117">
        <f t="shared" si="1"/>
        <v>4</v>
      </c>
      <c r="I27" s="225">
        <v>1</v>
      </c>
      <c r="J27" s="226">
        <v>0</v>
      </c>
      <c r="K27" s="116">
        <f t="shared" si="2"/>
        <v>1</v>
      </c>
      <c r="L27" s="225">
        <v>2</v>
      </c>
      <c r="M27" s="226">
        <v>2</v>
      </c>
      <c r="N27" s="116">
        <f t="shared" si="3"/>
        <v>4</v>
      </c>
      <c r="O27" s="225">
        <v>2</v>
      </c>
      <c r="P27" s="226">
        <v>0</v>
      </c>
      <c r="Q27" s="116">
        <f t="shared" si="4"/>
        <v>2</v>
      </c>
      <c r="R27" s="225">
        <v>2</v>
      </c>
      <c r="S27" s="226">
        <v>0</v>
      </c>
      <c r="T27" s="116">
        <f t="shared" si="5"/>
        <v>2</v>
      </c>
      <c r="U27" s="225">
        <v>2</v>
      </c>
      <c r="V27" s="226">
        <v>3</v>
      </c>
      <c r="W27" s="116">
        <f t="shared" si="6"/>
        <v>5</v>
      </c>
      <c r="X27" s="225">
        <v>1</v>
      </c>
      <c r="Y27" s="226">
        <v>3</v>
      </c>
      <c r="Z27" s="117">
        <f t="shared" si="7"/>
        <v>4</v>
      </c>
    </row>
    <row r="28" spans="1:26" ht="11.25" customHeight="1" x14ac:dyDescent="0.2">
      <c r="A28" s="44">
        <v>24</v>
      </c>
      <c r="B28" s="155" t="s">
        <v>170</v>
      </c>
      <c r="C28" s="225">
        <v>2</v>
      </c>
      <c r="D28" s="226">
        <v>2</v>
      </c>
      <c r="E28" s="39">
        <f>C28+D28</f>
        <v>4</v>
      </c>
      <c r="F28" s="225">
        <v>2</v>
      </c>
      <c r="G28" s="226">
        <v>3</v>
      </c>
      <c r="H28" s="119">
        <f t="shared" si="1"/>
        <v>5</v>
      </c>
      <c r="I28" s="225">
        <v>1</v>
      </c>
      <c r="J28" s="226">
        <v>0</v>
      </c>
      <c r="K28" s="39">
        <f t="shared" si="2"/>
        <v>1</v>
      </c>
      <c r="L28" s="225">
        <v>1</v>
      </c>
      <c r="M28" s="226">
        <v>1</v>
      </c>
      <c r="N28" s="39">
        <f t="shared" si="3"/>
        <v>2</v>
      </c>
      <c r="O28" s="225">
        <v>2</v>
      </c>
      <c r="P28" s="226">
        <v>3</v>
      </c>
      <c r="Q28" s="39">
        <f t="shared" si="4"/>
        <v>5</v>
      </c>
      <c r="R28" s="225">
        <v>2</v>
      </c>
      <c r="S28" s="226">
        <v>3</v>
      </c>
      <c r="T28" s="39">
        <f t="shared" si="5"/>
        <v>5</v>
      </c>
      <c r="U28" s="225">
        <v>2</v>
      </c>
      <c r="V28" s="226">
        <v>3</v>
      </c>
      <c r="W28" s="39">
        <f t="shared" si="6"/>
        <v>5</v>
      </c>
      <c r="X28" s="225">
        <v>2</v>
      </c>
      <c r="Y28" s="226">
        <v>3</v>
      </c>
      <c r="Z28" s="119">
        <f t="shared" si="7"/>
        <v>5</v>
      </c>
    </row>
    <row r="29" spans="1:26" ht="11.25" customHeight="1" x14ac:dyDescent="0.2">
      <c r="A29" s="44">
        <v>25</v>
      </c>
      <c r="B29" s="155"/>
      <c r="C29" s="225"/>
      <c r="D29" s="226"/>
      <c r="E29" s="116">
        <f>C29+D29</f>
        <v>0</v>
      </c>
      <c r="F29" s="225"/>
      <c r="G29" s="226"/>
      <c r="H29" s="117">
        <f t="shared" si="1"/>
        <v>0</v>
      </c>
      <c r="I29" s="225"/>
      <c r="J29" s="226"/>
      <c r="K29" s="116">
        <f t="shared" si="2"/>
        <v>0</v>
      </c>
      <c r="L29" s="225"/>
      <c r="M29" s="226"/>
      <c r="N29" s="116">
        <f t="shared" si="3"/>
        <v>0</v>
      </c>
      <c r="O29" s="225"/>
      <c r="P29" s="226"/>
      <c r="Q29" s="116">
        <f t="shared" si="4"/>
        <v>0</v>
      </c>
      <c r="R29" s="225"/>
      <c r="S29" s="226"/>
      <c r="T29" s="116">
        <f t="shared" si="5"/>
        <v>0</v>
      </c>
      <c r="U29" s="225"/>
      <c r="V29" s="226"/>
      <c r="W29" s="116">
        <f t="shared" si="6"/>
        <v>0</v>
      </c>
      <c r="X29" s="225"/>
      <c r="Y29" s="226"/>
      <c r="Z29" s="117">
        <f t="shared" si="7"/>
        <v>0</v>
      </c>
    </row>
    <row r="30" spans="1:26" ht="11.25" customHeight="1" x14ac:dyDescent="0.2">
      <c r="A30" s="44">
        <v>26</v>
      </c>
      <c r="B30" s="155"/>
      <c r="C30" s="227"/>
      <c r="D30" s="228"/>
      <c r="E30" s="39">
        <f t="shared" si="0"/>
        <v>0</v>
      </c>
      <c r="F30" s="225"/>
      <c r="G30" s="226"/>
      <c r="H30" s="119">
        <f t="shared" si="1"/>
        <v>0</v>
      </c>
      <c r="I30" s="225"/>
      <c r="J30" s="226"/>
      <c r="K30" s="39">
        <f t="shared" si="2"/>
        <v>0</v>
      </c>
      <c r="L30" s="225"/>
      <c r="M30" s="226"/>
      <c r="N30" s="39">
        <f t="shared" si="3"/>
        <v>0</v>
      </c>
      <c r="O30" s="225"/>
      <c r="P30" s="226"/>
      <c r="Q30" s="39">
        <f t="shared" si="4"/>
        <v>0</v>
      </c>
      <c r="R30" s="225"/>
      <c r="S30" s="226"/>
      <c r="T30" s="39">
        <f t="shared" si="5"/>
        <v>0</v>
      </c>
      <c r="U30" s="225"/>
      <c r="V30" s="226"/>
      <c r="W30" s="39">
        <f t="shared" si="6"/>
        <v>0</v>
      </c>
      <c r="X30" s="225"/>
      <c r="Y30" s="226"/>
      <c r="Z30" s="119">
        <f t="shared" si="7"/>
        <v>0</v>
      </c>
    </row>
    <row r="31" spans="1:26" ht="11.25" customHeight="1" x14ac:dyDescent="0.2">
      <c r="A31" s="88">
        <v>27</v>
      </c>
      <c r="B31" s="155"/>
      <c r="C31" s="225"/>
      <c r="D31" s="226"/>
      <c r="E31" s="116">
        <f t="shared" si="0"/>
        <v>0</v>
      </c>
      <c r="F31" s="225"/>
      <c r="G31" s="226"/>
      <c r="H31" s="117">
        <f t="shared" si="1"/>
        <v>0</v>
      </c>
      <c r="I31" s="225"/>
      <c r="J31" s="226"/>
      <c r="K31" s="116">
        <f t="shared" si="2"/>
        <v>0</v>
      </c>
      <c r="L31" s="225"/>
      <c r="M31" s="226"/>
      <c r="N31" s="116">
        <f t="shared" si="3"/>
        <v>0</v>
      </c>
      <c r="O31" s="225"/>
      <c r="P31" s="226"/>
      <c r="Q31" s="116">
        <f t="shared" si="4"/>
        <v>0</v>
      </c>
      <c r="R31" s="225"/>
      <c r="S31" s="226"/>
      <c r="T31" s="116">
        <f t="shared" si="5"/>
        <v>0</v>
      </c>
      <c r="U31" s="225"/>
      <c r="V31" s="226"/>
      <c r="W31" s="116">
        <f t="shared" si="6"/>
        <v>0</v>
      </c>
      <c r="X31" s="225"/>
      <c r="Y31" s="226"/>
      <c r="Z31" s="117">
        <f t="shared" si="7"/>
        <v>0</v>
      </c>
    </row>
    <row r="32" spans="1:26" ht="11.25" customHeight="1" x14ac:dyDescent="0.2">
      <c r="A32" s="88">
        <v>28</v>
      </c>
      <c r="B32" s="155"/>
      <c r="C32" s="225"/>
      <c r="D32" s="226"/>
      <c r="E32" s="39">
        <f t="shared" si="0"/>
        <v>0</v>
      </c>
      <c r="F32" s="225"/>
      <c r="G32" s="226"/>
      <c r="H32" s="119">
        <f t="shared" si="1"/>
        <v>0</v>
      </c>
      <c r="I32" s="225"/>
      <c r="J32" s="226"/>
      <c r="K32" s="39">
        <f t="shared" si="2"/>
        <v>0</v>
      </c>
      <c r="L32" s="225"/>
      <c r="M32" s="226"/>
      <c r="N32" s="39">
        <f t="shared" si="3"/>
        <v>0</v>
      </c>
      <c r="O32" s="225"/>
      <c r="P32" s="226"/>
      <c r="Q32" s="39">
        <f t="shared" si="4"/>
        <v>0</v>
      </c>
      <c r="R32" s="225"/>
      <c r="S32" s="226"/>
      <c r="T32" s="39">
        <f t="shared" si="5"/>
        <v>0</v>
      </c>
      <c r="U32" s="225"/>
      <c r="V32" s="226"/>
      <c r="W32" s="39">
        <f t="shared" si="6"/>
        <v>0</v>
      </c>
      <c r="X32" s="225"/>
      <c r="Y32" s="226"/>
      <c r="Z32" s="119">
        <f t="shared" si="7"/>
        <v>0</v>
      </c>
    </row>
    <row r="33" spans="1:26" ht="11.25" customHeight="1" x14ac:dyDescent="0.2">
      <c r="A33" s="88">
        <v>29</v>
      </c>
      <c r="B33" s="155"/>
      <c r="C33" s="227"/>
      <c r="D33" s="228"/>
      <c r="E33" s="116">
        <f t="shared" si="0"/>
        <v>0</v>
      </c>
      <c r="F33" s="225"/>
      <c r="G33" s="226"/>
      <c r="H33" s="117">
        <f t="shared" si="1"/>
        <v>0</v>
      </c>
      <c r="I33" s="225"/>
      <c r="J33" s="226"/>
      <c r="K33" s="116">
        <f t="shared" si="2"/>
        <v>0</v>
      </c>
      <c r="L33" s="225"/>
      <c r="M33" s="226"/>
      <c r="N33" s="116">
        <f t="shared" si="3"/>
        <v>0</v>
      </c>
      <c r="O33" s="225"/>
      <c r="P33" s="226"/>
      <c r="Q33" s="116">
        <f t="shared" si="4"/>
        <v>0</v>
      </c>
      <c r="R33" s="225"/>
      <c r="S33" s="226"/>
      <c r="T33" s="116">
        <f t="shared" si="5"/>
        <v>0</v>
      </c>
      <c r="U33" s="225"/>
      <c r="V33" s="226"/>
      <c r="W33" s="116">
        <f t="shared" si="6"/>
        <v>0</v>
      </c>
      <c r="X33" s="225"/>
      <c r="Y33" s="226"/>
      <c r="Z33" s="117">
        <f t="shared" si="7"/>
        <v>0</v>
      </c>
    </row>
    <row r="34" spans="1:26" ht="11.25" customHeight="1" x14ac:dyDescent="0.2">
      <c r="A34" s="88">
        <v>30</v>
      </c>
      <c r="B34" s="155"/>
      <c r="C34" s="225"/>
      <c r="D34" s="226"/>
      <c r="E34" s="39">
        <f t="shared" si="0"/>
        <v>0</v>
      </c>
      <c r="F34" s="225"/>
      <c r="G34" s="226"/>
      <c r="H34" s="119">
        <f t="shared" si="1"/>
        <v>0</v>
      </c>
      <c r="I34" s="225"/>
      <c r="J34" s="226"/>
      <c r="K34" s="39">
        <f t="shared" si="2"/>
        <v>0</v>
      </c>
      <c r="L34" s="225"/>
      <c r="M34" s="226"/>
      <c r="N34" s="39">
        <f t="shared" si="3"/>
        <v>0</v>
      </c>
      <c r="O34" s="225"/>
      <c r="P34" s="226"/>
      <c r="Q34" s="39">
        <f t="shared" si="4"/>
        <v>0</v>
      </c>
      <c r="R34" s="225"/>
      <c r="S34" s="226"/>
      <c r="T34" s="39">
        <f t="shared" si="5"/>
        <v>0</v>
      </c>
      <c r="U34" s="225"/>
      <c r="V34" s="226"/>
      <c r="W34" s="39">
        <f t="shared" si="6"/>
        <v>0</v>
      </c>
      <c r="X34" s="225"/>
      <c r="Y34" s="226"/>
      <c r="Z34" s="119">
        <f t="shared" si="7"/>
        <v>0</v>
      </c>
    </row>
    <row r="35" spans="1:26" ht="11.25" customHeight="1" x14ac:dyDescent="0.2">
      <c r="A35" s="88">
        <v>31</v>
      </c>
      <c r="B35" s="155"/>
      <c r="C35" s="227"/>
      <c r="D35" s="228"/>
      <c r="E35" s="39">
        <f t="shared" si="0"/>
        <v>0</v>
      </c>
      <c r="F35" s="225"/>
      <c r="G35" s="226"/>
      <c r="H35" s="119">
        <f t="shared" si="1"/>
        <v>0</v>
      </c>
      <c r="I35" s="225"/>
      <c r="J35" s="226"/>
      <c r="K35" s="39">
        <f t="shared" si="2"/>
        <v>0</v>
      </c>
      <c r="L35" s="225"/>
      <c r="M35" s="226"/>
      <c r="N35" s="39">
        <f t="shared" si="3"/>
        <v>0</v>
      </c>
      <c r="O35" s="225"/>
      <c r="P35" s="226"/>
      <c r="Q35" s="39">
        <f t="shared" si="4"/>
        <v>0</v>
      </c>
      <c r="R35" s="41"/>
      <c r="S35" s="38"/>
      <c r="T35" s="39">
        <f t="shared" si="5"/>
        <v>0</v>
      </c>
      <c r="U35" s="225"/>
      <c r="V35" s="226"/>
      <c r="W35" s="39">
        <f t="shared" si="6"/>
        <v>0</v>
      </c>
      <c r="X35" s="225"/>
      <c r="Y35" s="226"/>
      <c r="Z35" s="119">
        <f t="shared" si="7"/>
        <v>0</v>
      </c>
    </row>
    <row r="36" spans="1:26" ht="11.25" customHeight="1" x14ac:dyDescent="0.2">
      <c r="A36" s="88">
        <v>32</v>
      </c>
      <c r="B36" s="155"/>
      <c r="C36" s="227"/>
      <c r="D36" s="228"/>
      <c r="E36" s="116">
        <f t="shared" si="0"/>
        <v>0</v>
      </c>
      <c r="F36" s="225"/>
      <c r="G36" s="226"/>
      <c r="H36" s="117">
        <f t="shared" si="1"/>
        <v>0</v>
      </c>
      <c r="I36" s="225"/>
      <c r="J36" s="226"/>
      <c r="K36" s="116">
        <f t="shared" si="2"/>
        <v>0</v>
      </c>
      <c r="L36" s="225"/>
      <c r="M36" s="226"/>
      <c r="N36" s="116">
        <f t="shared" si="3"/>
        <v>0</v>
      </c>
      <c r="O36" s="225"/>
      <c r="P36" s="226"/>
      <c r="Q36" s="116">
        <f t="shared" si="4"/>
        <v>0</v>
      </c>
      <c r="R36" s="41"/>
      <c r="S36" s="38"/>
      <c r="T36" s="116">
        <f t="shared" si="5"/>
        <v>0</v>
      </c>
      <c r="U36" s="225"/>
      <c r="V36" s="226"/>
      <c r="W36" s="116">
        <f t="shared" si="6"/>
        <v>0</v>
      </c>
      <c r="X36" s="225"/>
      <c r="Y36" s="226"/>
      <c r="Z36" s="117">
        <f t="shared" si="7"/>
        <v>0</v>
      </c>
    </row>
    <row r="37" spans="1:26" ht="11.25" customHeight="1" x14ac:dyDescent="0.2">
      <c r="A37" s="88">
        <v>33</v>
      </c>
      <c r="B37" s="155"/>
      <c r="C37" s="10"/>
      <c r="D37" s="37"/>
      <c r="E37" s="39">
        <f t="shared" si="0"/>
        <v>0</v>
      </c>
      <c r="F37" s="41"/>
      <c r="G37" s="38"/>
      <c r="H37" s="119">
        <f t="shared" si="1"/>
        <v>0</v>
      </c>
      <c r="I37" s="225"/>
      <c r="J37" s="226"/>
      <c r="K37" s="39">
        <f t="shared" si="2"/>
        <v>0</v>
      </c>
      <c r="L37" s="225"/>
      <c r="M37" s="226"/>
      <c r="N37" s="39">
        <f t="shared" si="3"/>
        <v>0</v>
      </c>
      <c r="O37" s="225"/>
      <c r="P37" s="226"/>
      <c r="Q37" s="39">
        <f t="shared" si="4"/>
        <v>0</v>
      </c>
      <c r="R37" s="225"/>
      <c r="S37" s="226"/>
      <c r="T37" s="39">
        <f t="shared" si="5"/>
        <v>0</v>
      </c>
      <c r="U37" s="225"/>
      <c r="V37" s="226"/>
      <c r="W37" s="39">
        <f t="shared" si="6"/>
        <v>0</v>
      </c>
      <c r="X37" s="225"/>
      <c r="Y37" s="226"/>
      <c r="Z37" s="119">
        <f t="shared" si="7"/>
        <v>0</v>
      </c>
    </row>
    <row r="38" spans="1:26" ht="11.25" customHeight="1" x14ac:dyDescent="0.2">
      <c r="A38" s="88">
        <v>34</v>
      </c>
      <c r="B38" s="155"/>
      <c r="C38" s="41"/>
      <c r="D38" s="38"/>
      <c r="E38" s="116">
        <f t="shared" si="0"/>
        <v>0</v>
      </c>
      <c r="F38" s="41"/>
      <c r="G38" s="38"/>
      <c r="H38" s="117">
        <f t="shared" si="1"/>
        <v>0</v>
      </c>
      <c r="I38" s="225"/>
      <c r="J38" s="226"/>
      <c r="K38" s="116">
        <f t="shared" si="2"/>
        <v>0</v>
      </c>
      <c r="L38" s="41"/>
      <c r="M38" s="38"/>
      <c r="N38" s="116">
        <f t="shared" si="3"/>
        <v>0</v>
      </c>
      <c r="O38" s="41"/>
      <c r="P38" s="38"/>
      <c r="Q38" s="116">
        <f t="shared" si="4"/>
        <v>0</v>
      </c>
      <c r="R38" s="225"/>
      <c r="S38" s="226"/>
      <c r="T38" s="116">
        <f t="shared" si="5"/>
        <v>0</v>
      </c>
      <c r="U38" s="41"/>
      <c r="V38" s="38"/>
      <c r="W38" s="116">
        <f t="shared" si="6"/>
        <v>0</v>
      </c>
      <c r="X38" s="225"/>
      <c r="Y38" s="226"/>
      <c r="Z38" s="117">
        <f t="shared" si="7"/>
        <v>0</v>
      </c>
    </row>
    <row r="39" spans="1:26" ht="11.25" customHeight="1" thickBot="1" x14ac:dyDescent="0.25">
      <c r="A39" s="212">
        <v>35</v>
      </c>
      <c r="B39" s="155"/>
      <c r="C39" s="45"/>
      <c r="D39" s="214"/>
      <c r="E39" s="215">
        <f t="shared" si="0"/>
        <v>0</v>
      </c>
      <c r="F39" s="216"/>
      <c r="G39" s="217"/>
      <c r="H39" s="218">
        <f t="shared" si="1"/>
        <v>0</v>
      </c>
      <c r="I39" s="216"/>
      <c r="J39" s="217"/>
      <c r="K39" s="215">
        <f t="shared" si="2"/>
        <v>0</v>
      </c>
      <c r="L39" s="216"/>
      <c r="M39" s="217"/>
      <c r="N39" s="215">
        <f t="shared" si="3"/>
        <v>0</v>
      </c>
      <c r="O39" s="216"/>
      <c r="P39" s="217"/>
      <c r="Q39" s="215">
        <f t="shared" si="4"/>
        <v>0</v>
      </c>
      <c r="R39" s="216"/>
      <c r="S39" s="217"/>
      <c r="T39" s="215">
        <f t="shared" si="5"/>
        <v>0</v>
      </c>
      <c r="U39" s="216"/>
      <c r="V39" s="217"/>
      <c r="W39" s="215">
        <f t="shared" si="6"/>
        <v>0</v>
      </c>
      <c r="X39" s="216"/>
      <c r="Y39" s="217"/>
      <c r="Z39" s="218">
        <f t="shared" si="7"/>
        <v>0</v>
      </c>
    </row>
    <row r="41" spans="1:26" x14ac:dyDescent="0.2">
      <c r="B41" s="94" t="s">
        <v>59</v>
      </c>
      <c r="D41" s="173" t="s">
        <v>65</v>
      </c>
      <c r="E41" t="s">
        <v>66</v>
      </c>
    </row>
    <row r="42" spans="1:26" x14ac:dyDescent="0.2">
      <c r="D42" s="95" t="s">
        <v>65</v>
      </c>
      <c r="E42" t="s">
        <v>67</v>
      </c>
    </row>
    <row r="45" spans="1:26" x14ac:dyDescent="0.2">
      <c r="E45" s="172"/>
    </row>
    <row r="46" spans="1:26" x14ac:dyDescent="0.2">
      <c r="E46" s="172"/>
    </row>
  </sheetData>
  <sheetProtection password="CF36" sheet="1" objects="1" scenarios="1"/>
  <mergeCells count="13">
    <mergeCell ref="A1:Z1"/>
    <mergeCell ref="B2:B4"/>
    <mergeCell ref="A2:A4"/>
    <mergeCell ref="C3:E3"/>
    <mergeCell ref="F3:H3"/>
    <mergeCell ref="R3:T3"/>
    <mergeCell ref="U3:W3"/>
    <mergeCell ref="X3:Z3"/>
    <mergeCell ref="C2:H2"/>
    <mergeCell ref="I2:Z2"/>
    <mergeCell ref="I3:K3"/>
    <mergeCell ref="L3:N3"/>
    <mergeCell ref="O3:Q3"/>
  </mergeCells>
  <phoneticPr fontId="3" type="noConversion"/>
  <conditionalFormatting sqref="D41">
    <cfRule type="cellIs" dxfId="1040" priority="773" operator="equal">
      <formula>0</formula>
    </cfRule>
    <cfRule type="cellIs" dxfId="1039" priority="775" operator="equal">
      <formula>1</formula>
    </cfRule>
  </conditionalFormatting>
  <conditionalFormatting sqref="E45:E46">
    <cfRule type="cellIs" dxfId="1038" priority="740" operator="equal">
      <formula>2</formula>
    </cfRule>
  </conditionalFormatting>
  <conditionalFormatting sqref="D42">
    <cfRule type="cellIs" dxfId="1037" priority="738" operator="equal">
      <formula>0</formula>
    </cfRule>
    <cfRule type="cellIs" dxfId="1036" priority="739" operator="equal">
      <formula>1</formula>
    </cfRule>
  </conditionalFormatting>
  <conditionalFormatting sqref="B5:B39">
    <cfRule type="cellIs" dxfId="1035" priority="733" stopIfTrue="1" operator="equal">
      <formula>0</formula>
    </cfRule>
  </conditionalFormatting>
  <conditionalFormatting sqref="C25 F25 R25">
    <cfRule type="cellIs" dxfId="1034" priority="695" operator="lessThan">
      <formula>2</formula>
    </cfRule>
    <cfRule type="cellIs" dxfId="1033" priority="696" operator="equal">
      <formula>2</formula>
    </cfRule>
  </conditionalFormatting>
  <conditionalFormatting sqref="D25 G25 S25">
    <cfRule type="cellIs" dxfId="1032" priority="693" operator="lessThan">
      <formula>3</formula>
    </cfRule>
    <cfRule type="cellIs" dxfId="1031" priority="694" operator="greaterThan">
      <formula>2</formula>
    </cfRule>
  </conditionalFormatting>
  <conditionalFormatting sqref="R35">
    <cfRule type="cellIs" dxfId="1030" priority="675" operator="lessThan">
      <formula>2</formula>
    </cfRule>
    <cfRule type="cellIs" dxfId="1029" priority="676" operator="equal">
      <formula>2</formula>
    </cfRule>
  </conditionalFormatting>
  <conditionalFormatting sqref="S35">
    <cfRule type="cellIs" dxfId="1028" priority="673" operator="lessThan">
      <formula>3</formula>
    </cfRule>
    <cfRule type="cellIs" dxfId="1027" priority="674" operator="greaterThan">
      <formula>2</formula>
    </cfRule>
  </conditionalFormatting>
  <conditionalFormatting sqref="C37 F37 R36">
    <cfRule type="cellIs" dxfId="1026" priority="671" operator="lessThan">
      <formula>2</formula>
    </cfRule>
    <cfRule type="cellIs" dxfId="1025" priority="672" operator="equal">
      <formula>2</formula>
    </cfRule>
  </conditionalFormatting>
  <conditionalFormatting sqref="D37 G37 S36">
    <cfRule type="cellIs" dxfId="1024" priority="669" operator="lessThan">
      <formula>3</formula>
    </cfRule>
    <cfRule type="cellIs" dxfId="1023" priority="670" operator="greaterThan">
      <formula>2</formula>
    </cfRule>
  </conditionalFormatting>
  <conditionalFormatting sqref="C38:C39 F38:F39 I39 L38:L39 O38:O39 R39 U38:U39 X39">
    <cfRule type="cellIs" dxfId="1022" priority="667" operator="lessThan">
      <formula>2</formula>
    </cfRule>
    <cfRule type="cellIs" dxfId="1021" priority="668" operator="equal">
      <formula>2</formula>
    </cfRule>
  </conditionalFormatting>
  <conditionalFormatting sqref="D38:D39 G38:G39 J39 M38:M39 P38:P39 S39 V38:V39 Y39">
    <cfRule type="cellIs" dxfId="1020" priority="665" operator="lessThan">
      <formula>3</formula>
    </cfRule>
    <cfRule type="cellIs" dxfId="1019" priority="666" operator="greaterThan">
      <formula>2</formula>
    </cfRule>
  </conditionalFormatting>
  <conditionalFormatting sqref="C5 C24">
    <cfRule type="cellIs" dxfId="1018" priority="663" operator="lessThan">
      <formula>2</formula>
    </cfRule>
    <cfRule type="cellIs" dxfId="1017" priority="664" operator="equal">
      <formula>2</formula>
    </cfRule>
  </conditionalFormatting>
  <conditionalFormatting sqref="D5 D24">
    <cfRule type="cellIs" dxfId="1016" priority="661" operator="lessThan">
      <formula>3</formula>
    </cfRule>
    <cfRule type="cellIs" dxfId="1015" priority="662" operator="greaterThan">
      <formula>2</formula>
    </cfRule>
  </conditionalFormatting>
  <conditionalFormatting sqref="C6:C7">
    <cfRule type="cellIs" dxfId="1014" priority="659" operator="lessThan">
      <formula>2</formula>
    </cfRule>
    <cfRule type="cellIs" dxfId="1013" priority="660" operator="equal">
      <formula>2</formula>
    </cfRule>
  </conditionalFormatting>
  <conditionalFormatting sqref="D6:D7">
    <cfRule type="cellIs" dxfId="1012" priority="657" operator="lessThan">
      <formula>3</formula>
    </cfRule>
    <cfRule type="cellIs" dxfId="1011" priority="658" operator="greaterThan">
      <formula>2</formula>
    </cfRule>
  </conditionalFormatting>
  <conditionalFormatting sqref="C8:C9">
    <cfRule type="cellIs" dxfId="1010" priority="655" operator="lessThan">
      <formula>2</formula>
    </cfRule>
    <cfRule type="cellIs" dxfId="1009" priority="656" operator="equal">
      <formula>2</formula>
    </cfRule>
  </conditionalFormatting>
  <conditionalFormatting sqref="D8:D9">
    <cfRule type="cellIs" dxfId="1008" priority="653" operator="lessThan">
      <formula>3</formula>
    </cfRule>
    <cfRule type="cellIs" dxfId="1007" priority="654" operator="greaterThan">
      <formula>2</formula>
    </cfRule>
  </conditionalFormatting>
  <conditionalFormatting sqref="C10:C11">
    <cfRule type="cellIs" dxfId="1006" priority="651" operator="lessThan">
      <formula>2</formula>
    </cfRule>
    <cfRule type="cellIs" dxfId="1005" priority="652" operator="equal">
      <formula>2</formula>
    </cfRule>
  </conditionalFormatting>
  <conditionalFormatting sqref="D10:D11">
    <cfRule type="cellIs" dxfId="1004" priority="649" operator="lessThan">
      <formula>3</formula>
    </cfRule>
    <cfRule type="cellIs" dxfId="1003" priority="650" operator="greaterThan">
      <formula>2</formula>
    </cfRule>
  </conditionalFormatting>
  <conditionalFormatting sqref="C12:C13">
    <cfRule type="cellIs" dxfId="1002" priority="647" operator="lessThan">
      <formula>2</formula>
    </cfRule>
    <cfRule type="cellIs" dxfId="1001" priority="648" operator="equal">
      <formula>2</formula>
    </cfRule>
  </conditionalFormatting>
  <conditionalFormatting sqref="D12:D13">
    <cfRule type="cellIs" dxfId="1000" priority="645" operator="lessThan">
      <formula>3</formula>
    </cfRule>
    <cfRule type="cellIs" dxfId="999" priority="646" operator="greaterThan">
      <formula>2</formula>
    </cfRule>
  </conditionalFormatting>
  <conditionalFormatting sqref="C14">
    <cfRule type="cellIs" dxfId="998" priority="643" operator="lessThan">
      <formula>2</formula>
    </cfRule>
    <cfRule type="cellIs" dxfId="997" priority="644" operator="equal">
      <formula>2</formula>
    </cfRule>
  </conditionalFormatting>
  <conditionalFormatting sqref="D14">
    <cfRule type="cellIs" dxfId="996" priority="641" operator="lessThan">
      <formula>3</formula>
    </cfRule>
    <cfRule type="cellIs" dxfId="995" priority="642" operator="greaterThan">
      <formula>2</formula>
    </cfRule>
  </conditionalFormatting>
  <conditionalFormatting sqref="C15">
    <cfRule type="cellIs" dxfId="994" priority="639" operator="lessThan">
      <formula>2</formula>
    </cfRule>
    <cfRule type="cellIs" dxfId="993" priority="640" operator="equal">
      <formula>2</formula>
    </cfRule>
  </conditionalFormatting>
  <conditionalFormatting sqref="D15">
    <cfRule type="cellIs" dxfId="992" priority="637" operator="lessThan">
      <formula>3</formula>
    </cfRule>
    <cfRule type="cellIs" dxfId="991" priority="638" operator="greaterThan">
      <formula>2</formula>
    </cfRule>
  </conditionalFormatting>
  <conditionalFormatting sqref="C16">
    <cfRule type="cellIs" dxfId="990" priority="635" operator="lessThan">
      <formula>2</formula>
    </cfRule>
    <cfRule type="cellIs" dxfId="989" priority="636" operator="equal">
      <formula>2</formula>
    </cfRule>
  </conditionalFormatting>
  <conditionalFormatting sqref="D16">
    <cfRule type="cellIs" dxfId="988" priority="633" operator="lessThan">
      <formula>3</formula>
    </cfRule>
    <cfRule type="cellIs" dxfId="987" priority="634" operator="greaterThan">
      <formula>2</formula>
    </cfRule>
  </conditionalFormatting>
  <conditionalFormatting sqref="C17:C18">
    <cfRule type="cellIs" dxfId="986" priority="631" operator="lessThan">
      <formula>2</formula>
    </cfRule>
    <cfRule type="cellIs" dxfId="985" priority="632" operator="equal">
      <formula>2</formula>
    </cfRule>
  </conditionalFormatting>
  <conditionalFormatting sqref="D17:D18">
    <cfRule type="cellIs" dxfId="984" priority="629" operator="lessThan">
      <formula>3</formula>
    </cfRule>
    <cfRule type="cellIs" dxfId="983" priority="630" operator="greaterThan">
      <formula>2</formula>
    </cfRule>
  </conditionalFormatting>
  <conditionalFormatting sqref="C19">
    <cfRule type="cellIs" dxfId="982" priority="627" operator="lessThan">
      <formula>2</formula>
    </cfRule>
    <cfRule type="cellIs" dxfId="981" priority="628" operator="equal">
      <formula>2</formula>
    </cfRule>
  </conditionalFormatting>
  <conditionalFormatting sqref="D19">
    <cfRule type="cellIs" dxfId="980" priority="625" operator="lessThan">
      <formula>3</formula>
    </cfRule>
    <cfRule type="cellIs" dxfId="979" priority="626" operator="greaterThan">
      <formula>2</formula>
    </cfRule>
  </conditionalFormatting>
  <conditionalFormatting sqref="C20:C21">
    <cfRule type="cellIs" dxfId="978" priority="623" operator="lessThan">
      <formula>2</formula>
    </cfRule>
    <cfRule type="cellIs" dxfId="977" priority="624" operator="equal">
      <formula>2</formula>
    </cfRule>
  </conditionalFormatting>
  <conditionalFormatting sqref="D20:D21">
    <cfRule type="cellIs" dxfId="976" priority="621" operator="lessThan">
      <formula>3</formula>
    </cfRule>
    <cfRule type="cellIs" dxfId="975" priority="622" operator="greaterThan">
      <formula>2</formula>
    </cfRule>
  </conditionalFormatting>
  <conditionalFormatting sqref="C22:C23">
    <cfRule type="cellIs" dxfId="974" priority="619" operator="lessThan">
      <formula>2</formula>
    </cfRule>
    <cfRule type="cellIs" dxfId="973" priority="620" operator="equal">
      <formula>2</formula>
    </cfRule>
  </conditionalFormatting>
  <conditionalFormatting sqref="D22:D23">
    <cfRule type="cellIs" dxfId="972" priority="617" operator="lessThan">
      <formula>3</formula>
    </cfRule>
    <cfRule type="cellIs" dxfId="971" priority="618" operator="greaterThan">
      <formula>2</formula>
    </cfRule>
  </conditionalFormatting>
  <conditionalFormatting sqref="F5 F24">
    <cfRule type="cellIs" dxfId="970" priority="615" operator="lessThan">
      <formula>2</formula>
    </cfRule>
    <cfRule type="cellIs" dxfId="969" priority="616" operator="equal">
      <formula>2</formula>
    </cfRule>
  </conditionalFormatting>
  <conditionalFormatting sqref="G5 G24">
    <cfRule type="cellIs" dxfId="968" priority="613" operator="lessThan">
      <formula>3</formula>
    </cfRule>
    <cfRule type="cellIs" dxfId="967" priority="614" operator="greaterThan">
      <formula>2</formula>
    </cfRule>
  </conditionalFormatting>
  <conditionalFormatting sqref="F6:F7">
    <cfRule type="cellIs" dxfId="966" priority="611" operator="lessThan">
      <formula>2</formula>
    </cfRule>
    <cfRule type="cellIs" dxfId="965" priority="612" operator="equal">
      <formula>2</formula>
    </cfRule>
  </conditionalFormatting>
  <conditionalFormatting sqref="G6:G7">
    <cfRule type="cellIs" dxfId="964" priority="609" operator="lessThan">
      <formula>3</formula>
    </cfRule>
    <cfRule type="cellIs" dxfId="963" priority="610" operator="greaterThan">
      <formula>2</formula>
    </cfRule>
  </conditionalFormatting>
  <conditionalFormatting sqref="F8:F9">
    <cfRule type="cellIs" dxfId="962" priority="607" operator="lessThan">
      <formula>2</formula>
    </cfRule>
    <cfRule type="cellIs" dxfId="961" priority="608" operator="equal">
      <formula>2</formula>
    </cfRule>
  </conditionalFormatting>
  <conditionalFormatting sqref="G8:G9">
    <cfRule type="cellIs" dxfId="960" priority="605" operator="lessThan">
      <formula>3</formula>
    </cfRule>
    <cfRule type="cellIs" dxfId="959" priority="606" operator="greaterThan">
      <formula>2</formula>
    </cfRule>
  </conditionalFormatting>
  <conditionalFormatting sqref="F10:F11">
    <cfRule type="cellIs" dxfId="958" priority="603" operator="lessThan">
      <formula>2</formula>
    </cfRule>
    <cfRule type="cellIs" dxfId="957" priority="604" operator="equal">
      <formula>2</formula>
    </cfRule>
  </conditionalFormatting>
  <conditionalFormatting sqref="G10:G11">
    <cfRule type="cellIs" dxfId="956" priority="601" operator="lessThan">
      <formula>3</formula>
    </cfRule>
    <cfRule type="cellIs" dxfId="955" priority="602" operator="greaterThan">
      <formula>2</formula>
    </cfRule>
  </conditionalFormatting>
  <conditionalFormatting sqref="F12:F13">
    <cfRule type="cellIs" dxfId="954" priority="599" operator="lessThan">
      <formula>2</formula>
    </cfRule>
    <cfRule type="cellIs" dxfId="953" priority="600" operator="equal">
      <formula>2</formula>
    </cfRule>
  </conditionalFormatting>
  <conditionalFormatting sqref="G12:G13">
    <cfRule type="cellIs" dxfId="952" priority="597" operator="lessThan">
      <formula>3</formula>
    </cfRule>
    <cfRule type="cellIs" dxfId="951" priority="598" operator="greaterThan">
      <formula>2</formula>
    </cfRule>
  </conditionalFormatting>
  <conditionalFormatting sqref="F14">
    <cfRule type="cellIs" dxfId="950" priority="595" operator="lessThan">
      <formula>2</formula>
    </cfRule>
    <cfRule type="cellIs" dxfId="949" priority="596" operator="equal">
      <formula>2</formula>
    </cfRule>
  </conditionalFormatting>
  <conditionalFormatting sqref="G14">
    <cfRule type="cellIs" dxfId="948" priority="593" operator="lessThan">
      <formula>3</formula>
    </cfRule>
    <cfRule type="cellIs" dxfId="947" priority="594" operator="greaterThan">
      <formula>2</formula>
    </cfRule>
  </conditionalFormatting>
  <conditionalFormatting sqref="F15">
    <cfRule type="cellIs" dxfId="946" priority="591" operator="lessThan">
      <formula>2</formula>
    </cfRule>
    <cfRule type="cellIs" dxfId="945" priority="592" operator="equal">
      <formula>2</formula>
    </cfRule>
  </conditionalFormatting>
  <conditionalFormatting sqref="G15">
    <cfRule type="cellIs" dxfId="944" priority="589" operator="lessThan">
      <formula>3</formula>
    </cfRule>
    <cfRule type="cellIs" dxfId="943" priority="590" operator="greaterThan">
      <formula>2</formula>
    </cfRule>
  </conditionalFormatting>
  <conditionalFormatting sqref="F16">
    <cfRule type="cellIs" dxfId="942" priority="587" operator="lessThan">
      <formula>2</formula>
    </cfRule>
    <cfRule type="cellIs" dxfId="941" priority="588" operator="equal">
      <formula>2</formula>
    </cfRule>
  </conditionalFormatting>
  <conditionalFormatting sqref="G16">
    <cfRule type="cellIs" dxfId="940" priority="585" operator="lessThan">
      <formula>3</formula>
    </cfRule>
    <cfRule type="cellIs" dxfId="939" priority="586" operator="greaterThan">
      <formula>2</formula>
    </cfRule>
  </conditionalFormatting>
  <conditionalFormatting sqref="F17:F18">
    <cfRule type="cellIs" dxfId="938" priority="583" operator="lessThan">
      <formula>2</formula>
    </cfRule>
    <cfRule type="cellIs" dxfId="937" priority="584" operator="equal">
      <formula>2</formula>
    </cfRule>
  </conditionalFormatting>
  <conditionalFormatting sqref="G17:G18">
    <cfRule type="cellIs" dxfId="936" priority="581" operator="lessThan">
      <formula>3</formula>
    </cfRule>
    <cfRule type="cellIs" dxfId="935" priority="582" operator="greaterThan">
      <formula>2</formula>
    </cfRule>
  </conditionalFormatting>
  <conditionalFormatting sqref="F19">
    <cfRule type="cellIs" dxfId="934" priority="579" operator="lessThan">
      <formula>2</formula>
    </cfRule>
    <cfRule type="cellIs" dxfId="933" priority="580" operator="equal">
      <formula>2</formula>
    </cfRule>
  </conditionalFormatting>
  <conditionalFormatting sqref="G19">
    <cfRule type="cellIs" dxfId="932" priority="577" operator="lessThan">
      <formula>3</formula>
    </cfRule>
    <cfRule type="cellIs" dxfId="931" priority="578" operator="greaterThan">
      <formula>2</formula>
    </cfRule>
  </conditionalFormatting>
  <conditionalFormatting sqref="F20:F21">
    <cfRule type="cellIs" dxfId="930" priority="575" operator="lessThan">
      <formula>2</formula>
    </cfRule>
    <cfRule type="cellIs" dxfId="929" priority="576" operator="equal">
      <formula>2</formula>
    </cfRule>
  </conditionalFormatting>
  <conditionalFormatting sqref="G20:G21">
    <cfRule type="cellIs" dxfId="928" priority="573" operator="lessThan">
      <formula>3</formula>
    </cfRule>
    <cfRule type="cellIs" dxfId="927" priority="574" operator="greaterThan">
      <formula>2</formula>
    </cfRule>
  </conditionalFormatting>
  <conditionalFormatting sqref="F22:F23">
    <cfRule type="cellIs" dxfId="926" priority="571" operator="lessThan">
      <formula>2</formula>
    </cfRule>
    <cfRule type="cellIs" dxfId="925" priority="572" operator="equal">
      <formula>2</formula>
    </cfRule>
  </conditionalFormatting>
  <conditionalFormatting sqref="G22:G23">
    <cfRule type="cellIs" dxfId="924" priority="569" operator="lessThan">
      <formula>3</formula>
    </cfRule>
    <cfRule type="cellIs" dxfId="923" priority="570" operator="greaterThan">
      <formula>2</formula>
    </cfRule>
  </conditionalFormatting>
  <conditionalFormatting sqref="I5 I24">
    <cfRule type="cellIs" dxfId="922" priority="567" operator="lessThan">
      <formula>2</formula>
    </cfRule>
    <cfRule type="cellIs" dxfId="921" priority="568" operator="equal">
      <formula>2</formula>
    </cfRule>
  </conditionalFormatting>
  <conditionalFormatting sqref="J5 J24">
    <cfRule type="cellIs" dxfId="920" priority="565" operator="lessThan">
      <formula>3</formula>
    </cfRule>
    <cfRule type="cellIs" dxfId="919" priority="566" operator="greaterThan">
      <formula>2</formula>
    </cfRule>
  </conditionalFormatting>
  <conditionalFormatting sqref="I6:I7">
    <cfRule type="cellIs" dxfId="918" priority="563" operator="lessThan">
      <formula>2</formula>
    </cfRule>
    <cfRule type="cellIs" dxfId="917" priority="564" operator="equal">
      <formula>2</formula>
    </cfRule>
  </conditionalFormatting>
  <conditionalFormatting sqref="J6:J7">
    <cfRule type="cellIs" dxfId="916" priority="561" operator="lessThan">
      <formula>3</formula>
    </cfRule>
    <cfRule type="cellIs" dxfId="915" priority="562" operator="greaterThan">
      <formula>2</formula>
    </cfRule>
  </conditionalFormatting>
  <conditionalFormatting sqref="I8:I9">
    <cfRule type="cellIs" dxfId="914" priority="559" operator="lessThan">
      <formula>2</formula>
    </cfRule>
    <cfRule type="cellIs" dxfId="913" priority="560" operator="equal">
      <formula>2</formula>
    </cfRule>
  </conditionalFormatting>
  <conditionalFormatting sqref="J8:J9">
    <cfRule type="cellIs" dxfId="912" priority="557" operator="lessThan">
      <formula>3</formula>
    </cfRule>
    <cfRule type="cellIs" dxfId="911" priority="558" operator="greaterThan">
      <formula>2</formula>
    </cfRule>
  </conditionalFormatting>
  <conditionalFormatting sqref="I10:I11">
    <cfRule type="cellIs" dxfId="910" priority="555" operator="lessThan">
      <formula>2</formula>
    </cfRule>
    <cfRule type="cellIs" dxfId="909" priority="556" operator="equal">
      <formula>2</formula>
    </cfRule>
  </conditionalFormatting>
  <conditionalFormatting sqref="J10:J11">
    <cfRule type="cellIs" dxfId="908" priority="553" operator="lessThan">
      <formula>3</formula>
    </cfRule>
    <cfRule type="cellIs" dxfId="907" priority="554" operator="greaterThan">
      <formula>2</formula>
    </cfRule>
  </conditionalFormatting>
  <conditionalFormatting sqref="I12:I13">
    <cfRule type="cellIs" dxfId="906" priority="551" operator="lessThan">
      <formula>2</formula>
    </cfRule>
    <cfRule type="cellIs" dxfId="905" priority="552" operator="equal">
      <formula>2</formula>
    </cfRule>
  </conditionalFormatting>
  <conditionalFormatting sqref="J12:J13">
    <cfRule type="cellIs" dxfId="904" priority="549" operator="lessThan">
      <formula>3</formula>
    </cfRule>
    <cfRule type="cellIs" dxfId="903" priority="550" operator="greaterThan">
      <formula>2</formula>
    </cfRule>
  </conditionalFormatting>
  <conditionalFormatting sqref="I14">
    <cfRule type="cellIs" dxfId="902" priority="547" operator="lessThan">
      <formula>2</formula>
    </cfRule>
    <cfRule type="cellIs" dxfId="901" priority="548" operator="equal">
      <formula>2</formula>
    </cfRule>
  </conditionalFormatting>
  <conditionalFormatting sqref="J14">
    <cfRule type="cellIs" dxfId="900" priority="545" operator="lessThan">
      <formula>3</formula>
    </cfRule>
    <cfRule type="cellIs" dxfId="899" priority="546" operator="greaterThan">
      <formula>2</formula>
    </cfRule>
  </conditionalFormatting>
  <conditionalFormatting sqref="I15">
    <cfRule type="cellIs" dxfId="898" priority="543" operator="lessThan">
      <formula>2</formula>
    </cfRule>
    <cfRule type="cellIs" dxfId="897" priority="544" operator="equal">
      <formula>2</formula>
    </cfRule>
  </conditionalFormatting>
  <conditionalFormatting sqref="J15">
    <cfRule type="cellIs" dxfId="896" priority="541" operator="lessThan">
      <formula>3</formula>
    </cfRule>
    <cfRule type="cellIs" dxfId="895" priority="542" operator="greaterThan">
      <formula>2</formula>
    </cfRule>
  </conditionalFormatting>
  <conditionalFormatting sqref="I16">
    <cfRule type="cellIs" dxfId="894" priority="539" operator="lessThan">
      <formula>2</formula>
    </cfRule>
    <cfRule type="cellIs" dxfId="893" priority="540" operator="equal">
      <formula>2</formula>
    </cfRule>
  </conditionalFormatting>
  <conditionalFormatting sqref="J16">
    <cfRule type="cellIs" dxfId="892" priority="537" operator="lessThan">
      <formula>3</formula>
    </cfRule>
    <cfRule type="cellIs" dxfId="891" priority="538" operator="greaterThan">
      <formula>2</formula>
    </cfRule>
  </conditionalFormatting>
  <conditionalFormatting sqref="I17:I18">
    <cfRule type="cellIs" dxfId="890" priority="535" operator="lessThan">
      <formula>2</formula>
    </cfRule>
    <cfRule type="cellIs" dxfId="889" priority="536" operator="equal">
      <formula>2</formula>
    </cfRule>
  </conditionalFormatting>
  <conditionalFormatting sqref="J17:J18">
    <cfRule type="cellIs" dxfId="888" priority="533" operator="lessThan">
      <formula>3</formula>
    </cfRule>
    <cfRule type="cellIs" dxfId="887" priority="534" operator="greaterThan">
      <formula>2</formula>
    </cfRule>
  </conditionalFormatting>
  <conditionalFormatting sqref="I19">
    <cfRule type="cellIs" dxfId="886" priority="531" operator="lessThan">
      <formula>2</formula>
    </cfRule>
    <cfRule type="cellIs" dxfId="885" priority="532" operator="equal">
      <formula>2</formula>
    </cfRule>
  </conditionalFormatting>
  <conditionalFormatting sqref="J19">
    <cfRule type="cellIs" dxfId="884" priority="529" operator="lessThan">
      <formula>3</formula>
    </cfRule>
    <cfRule type="cellIs" dxfId="883" priority="530" operator="greaterThan">
      <formula>2</formula>
    </cfRule>
  </conditionalFormatting>
  <conditionalFormatting sqref="I20:I21">
    <cfRule type="cellIs" dxfId="882" priority="527" operator="lessThan">
      <formula>2</formula>
    </cfRule>
    <cfRule type="cellIs" dxfId="881" priority="528" operator="equal">
      <formula>2</formula>
    </cfRule>
  </conditionalFormatting>
  <conditionalFormatting sqref="J20:J21">
    <cfRule type="cellIs" dxfId="880" priority="525" operator="lessThan">
      <formula>3</formula>
    </cfRule>
    <cfRule type="cellIs" dxfId="879" priority="526" operator="greaterThan">
      <formula>2</formula>
    </cfRule>
  </conditionalFormatting>
  <conditionalFormatting sqref="I22:I23">
    <cfRule type="cellIs" dxfId="878" priority="523" operator="lessThan">
      <formula>2</formula>
    </cfRule>
    <cfRule type="cellIs" dxfId="877" priority="524" operator="equal">
      <formula>2</formula>
    </cfRule>
  </conditionalFormatting>
  <conditionalFormatting sqref="J22:J23">
    <cfRule type="cellIs" dxfId="876" priority="521" operator="lessThan">
      <formula>3</formula>
    </cfRule>
    <cfRule type="cellIs" dxfId="875" priority="522" operator="greaterThan">
      <formula>2</formula>
    </cfRule>
  </conditionalFormatting>
  <conditionalFormatting sqref="L5 L24">
    <cfRule type="cellIs" dxfId="874" priority="519" operator="lessThan">
      <formula>2</formula>
    </cfRule>
    <cfRule type="cellIs" dxfId="873" priority="520" operator="equal">
      <formula>2</formula>
    </cfRule>
  </conditionalFormatting>
  <conditionalFormatting sqref="M5 M24">
    <cfRule type="cellIs" dxfId="872" priority="517" operator="lessThan">
      <formula>3</formula>
    </cfRule>
    <cfRule type="cellIs" dxfId="871" priority="518" operator="greaterThan">
      <formula>2</formula>
    </cfRule>
  </conditionalFormatting>
  <conditionalFormatting sqref="L6:L7">
    <cfRule type="cellIs" dxfId="870" priority="515" operator="lessThan">
      <formula>2</formula>
    </cfRule>
    <cfRule type="cellIs" dxfId="869" priority="516" operator="equal">
      <formula>2</formula>
    </cfRule>
  </conditionalFormatting>
  <conditionalFormatting sqref="M6:M7">
    <cfRule type="cellIs" dxfId="868" priority="513" operator="lessThan">
      <formula>3</formula>
    </cfRule>
    <cfRule type="cellIs" dxfId="867" priority="514" operator="greaterThan">
      <formula>2</formula>
    </cfRule>
  </conditionalFormatting>
  <conditionalFormatting sqref="L8:L9">
    <cfRule type="cellIs" dxfId="866" priority="511" operator="lessThan">
      <formula>2</formula>
    </cfRule>
    <cfRule type="cellIs" dxfId="865" priority="512" operator="equal">
      <formula>2</formula>
    </cfRule>
  </conditionalFormatting>
  <conditionalFormatting sqref="M8:M9">
    <cfRule type="cellIs" dxfId="864" priority="509" operator="lessThan">
      <formula>3</formula>
    </cfRule>
    <cfRule type="cellIs" dxfId="863" priority="510" operator="greaterThan">
      <formula>2</formula>
    </cfRule>
  </conditionalFormatting>
  <conditionalFormatting sqref="L10:L11">
    <cfRule type="cellIs" dxfId="862" priority="507" operator="lessThan">
      <formula>2</formula>
    </cfRule>
    <cfRule type="cellIs" dxfId="861" priority="508" operator="equal">
      <formula>2</formula>
    </cfRule>
  </conditionalFormatting>
  <conditionalFormatting sqref="M10:M11">
    <cfRule type="cellIs" dxfId="860" priority="505" operator="lessThan">
      <formula>3</formula>
    </cfRule>
    <cfRule type="cellIs" dxfId="859" priority="506" operator="greaterThan">
      <formula>2</formula>
    </cfRule>
  </conditionalFormatting>
  <conditionalFormatting sqref="L12:L13">
    <cfRule type="cellIs" dxfId="858" priority="503" operator="lessThan">
      <formula>2</formula>
    </cfRule>
    <cfRule type="cellIs" dxfId="857" priority="504" operator="equal">
      <formula>2</formula>
    </cfRule>
  </conditionalFormatting>
  <conditionalFormatting sqref="M12:M13">
    <cfRule type="cellIs" dxfId="856" priority="501" operator="lessThan">
      <formula>3</formula>
    </cfRule>
    <cfRule type="cellIs" dxfId="855" priority="502" operator="greaterThan">
      <formula>2</formula>
    </cfRule>
  </conditionalFormatting>
  <conditionalFormatting sqref="L14">
    <cfRule type="cellIs" dxfId="854" priority="499" operator="lessThan">
      <formula>2</formula>
    </cfRule>
    <cfRule type="cellIs" dxfId="853" priority="500" operator="equal">
      <formula>2</formula>
    </cfRule>
  </conditionalFormatting>
  <conditionalFormatting sqref="M14">
    <cfRule type="cellIs" dxfId="852" priority="497" operator="lessThan">
      <formula>3</formula>
    </cfRule>
    <cfRule type="cellIs" dxfId="851" priority="498" operator="greaterThan">
      <formula>2</formula>
    </cfRule>
  </conditionalFormatting>
  <conditionalFormatting sqref="L15">
    <cfRule type="cellIs" dxfId="850" priority="495" operator="lessThan">
      <formula>2</formula>
    </cfRule>
    <cfRule type="cellIs" dxfId="849" priority="496" operator="equal">
      <formula>2</formula>
    </cfRule>
  </conditionalFormatting>
  <conditionalFormatting sqref="M15">
    <cfRule type="cellIs" dxfId="848" priority="493" operator="lessThan">
      <formula>3</formula>
    </cfRule>
    <cfRule type="cellIs" dxfId="847" priority="494" operator="greaterThan">
      <formula>2</formula>
    </cfRule>
  </conditionalFormatting>
  <conditionalFormatting sqref="L16">
    <cfRule type="cellIs" dxfId="846" priority="491" operator="lessThan">
      <formula>2</formula>
    </cfRule>
    <cfRule type="cellIs" dxfId="845" priority="492" operator="equal">
      <formula>2</formula>
    </cfRule>
  </conditionalFormatting>
  <conditionalFormatting sqref="M16">
    <cfRule type="cellIs" dxfId="844" priority="489" operator="lessThan">
      <formula>3</formula>
    </cfRule>
    <cfRule type="cellIs" dxfId="843" priority="490" operator="greaterThan">
      <formula>2</formula>
    </cfRule>
  </conditionalFormatting>
  <conditionalFormatting sqref="L17:L18">
    <cfRule type="cellIs" dxfId="842" priority="487" operator="lessThan">
      <formula>2</formula>
    </cfRule>
    <cfRule type="cellIs" dxfId="841" priority="488" operator="equal">
      <formula>2</formula>
    </cfRule>
  </conditionalFormatting>
  <conditionalFormatting sqref="M17:M18">
    <cfRule type="cellIs" dxfId="840" priority="485" operator="lessThan">
      <formula>3</formula>
    </cfRule>
    <cfRule type="cellIs" dxfId="839" priority="486" operator="greaterThan">
      <formula>2</formula>
    </cfRule>
  </conditionalFormatting>
  <conditionalFormatting sqref="L19">
    <cfRule type="cellIs" dxfId="838" priority="483" operator="lessThan">
      <formula>2</formula>
    </cfRule>
    <cfRule type="cellIs" dxfId="837" priority="484" operator="equal">
      <formula>2</formula>
    </cfRule>
  </conditionalFormatting>
  <conditionalFormatting sqref="M19">
    <cfRule type="cellIs" dxfId="836" priority="481" operator="lessThan">
      <formula>3</formula>
    </cfRule>
    <cfRule type="cellIs" dxfId="835" priority="482" operator="greaterThan">
      <formula>2</formula>
    </cfRule>
  </conditionalFormatting>
  <conditionalFormatting sqref="L20:L21">
    <cfRule type="cellIs" dxfId="834" priority="479" operator="lessThan">
      <formula>2</formula>
    </cfRule>
    <cfRule type="cellIs" dxfId="833" priority="480" operator="equal">
      <formula>2</formula>
    </cfRule>
  </conditionalFormatting>
  <conditionalFormatting sqref="M20:M21">
    <cfRule type="cellIs" dxfId="832" priority="477" operator="lessThan">
      <formula>3</formula>
    </cfRule>
    <cfRule type="cellIs" dxfId="831" priority="478" operator="greaterThan">
      <formula>2</formula>
    </cfRule>
  </conditionalFormatting>
  <conditionalFormatting sqref="L22:L23">
    <cfRule type="cellIs" dxfId="830" priority="475" operator="lessThan">
      <formula>2</formula>
    </cfRule>
    <cfRule type="cellIs" dxfId="829" priority="476" operator="equal">
      <formula>2</formula>
    </cfRule>
  </conditionalFormatting>
  <conditionalFormatting sqref="M22:M23">
    <cfRule type="cellIs" dxfId="828" priority="473" operator="lessThan">
      <formula>3</formula>
    </cfRule>
    <cfRule type="cellIs" dxfId="827" priority="474" operator="greaterThan">
      <formula>2</formula>
    </cfRule>
  </conditionalFormatting>
  <conditionalFormatting sqref="O5 O24">
    <cfRule type="cellIs" dxfId="826" priority="471" operator="lessThan">
      <formula>2</formula>
    </cfRule>
    <cfRule type="cellIs" dxfId="825" priority="472" operator="equal">
      <formula>2</formula>
    </cfRule>
  </conditionalFormatting>
  <conditionalFormatting sqref="P5 P24">
    <cfRule type="cellIs" dxfId="824" priority="469" operator="lessThan">
      <formula>3</formula>
    </cfRule>
    <cfRule type="cellIs" dxfId="823" priority="470" operator="greaterThan">
      <formula>2</formula>
    </cfRule>
  </conditionalFormatting>
  <conditionalFormatting sqref="O6:O7">
    <cfRule type="cellIs" dxfId="822" priority="467" operator="lessThan">
      <formula>2</formula>
    </cfRule>
    <cfRule type="cellIs" dxfId="821" priority="468" operator="equal">
      <formula>2</formula>
    </cfRule>
  </conditionalFormatting>
  <conditionalFormatting sqref="P6:P7">
    <cfRule type="cellIs" dxfId="820" priority="465" operator="lessThan">
      <formula>3</formula>
    </cfRule>
    <cfRule type="cellIs" dxfId="819" priority="466" operator="greaterThan">
      <formula>2</formula>
    </cfRule>
  </conditionalFormatting>
  <conditionalFormatting sqref="O8:O9">
    <cfRule type="cellIs" dxfId="818" priority="463" operator="lessThan">
      <formula>2</formula>
    </cfRule>
    <cfRule type="cellIs" dxfId="817" priority="464" operator="equal">
      <formula>2</formula>
    </cfRule>
  </conditionalFormatting>
  <conditionalFormatting sqref="P8:P9">
    <cfRule type="cellIs" dxfId="816" priority="461" operator="lessThan">
      <formula>3</formula>
    </cfRule>
    <cfRule type="cellIs" dxfId="815" priority="462" operator="greaterThan">
      <formula>2</formula>
    </cfRule>
  </conditionalFormatting>
  <conditionalFormatting sqref="O10:O11">
    <cfRule type="cellIs" dxfId="814" priority="459" operator="lessThan">
      <formula>2</formula>
    </cfRule>
    <cfRule type="cellIs" dxfId="813" priority="460" operator="equal">
      <formula>2</formula>
    </cfRule>
  </conditionalFormatting>
  <conditionalFormatting sqref="P10:P11">
    <cfRule type="cellIs" dxfId="812" priority="457" operator="lessThan">
      <formula>3</formula>
    </cfRule>
    <cfRule type="cellIs" dxfId="811" priority="458" operator="greaterThan">
      <formula>2</formula>
    </cfRule>
  </conditionalFormatting>
  <conditionalFormatting sqref="O12:O13">
    <cfRule type="cellIs" dxfId="810" priority="455" operator="lessThan">
      <formula>2</formula>
    </cfRule>
    <cfRule type="cellIs" dxfId="809" priority="456" operator="equal">
      <formula>2</formula>
    </cfRule>
  </conditionalFormatting>
  <conditionalFormatting sqref="P12:P13">
    <cfRule type="cellIs" dxfId="808" priority="453" operator="lessThan">
      <formula>3</formula>
    </cfRule>
    <cfRule type="cellIs" dxfId="807" priority="454" operator="greaterThan">
      <formula>2</formula>
    </cfRule>
  </conditionalFormatting>
  <conditionalFormatting sqref="O14">
    <cfRule type="cellIs" dxfId="806" priority="451" operator="lessThan">
      <formula>2</formula>
    </cfRule>
    <cfRule type="cellIs" dxfId="805" priority="452" operator="equal">
      <formula>2</formula>
    </cfRule>
  </conditionalFormatting>
  <conditionalFormatting sqref="P14">
    <cfRule type="cellIs" dxfId="804" priority="449" operator="lessThan">
      <formula>3</formula>
    </cfRule>
    <cfRule type="cellIs" dxfId="803" priority="450" operator="greaterThan">
      <formula>2</formula>
    </cfRule>
  </conditionalFormatting>
  <conditionalFormatting sqref="O15">
    <cfRule type="cellIs" dxfId="802" priority="447" operator="lessThan">
      <formula>2</formula>
    </cfRule>
    <cfRule type="cellIs" dxfId="801" priority="448" operator="equal">
      <formula>2</formula>
    </cfRule>
  </conditionalFormatting>
  <conditionalFormatting sqref="P15">
    <cfRule type="cellIs" dxfId="800" priority="445" operator="lessThan">
      <formula>3</formula>
    </cfRule>
    <cfRule type="cellIs" dxfId="799" priority="446" operator="greaterThan">
      <formula>2</formula>
    </cfRule>
  </conditionalFormatting>
  <conditionalFormatting sqref="O16">
    <cfRule type="cellIs" dxfId="798" priority="443" operator="lessThan">
      <formula>2</formula>
    </cfRule>
    <cfRule type="cellIs" dxfId="797" priority="444" operator="equal">
      <formula>2</formula>
    </cfRule>
  </conditionalFormatting>
  <conditionalFormatting sqref="P16">
    <cfRule type="cellIs" dxfId="796" priority="441" operator="lessThan">
      <formula>3</formula>
    </cfRule>
    <cfRule type="cellIs" dxfId="795" priority="442" operator="greaterThan">
      <formula>2</formula>
    </cfRule>
  </conditionalFormatting>
  <conditionalFormatting sqref="O17:O18">
    <cfRule type="cellIs" dxfId="794" priority="439" operator="lessThan">
      <formula>2</formula>
    </cfRule>
    <cfRule type="cellIs" dxfId="793" priority="440" operator="equal">
      <formula>2</formula>
    </cfRule>
  </conditionalFormatting>
  <conditionalFormatting sqref="P17:P18">
    <cfRule type="cellIs" dxfId="792" priority="437" operator="lessThan">
      <formula>3</formula>
    </cfRule>
    <cfRule type="cellIs" dxfId="791" priority="438" operator="greaterThan">
      <formula>2</formula>
    </cfRule>
  </conditionalFormatting>
  <conditionalFormatting sqref="O19">
    <cfRule type="cellIs" dxfId="790" priority="435" operator="lessThan">
      <formula>2</formula>
    </cfRule>
    <cfRule type="cellIs" dxfId="789" priority="436" operator="equal">
      <formula>2</formula>
    </cfRule>
  </conditionalFormatting>
  <conditionalFormatting sqref="P19">
    <cfRule type="cellIs" dxfId="788" priority="433" operator="lessThan">
      <formula>3</formula>
    </cfRule>
    <cfRule type="cellIs" dxfId="787" priority="434" operator="greaterThan">
      <formula>2</formula>
    </cfRule>
  </conditionalFormatting>
  <conditionalFormatting sqref="O20:O21">
    <cfRule type="cellIs" dxfId="786" priority="431" operator="lessThan">
      <formula>2</formula>
    </cfRule>
    <cfRule type="cellIs" dxfId="785" priority="432" operator="equal">
      <formula>2</formula>
    </cfRule>
  </conditionalFormatting>
  <conditionalFormatting sqref="P20:P21">
    <cfRule type="cellIs" dxfId="784" priority="429" operator="lessThan">
      <formula>3</formula>
    </cfRule>
    <cfRule type="cellIs" dxfId="783" priority="430" operator="greaterThan">
      <formula>2</formula>
    </cfRule>
  </conditionalFormatting>
  <conditionalFormatting sqref="O22:O23">
    <cfRule type="cellIs" dxfId="782" priority="427" operator="lessThan">
      <formula>2</formula>
    </cfRule>
    <cfRule type="cellIs" dxfId="781" priority="428" operator="equal">
      <formula>2</formula>
    </cfRule>
  </conditionalFormatting>
  <conditionalFormatting sqref="P22:P23">
    <cfRule type="cellIs" dxfId="780" priority="425" operator="lessThan">
      <formula>3</formula>
    </cfRule>
    <cfRule type="cellIs" dxfId="779" priority="426" operator="greaterThan">
      <formula>2</formula>
    </cfRule>
  </conditionalFormatting>
  <conditionalFormatting sqref="R5 R24">
    <cfRule type="cellIs" dxfId="778" priority="423" operator="lessThan">
      <formula>2</formula>
    </cfRule>
    <cfRule type="cellIs" dxfId="777" priority="424" operator="equal">
      <formula>2</formula>
    </cfRule>
  </conditionalFormatting>
  <conditionalFormatting sqref="S5 S24">
    <cfRule type="cellIs" dxfId="776" priority="421" operator="lessThan">
      <formula>3</formula>
    </cfRule>
    <cfRule type="cellIs" dxfId="775" priority="422" operator="greaterThan">
      <formula>2</formula>
    </cfRule>
  </conditionalFormatting>
  <conditionalFormatting sqref="R6:R7">
    <cfRule type="cellIs" dxfId="774" priority="419" operator="lessThan">
      <formula>2</formula>
    </cfRule>
    <cfRule type="cellIs" dxfId="773" priority="420" operator="equal">
      <formula>2</formula>
    </cfRule>
  </conditionalFormatting>
  <conditionalFormatting sqref="S6:S7">
    <cfRule type="cellIs" dxfId="772" priority="417" operator="lessThan">
      <formula>3</formula>
    </cfRule>
    <cfRule type="cellIs" dxfId="771" priority="418" operator="greaterThan">
      <formula>2</formula>
    </cfRule>
  </conditionalFormatting>
  <conditionalFormatting sqref="R8:R9">
    <cfRule type="cellIs" dxfId="770" priority="415" operator="lessThan">
      <formula>2</formula>
    </cfRule>
    <cfRule type="cellIs" dxfId="769" priority="416" operator="equal">
      <formula>2</formula>
    </cfRule>
  </conditionalFormatting>
  <conditionalFormatting sqref="S8:S9">
    <cfRule type="cellIs" dxfId="768" priority="413" operator="lessThan">
      <formula>3</formula>
    </cfRule>
    <cfRule type="cellIs" dxfId="767" priority="414" operator="greaterThan">
      <formula>2</formula>
    </cfRule>
  </conditionalFormatting>
  <conditionalFormatting sqref="R10:R11">
    <cfRule type="cellIs" dxfId="766" priority="411" operator="lessThan">
      <formula>2</formula>
    </cfRule>
    <cfRule type="cellIs" dxfId="765" priority="412" operator="equal">
      <formula>2</formula>
    </cfRule>
  </conditionalFormatting>
  <conditionalFormatting sqref="S10:S11">
    <cfRule type="cellIs" dxfId="764" priority="409" operator="lessThan">
      <formula>3</formula>
    </cfRule>
    <cfRule type="cellIs" dxfId="763" priority="410" operator="greaterThan">
      <formula>2</formula>
    </cfRule>
  </conditionalFormatting>
  <conditionalFormatting sqref="R12:R13">
    <cfRule type="cellIs" dxfId="762" priority="407" operator="lessThan">
      <formula>2</formula>
    </cfRule>
    <cfRule type="cellIs" dxfId="761" priority="408" operator="equal">
      <formula>2</formula>
    </cfRule>
  </conditionalFormatting>
  <conditionalFormatting sqref="S12:S13">
    <cfRule type="cellIs" dxfId="760" priority="405" operator="lessThan">
      <formula>3</formula>
    </cfRule>
    <cfRule type="cellIs" dxfId="759" priority="406" operator="greaterThan">
      <formula>2</formula>
    </cfRule>
  </conditionalFormatting>
  <conditionalFormatting sqref="R14">
    <cfRule type="cellIs" dxfId="758" priority="403" operator="lessThan">
      <formula>2</formula>
    </cfRule>
    <cfRule type="cellIs" dxfId="757" priority="404" operator="equal">
      <formula>2</formula>
    </cfRule>
  </conditionalFormatting>
  <conditionalFormatting sqref="S14">
    <cfRule type="cellIs" dxfId="756" priority="401" operator="lessThan">
      <formula>3</formula>
    </cfRule>
    <cfRule type="cellIs" dxfId="755" priority="402" operator="greaterThan">
      <formula>2</formula>
    </cfRule>
  </conditionalFormatting>
  <conditionalFormatting sqref="R15">
    <cfRule type="cellIs" dxfId="754" priority="399" operator="lessThan">
      <formula>2</formula>
    </cfRule>
    <cfRule type="cellIs" dxfId="753" priority="400" operator="equal">
      <formula>2</formula>
    </cfRule>
  </conditionalFormatting>
  <conditionalFormatting sqref="S15">
    <cfRule type="cellIs" dxfId="752" priority="397" operator="lessThan">
      <formula>3</formula>
    </cfRule>
    <cfRule type="cellIs" dxfId="751" priority="398" operator="greaterThan">
      <formula>2</formula>
    </cfRule>
  </conditionalFormatting>
  <conditionalFormatting sqref="R16">
    <cfRule type="cellIs" dxfId="750" priority="395" operator="lessThan">
      <formula>2</formula>
    </cfRule>
    <cfRule type="cellIs" dxfId="749" priority="396" operator="equal">
      <formula>2</formula>
    </cfRule>
  </conditionalFormatting>
  <conditionalFormatting sqref="S16">
    <cfRule type="cellIs" dxfId="748" priority="393" operator="lessThan">
      <formula>3</formula>
    </cfRule>
    <cfRule type="cellIs" dxfId="747" priority="394" operator="greaterThan">
      <formula>2</formula>
    </cfRule>
  </conditionalFormatting>
  <conditionalFormatting sqref="R17:R18">
    <cfRule type="cellIs" dxfId="746" priority="391" operator="lessThan">
      <formula>2</formula>
    </cfRule>
    <cfRule type="cellIs" dxfId="745" priority="392" operator="equal">
      <formula>2</formula>
    </cfRule>
  </conditionalFormatting>
  <conditionalFormatting sqref="S17:S18">
    <cfRule type="cellIs" dxfId="744" priority="389" operator="lessThan">
      <formula>3</formula>
    </cfRule>
    <cfRule type="cellIs" dxfId="743" priority="390" operator="greaterThan">
      <formula>2</formula>
    </cfRule>
  </conditionalFormatting>
  <conditionalFormatting sqref="R19">
    <cfRule type="cellIs" dxfId="742" priority="387" operator="lessThan">
      <formula>2</formula>
    </cfRule>
    <cfRule type="cellIs" dxfId="741" priority="388" operator="equal">
      <formula>2</formula>
    </cfRule>
  </conditionalFormatting>
  <conditionalFormatting sqref="S19">
    <cfRule type="cellIs" dxfId="740" priority="385" operator="lessThan">
      <formula>3</formula>
    </cfRule>
    <cfRule type="cellIs" dxfId="739" priority="386" operator="greaterThan">
      <formula>2</formula>
    </cfRule>
  </conditionalFormatting>
  <conditionalFormatting sqref="R20:R21">
    <cfRule type="cellIs" dxfId="738" priority="383" operator="lessThan">
      <formula>2</formula>
    </cfRule>
    <cfRule type="cellIs" dxfId="737" priority="384" operator="equal">
      <formula>2</formula>
    </cfRule>
  </conditionalFormatting>
  <conditionalFormatting sqref="S20:S21">
    <cfRule type="cellIs" dxfId="736" priority="381" operator="lessThan">
      <formula>3</formula>
    </cfRule>
    <cfRule type="cellIs" dxfId="735" priority="382" operator="greaterThan">
      <formula>2</formula>
    </cfRule>
  </conditionalFormatting>
  <conditionalFormatting sqref="R22:R23">
    <cfRule type="cellIs" dxfId="734" priority="379" operator="lessThan">
      <formula>2</formula>
    </cfRule>
    <cfRule type="cellIs" dxfId="733" priority="380" operator="equal">
      <formula>2</formula>
    </cfRule>
  </conditionalFormatting>
  <conditionalFormatting sqref="S22:S23">
    <cfRule type="cellIs" dxfId="732" priority="377" operator="lessThan">
      <formula>3</formula>
    </cfRule>
    <cfRule type="cellIs" dxfId="731" priority="378" operator="greaterThan">
      <formula>2</formula>
    </cfRule>
  </conditionalFormatting>
  <conditionalFormatting sqref="U5 U24">
    <cfRule type="cellIs" dxfId="730" priority="375" operator="lessThan">
      <formula>2</formula>
    </cfRule>
    <cfRule type="cellIs" dxfId="729" priority="376" operator="equal">
      <formula>2</formula>
    </cfRule>
  </conditionalFormatting>
  <conditionalFormatting sqref="V5 V24">
    <cfRule type="cellIs" dxfId="728" priority="373" operator="lessThan">
      <formula>3</formula>
    </cfRule>
    <cfRule type="cellIs" dxfId="727" priority="374" operator="greaterThan">
      <formula>2</formula>
    </cfRule>
  </conditionalFormatting>
  <conditionalFormatting sqref="U6:U7">
    <cfRule type="cellIs" dxfId="726" priority="371" operator="lessThan">
      <formula>2</formula>
    </cfRule>
    <cfRule type="cellIs" dxfId="725" priority="372" operator="equal">
      <formula>2</formula>
    </cfRule>
  </conditionalFormatting>
  <conditionalFormatting sqref="V6:V7">
    <cfRule type="cellIs" dxfId="724" priority="369" operator="lessThan">
      <formula>3</formula>
    </cfRule>
    <cfRule type="cellIs" dxfId="723" priority="370" operator="greaterThan">
      <formula>2</formula>
    </cfRule>
  </conditionalFormatting>
  <conditionalFormatting sqref="U8:U9">
    <cfRule type="cellIs" dxfId="722" priority="367" operator="lessThan">
      <formula>2</formula>
    </cfRule>
    <cfRule type="cellIs" dxfId="721" priority="368" operator="equal">
      <formula>2</formula>
    </cfRule>
  </conditionalFormatting>
  <conditionalFormatting sqref="V8:V9">
    <cfRule type="cellIs" dxfId="720" priority="365" operator="lessThan">
      <formula>3</formula>
    </cfRule>
    <cfRule type="cellIs" dxfId="719" priority="366" operator="greaterThan">
      <formula>2</formula>
    </cfRule>
  </conditionalFormatting>
  <conditionalFormatting sqref="U10:U11">
    <cfRule type="cellIs" dxfId="718" priority="363" operator="lessThan">
      <formula>2</formula>
    </cfRule>
    <cfRule type="cellIs" dxfId="717" priority="364" operator="equal">
      <formula>2</formula>
    </cfRule>
  </conditionalFormatting>
  <conditionalFormatting sqref="V10:V11">
    <cfRule type="cellIs" dxfId="716" priority="361" operator="lessThan">
      <formula>3</formula>
    </cfRule>
    <cfRule type="cellIs" dxfId="715" priority="362" operator="greaterThan">
      <formula>2</formula>
    </cfRule>
  </conditionalFormatting>
  <conditionalFormatting sqref="U12:U13">
    <cfRule type="cellIs" dxfId="714" priority="359" operator="lessThan">
      <formula>2</formula>
    </cfRule>
    <cfRule type="cellIs" dxfId="713" priority="360" operator="equal">
      <formula>2</formula>
    </cfRule>
  </conditionalFormatting>
  <conditionalFormatting sqref="V12:V13">
    <cfRule type="cellIs" dxfId="712" priority="357" operator="lessThan">
      <formula>3</formula>
    </cfRule>
    <cfRule type="cellIs" dxfId="711" priority="358" operator="greaterThan">
      <formula>2</formula>
    </cfRule>
  </conditionalFormatting>
  <conditionalFormatting sqref="U14">
    <cfRule type="cellIs" dxfId="710" priority="355" operator="lessThan">
      <formula>2</formula>
    </cfRule>
    <cfRule type="cellIs" dxfId="709" priority="356" operator="equal">
      <formula>2</formula>
    </cfRule>
  </conditionalFormatting>
  <conditionalFormatting sqref="V14">
    <cfRule type="cellIs" dxfId="708" priority="353" operator="lessThan">
      <formula>3</formula>
    </cfRule>
    <cfRule type="cellIs" dxfId="707" priority="354" operator="greaterThan">
      <formula>2</formula>
    </cfRule>
  </conditionalFormatting>
  <conditionalFormatting sqref="U15">
    <cfRule type="cellIs" dxfId="706" priority="351" operator="lessThan">
      <formula>2</formula>
    </cfRule>
    <cfRule type="cellIs" dxfId="705" priority="352" operator="equal">
      <formula>2</formula>
    </cfRule>
  </conditionalFormatting>
  <conditionalFormatting sqref="V15">
    <cfRule type="cellIs" dxfId="704" priority="349" operator="lessThan">
      <formula>3</formula>
    </cfRule>
    <cfRule type="cellIs" dxfId="703" priority="350" operator="greaterThan">
      <formula>2</formula>
    </cfRule>
  </conditionalFormatting>
  <conditionalFormatting sqref="U16">
    <cfRule type="cellIs" dxfId="702" priority="347" operator="lessThan">
      <formula>2</formula>
    </cfRule>
    <cfRule type="cellIs" dxfId="701" priority="348" operator="equal">
      <formula>2</formula>
    </cfRule>
  </conditionalFormatting>
  <conditionalFormatting sqref="V16">
    <cfRule type="cellIs" dxfId="700" priority="345" operator="lessThan">
      <formula>3</formula>
    </cfRule>
    <cfRule type="cellIs" dxfId="699" priority="346" operator="greaterThan">
      <formula>2</formula>
    </cfRule>
  </conditionalFormatting>
  <conditionalFormatting sqref="U17:U18">
    <cfRule type="cellIs" dxfId="698" priority="343" operator="lessThan">
      <formula>2</formula>
    </cfRule>
    <cfRule type="cellIs" dxfId="697" priority="344" operator="equal">
      <formula>2</formula>
    </cfRule>
  </conditionalFormatting>
  <conditionalFormatting sqref="V17:V18">
    <cfRule type="cellIs" dxfId="696" priority="341" operator="lessThan">
      <formula>3</formula>
    </cfRule>
    <cfRule type="cellIs" dxfId="695" priority="342" operator="greaterThan">
      <formula>2</formula>
    </cfRule>
  </conditionalFormatting>
  <conditionalFormatting sqref="U19">
    <cfRule type="cellIs" dxfId="694" priority="339" operator="lessThan">
      <formula>2</formula>
    </cfRule>
    <cfRule type="cellIs" dxfId="693" priority="340" operator="equal">
      <formula>2</formula>
    </cfRule>
  </conditionalFormatting>
  <conditionalFormatting sqref="V19">
    <cfRule type="cellIs" dxfId="692" priority="337" operator="lessThan">
      <formula>3</formula>
    </cfRule>
    <cfRule type="cellIs" dxfId="691" priority="338" operator="greaterThan">
      <formula>2</formula>
    </cfRule>
  </conditionalFormatting>
  <conditionalFormatting sqref="U20:U21">
    <cfRule type="cellIs" dxfId="690" priority="335" operator="lessThan">
      <formula>2</formula>
    </cfRule>
    <cfRule type="cellIs" dxfId="689" priority="336" operator="equal">
      <formula>2</formula>
    </cfRule>
  </conditionalFormatting>
  <conditionalFormatting sqref="V20:V21">
    <cfRule type="cellIs" dxfId="688" priority="333" operator="lessThan">
      <formula>3</formula>
    </cfRule>
    <cfRule type="cellIs" dxfId="687" priority="334" operator="greaterThan">
      <formula>2</formula>
    </cfRule>
  </conditionalFormatting>
  <conditionalFormatting sqref="U22:U23">
    <cfRule type="cellIs" dxfId="686" priority="331" operator="lessThan">
      <formula>2</formula>
    </cfRule>
    <cfRule type="cellIs" dxfId="685" priority="332" operator="equal">
      <formula>2</formula>
    </cfRule>
  </conditionalFormatting>
  <conditionalFormatting sqref="V22:V23">
    <cfRule type="cellIs" dxfId="684" priority="329" operator="lessThan">
      <formula>3</formula>
    </cfRule>
    <cfRule type="cellIs" dxfId="683" priority="330" operator="greaterThan">
      <formula>2</formula>
    </cfRule>
  </conditionalFormatting>
  <conditionalFormatting sqref="X5 X24">
    <cfRule type="cellIs" dxfId="682" priority="327" operator="lessThan">
      <formula>2</formula>
    </cfRule>
    <cfRule type="cellIs" dxfId="681" priority="328" operator="equal">
      <formula>2</formula>
    </cfRule>
  </conditionalFormatting>
  <conditionalFormatting sqref="Y5 Y24">
    <cfRule type="cellIs" dxfId="680" priority="325" operator="lessThan">
      <formula>3</formula>
    </cfRule>
    <cfRule type="cellIs" dxfId="679" priority="326" operator="greaterThan">
      <formula>2</formula>
    </cfRule>
  </conditionalFormatting>
  <conditionalFormatting sqref="X6:X7">
    <cfRule type="cellIs" dxfId="678" priority="323" operator="lessThan">
      <formula>2</formula>
    </cfRule>
    <cfRule type="cellIs" dxfId="677" priority="324" operator="equal">
      <formula>2</formula>
    </cfRule>
  </conditionalFormatting>
  <conditionalFormatting sqref="Y6:Y7">
    <cfRule type="cellIs" dxfId="676" priority="321" operator="lessThan">
      <formula>3</formula>
    </cfRule>
    <cfRule type="cellIs" dxfId="675" priority="322" operator="greaterThan">
      <formula>2</formula>
    </cfRule>
  </conditionalFormatting>
  <conditionalFormatting sqref="X8:X9">
    <cfRule type="cellIs" dxfId="674" priority="319" operator="lessThan">
      <formula>2</formula>
    </cfRule>
    <cfRule type="cellIs" dxfId="673" priority="320" operator="equal">
      <formula>2</formula>
    </cfRule>
  </conditionalFormatting>
  <conditionalFormatting sqref="Y8:Y9">
    <cfRule type="cellIs" dxfId="672" priority="317" operator="lessThan">
      <formula>3</formula>
    </cfRule>
    <cfRule type="cellIs" dxfId="671" priority="318" operator="greaterThan">
      <formula>2</formula>
    </cfRule>
  </conditionalFormatting>
  <conditionalFormatting sqref="X10:X11">
    <cfRule type="cellIs" dxfId="670" priority="315" operator="lessThan">
      <formula>2</formula>
    </cfRule>
    <cfRule type="cellIs" dxfId="669" priority="316" operator="equal">
      <formula>2</formula>
    </cfRule>
  </conditionalFormatting>
  <conditionalFormatting sqref="Y10:Y11">
    <cfRule type="cellIs" dxfId="668" priority="313" operator="lessThan">
      <formula>3</formula>
    </cfRule>
    <cfRule type="cellIs" dxfId="667" priority="314" operator="greaterThan">
      <formula>2</formula>
    </cfRule>
  </conditionalFormatting>
  <conditionalFormatting sqref="X12:X13">
    <cfRule type="cellIs" dxfId="666" priority="311" operator="lessThan">
      <formula>2</formula>
    </cfRule>
    <cfRule type="cellIs" dxfId="665" priority="312" operator="equal">
      <formula>2</formula>
    </cfRule>
  </conditionalFormatting>
  <conditionalFormatting sqref="Y12:Y13">
    <cfRule type="cellIs" dxfId="664" priority="309" operator="lessThan">
      <formula>3</formula>
    </cfRule>
    <cfRule type="cellIs" dxfId="663" priority="310" operator="greaterThan">
      <formula>2</formula>
    </cfRule>
  </conditionalFormatting>
  <conditionalFormatting sqref="X14">
    <cfRule type="cellIs" dxfId="662" priority="307" operator="lessThan">
      <formula>2</formula>
    </cfRule>
    <cfRule type="cellIs" dxfId="661" priority="308" operator="equal">
      <formula>2</formula>
    </cfRule>
  </conditionalFormatting>
  <conditionalFormatting sqref="Y14">
    <cfRule type="cellIs" dxfId="660" priority="305" operator="lessThan">
      <formula>3</formula>
    </cfRule>
    <cfRule type="cellIs" dxfId="659" priority="306" operator="greaterThan">
      <formula>2</formula>
    </cfRule>
  </conditionalFormatting>
  <conditionalFormatting sqref="X15">
    <cfRule type="cellIs" dxfId="658" priority="303" operator="lessThan">
      <formula>2</formula>
    </cfRule>
    <cfRule type="cellIs" dxfId="657" priority="304" operator="equal">
      <formula>2</formula>
    </cfRule>
  </conditionalFormatting>
  <conditionalFormatting sqref="Y15">
    <cfRule type="cellIs" dxfId="656" priority="301" operator="lessThan">
      <formula>3</formula>
    </cfRule>
    <cfRule type="cellIs" dxfId="655" priority="302" operator="greaterThan">
      <formula>2</formula>
    </cfRule>
  </conditionalFormatting>
  <conditionalFormatting sqref="X16">
    <cfRule type="cellIs" dxfId="654" priority="299" operator="lessThan">
      <formula>2</formula>
    </cfRule>
    <cfRule type="cellIs" dxfId="653" priority="300" operator="equal">
      <formula>2</formula>
    </cfRule>
  </conditionalFormatting>
  <conditionalFormatting sqref="Y16">
    <cfRule type="cellIs" dxfId="652" priority="297" operator="lessThan">
      <formula>3</formula>
    </cfRule>
    <cfRule type="cellIs" dxfId="651" priority="298" operator="greaterThan">
      <formula>2</formula>
    </cfRule>
  </conditionalFormatting>
  <conditionalFormatting sqref="X17:X18">
    <cfRule type="cellIs" dxfId="650" priority="295" operator="lessThan">
      <formula>2</formula>
    </cfRule>
    <cfRule type="cellIs" dxfId="649" priority="296" operator="equal">
      <formula>2</formula>
    </cfRule>
  </conditionalFormatting>
  <conditionalFormatting sqref="Y17:Y18">
    <cfRule type="cellIs" dxfId="648" priority="293" operator="lessThan">
      <formula>3</formula>
    </cfRule>
    <cfRule type="cellIs" dxfId="647" priority="294" operator="greaterThan">
      <formula>2</formula>
    </cfRule>
  </conditionalFormatting>
  <conditionalFormatting sqref="X19">
    <cfRule type="cellIs" dxfId="646" priority="291" operator="lessThan">
      <formula>2</formula>
    </cfRule>
    <cfRule type="cellIs" dxfId="645" priority="292" operator="equal">
      <formula>2</formula>
    </cfRule>
  </conditionalFormatting>
  <conditionalFormatting sqref="Y19">
    <cfRule type="cellIs" dxfId="644" priority="289" operator="lessThan">
      <formula>3</formula>
    </cfRule>
    <cfRule type="cellIs" dxfId="643" priority="290" operator="greaterThan">
      <formula>2</formula>
    </cfRule>
  </conditionalFormatting>
  <conditionalFormatting sqref="X20:X21">
    <cfRule type="cellIs" dxfId="642" priority="287" operator="lessThan">
      <formula>2</formula>
    </cfRule>
    <cfRule type="cellIs" dxfId="641" priority="288" operator="equal">
      <formula>2</formula>
    </cfRule>
  </conditionalFormatting>
  <conditionalFormatting sqref="Y20:Y21">
    <cfRule type="cellIs" dxfId="640" priority="285" operator="lessThan">
      <formula>3</formula>
    </cfRule>
    <cfRule type="cellIs" dxfId="639" priority="286" operator="greaterThan">
      <formula>2</formula>
    </cfRule>
  </conditionalFormatting>
  <conditionalFormatting sqref="X22:X23">
    <cfRule type="cellIs" dxfId="638" priority="283" operator="lessThan">
      <formula>2</formula>
    </cfRule>
    <cfRule type="cellIs" dxfId="637" priority="284" operator="equal">
      <formula>2</formula>
    </cfRule>
  </conditionalFormatting>
  <conditionalFormatting sqref="Y22:Y23">
    <cfRule type="cellIs" dxfId="636" priority="281" operator="lessThan">
      <formula>3</formula>
    </cfRule>
    <cfRule type="cellIs" dxfId="635" priority="282" operator="greaterThan">
      <formula>2</formula>
    </cfRule>
  </conditionalFormatting>
  <conditionalFormatting sqref="C36">
    <cfRule type="cellIs" dxfId="634" priority="279" operator="lessThan">
      <formula>2</formula>
    </cfRule>
    <cfRule type="cellIs" dxfId="633" priority="280" operator="equal">
      <formula>2</formula>
    </cfRule>
  </conditionalFormatting>
  <conditionalFormatting sqref="D36">
    <cfRule type="cellIs" dxfId="632" priority="277" operator="lessThan">
      <formula>3</formula>
    </cfRule>
    <cfRule type="cellIs" dxfId="631" priority="278" operator="greaterThan">
      <formula>2</formula>
    </cfRule>
  </conditionalFormatting>
  <conditionalFormatting sqref="C26">
    <cfRule type="cellIs" dxfId="630" priority="275" operator="lessThan">
      <formula>2</formula>
    </cfRule>
    <cfRule type="cellIs" dxfId="629" priority="276" operator="equal">
      <formula>2</formula>
    </cfRule>
  </conditionalFormatting>
  <conditionalFormatting sqref="D26">
    <cfRule type="cellIs" dxfId="628" priority="273" operator="lessThan">
      <formula>3</formula>
    </cfRule>
    <cfRule type="cellIs" dxfId="627" priority="274" operator="greaterThan">
      <formula>2</formula>
    </cfRule>
  </conditionalFormatting>
  <conditionalFormatting sqref="C27">
    <cfRule type="cellIs" dxfId="626" priority="271" operator="lessThan">
      <formula>2</formula>
    </cfRule>
    <cfRule type="cellIs" dxfId="625" priority="272" operator="equal">
      <formula>2</formula>
    </cfRule>
  </conditionalFormatting>
  <conditionalFormatting sqref="D27">
    <cfRule type="cellIs" dxfId="624" priority="269" operator="lessThan">
      <formula>3</formula>
    </cfRule>
    <cfRule type="cellIs" dxfId="623" priority="270" operator="greaterThan">
      <formula>2</formula>
    </cfRule>
  </conditionalFormatting>
  <conditionalFormatting sqref="C28">
    <cfRule type="cellIs" dxfId="622" priority="267" operator="lessThan">
      <formula>2</formula>
    </cfRule>
    <cfRule type="cellIs" dxfId="621" priority="268" operator="equal">
      <formula>2</formula>
    </cfRule>
  </conditionalFormatting>
  <conditionalFormatting sqref="D28">
    <cfRule type="cellIs" dxfId="620" priority="265" operator="lessThan">
      <formula>3</formula>
    </cfRule>
    <cfRule type="cellIs" dxfId="619" priority="266" operator="greaterThan">
      <formula>2</formula>
    </cfRule>
  </conditionalFormatting>
  <conditionalFormatting sqref="C29:C30">
    <cfRule type="cellIs" dxfId="618" priority="263" operator="lessThan">
      <formula>2</formula>
    </cfRule>
    <cfRule type="cellIs" dxfId="617" priority="264" operator="equal">
      <formula>2</formula>
    </cfRule>
  </conditionalFormatting>
  <conditionalFormatting sqref="D29:D30">
    <cfRule type="cellIs" dxfId="616" priority="261" operator="lessThan">
      <formula>3</formula>
    </cfRule>
    <cfRule type="cellIs" dxfId="615" priority="262" operator="greaterThan">
      <formula>2</formula>
    </cfRule>
  </conditionalFormatting>
  <conditionalFormatting sqref="C31">
    <cfRule type="cellIs" dxfId="614" priority="259" operator="lessThan">
      <formula>2</formula>
    </cfRule>
    <cfRule type="cellIs" dxfId="613" priority="260" operator="equal">
      <formula>2</formula>
    </cfRule>
  </conditionalFormatting>
  <conditionalFormatting sqref="D31">
    <cfRule type="cellIs" dxfId="612" priority="257" operator="lessThan">
      <formula>3</formula>
    </cfRule>
    <cfRule type="cellIs" dxfId="611" priority="258" operator="greaterThan">
      <formula>2</formula>
    </cfRule>
  </conditionalFormatting>
  <conditionalFormatting sqref="C32:C33">
    <cfRule type="cellIs" dxfId="610" priority="255" operator="lessThan">
      <formula>2</formula>
    </cfRule>
    <cfRule type="cellIs" dxfId="609" priority="256" operator="equal">
      <formula>2</formula>
    </cfRule>
  </conditionalFormatting>
  <conditionalFormatting sqref="D32:D33">
    <cfRule type="cellIs" dxfId="608" priority="253" operator="lessThan">
      <formula>3</formula>
    </cfRule>
    <cfRule type="cellIs" dxfId="607" priority="254" operator="greaterThan">
      <formula>2</formula>
    </cfRule>
  </conditionalFormatting>
  <conditionalFormatting sqref="C34:C35">
    <cfRule type="cellIs" dxfId="606" priority="251" operator="lessThan">
      <formula>2</formula>
    </cfRule>
    <cfRule type="cellIs" dxfId="605" priority="252" operator="equal">
      <formula>2</formula>
    </cfRule>
  </conditionalFormatting>
  <conditionalFormatting sqref="D34:D35">
    <cfRule type="cellIs" dxfId="604" priority="249" operator="lessThan">
      <formula>3</formula>
    </cfRule>
    <cfRule type="cellIs" dxfId="603" priority="250" operator="greaterThan">
      <formula>2</formula>
    </cfRule>
  </conditionalFormatting>
  <conditionalFormatting sqref="F26:F27">
    <cfRule type="cellIs" dxfId="602" priority="247" operator="lessThan">
      <formula>2</formula>
    </cfRule>
    <cfRule type="cellIs" dxfId="601" priority="248" operator="equal">
      <formula>2</formula>
    </cfRule>
  </conditionalFormatting>
  <conditionalFormatting sqref="G26:G27">
    <cfRule type="cellIs" dxfId="600" priority="245" operator="lessThan">
      <formula>3</formula>
    </cfRule>
    <cfRule type="cellIs" dxfId="599" priority="246" operator="greaterThan">
      <formula>2</formula>
    </cfRule>
  </conditionalFormatting>
  <conditionalFormatting sqref="F28:F29">
    <cfRule type="cellIs" dxfId="598" priority="243" operator="lessThan">
      <formula>2</formula>
    </cfRule>
    <cfRule type="cellIs" dxfId="597" priority="244" operator="equal">
      <formula>2</formula>
    </cfRule>
  </conditionalFormatting>
  <conditionalFormatting sqref="G28:G29">
    <cfRule type="cellIs" dxfId="596" priority="241" operator="lessThan">
      <formula>3</formula>
    </cfRule>
    <cfRule type="cellIs" dxfId="595" priority="242" operator="greaterThan">
      <formula>2</formula>
    </cfRule>
  </conditionalFormatting>
  <conditionalFormatting sqref="F30">
    <cfRule type="cellIs" dxfId="594" priority="239" operator="lessThan">
      <formula>2</formula>
    </cfRule>
    <cfRule type="cellIs" dxfId="593" priority="240" operator="equal">
      <formula>2</formula>
    </cfRule>
  </conditionalFormatting>
  <conditionalFormatting sqref="G30">
    <cfRule type="cellIs" dxfId="592" priority="237" operator="lessThan">
      <formula>3</formula>
    </cfRule>
    <cfRule type="cellIs" dxfId="591" priority="238" operator="greaterThan">
      <formula>2</formula>
    </cfRule>
  </conditionalFormatting>
  <conditionalFormatting sqref="F31">
    <cfRule type="cellIs" dxfId="590" priority="235" operator="lessThan">
      <formula>2</formula>
    </cfRule>
    <cfRule type="cellIs" dxfId="589" priority="236" operator="equal">
      <formula>2</formula>
    </cfRule>
  </conditionalFormatting>
  <conditionalFormatting sqref="G31">
    <cfRule type="cellIs" dxfId="588" priority="233" operator="lessThan">
      <formula>3</formula>
    </cfRule>
    <cfRule type="cellIs" dxfId="587" priority="234" operator="greaterThan">
      <formula>2</formula>
    </cfRule>
  </conditionalFormatting>
  <conditionalFormatting sqref="F32">
    <cfRule type="cellIs" dxfId="586" priority="231" operator="lessThan">
      <formula>2</formula>
    </cfRule>
    <cfRule type="cellIs" dxfId="585" priority="232" operator="equal">
      <formula>2</formula>
    </cfRule>
  </conditionalFormatting>
  <conditionalFormatting sqref="G32">
    <cfRule type="cellIs" dxfId="584" priority="229" operator="lessThan">
      <formula>3</formula>
    </cfRule>
    <cfRule type="cellIs" dxfId="583" priority="230" operator="greaterThan">
      <formula>2</formula>
    </cfRule>
  </conditionalFormatting>
  <conditionalFormatting sqref="F33:F34">
    <cfRule type="cellIs" dxfId="582" priority="227" operator="lessThan">
      <formula>2</formula>
    </cfRule>
    <cfRule type="cellIs" dxfId="581" priority="228" operator="equal">
      <formula>2</formula>
    </cfRule>
  </conditionalFormatting>
  <conditionalFormatting sqref="G33:G34">
    <cfRule type="cellIs" dxfId="580" priority="225" operator="lessThan">
      <formula>3</formula>
    </cfRule>
    <cfRule type="cellIs" dxfId="579" priority="226" operator="greaterThan">
      <formula>2</formula>
    </cfRule>
  </conditionalFormatting>
  <conditionalFormatting sqref="F35">
    <cfRule type="cellIs" dxfId="578" priority="223" operator="lessThan">
      <formula>2</formula>
    </cfRule>
    <cfRule type="cellIs" dxfId="577" priority="224" operator="equal">
      <formula>2</formula>
    </cfRule>
  </conditionalFormatting>
  <conditionalFormatting sqref="G35">
    <cfRule type="cellIs" dxfId="576" priority="221" operator="lessThan">
      <formula>3</formula>
    </cfRule>
    <cfRule type="cellIs" dxfId="575" priority="222" operator="greaterThan">
      <formula>2</formula>
    </cfRule>
  </conditionalFormatting>
  <conditionalFormatting sqref="F36">
    <cfRule type="cellIs" dxfId="574" priority="219" operator="lessThan">
      <formula>2</formula>
    </cfRule>
    <cfRule type="cellIs" dxfId="573" priority="220" operator="equal">
      <formula>2</formula>
    </cfRule>
  </conditionalFormatting>
  <conditionalFormatting sqref="G36">
    <cfRule type="cellIs" dxfId="572" priority="217" operator="lessThan">
      <formula>3</formula>
    </cfRule>
    <cfRule type="cellIs" dxfId="571" priority="218" operator="greaterThan">
      <formula>2</formula>
    </cfRule>
  </conditionalFormatting>
  <conditionalFormatting sqref="I25:I26">
    <cfRule type="cellIs" dxfId="570" priority="215" operator="lessThan">
      <formula>2</formula>
    </cfRule>
    <cfRule type="cellIs" dxfId="569" priority="216" operator="equal">
      <formula>2</formula>
    </cfRule>
  </conditionalFormatting>
  <conditionalFormatting sqref="J25:J26">
    <cfRule type="cellIs" dxfId="568" priority="213" operator="lessThan">
      <formula>3</formula>
    </cfRule>
    <cfRule type="cellIs" dxfId="567" priority="214" operator="greaterThan">
      <formula>2</formula>
    </cfRule>
  </conditionalFormatting>
  <conditionalFormatting sqref="I27:I28">
    <cfRule type="cellIs" dxfId="566" priority="211" operator="lessThan">
      <formula>2</formula>
    </cfRule>
    <cfRule type="cellIs" dxfId="565" priority="212" operator="equal">
      <formula>2</formula>
    </cfRule>
  </conditionalFormatting>
  <conditionalFormatting sqref="J27:J28">
    <cfRule type="cellIs" dxfId="564" priority="209" operator="lessThan">
      <formula>3</formula>
    </cfRule>
    <cfRule type="cellIs" dxfId="563" priority="210" operator="greaterThan">
      <formula>2</formula>
    </cfRule>
  </conditionalFormatting>
  <conditionalFormatting sqref="I29">
    <cfRule type="cellIs" dxfId="562" priority="207" operator="lessThan">
      <formula>2</formula>
    </cfRule>
    <cfRule type="cellIs" dxfId="561" priority="208" operator="equal">
      <formula>2</formula>
    </cfRule>
  </conditionalFormatting>
  <conditionalFormatting sqref="J29">
    <cfRule type="cellIs" dxfId="560" priority="205" operator="lessThan">
      <formula>3</formula>
    </cfRule>
    <cfRule type="cellIs" dxfId="559" priority="206" operator="greaterThan">
      <formula>2</formula>
    </cfRule>
  </conditionalFormatting>
  <conditionalFormatting sqref="I30">
    <cfRule type="cellIs" dxfId="558" priority="203" operator="lessThan">
      <formula>2</formula>
    </cfRule>
    <cfRule type="cellIs" dxfId="557" priority="204" operator="equal">
      <formula>2</formula>
    </cfRule>
  </conditionalFormatting>
  <conditionalFormatting sqref="J30">
    <cfRule type="cellIs" dxfId="556" priority="201" operator="lessThan">
      <formula>3</formula>
    </cfRule>
    <cfRule type="cellIs" dxfId="555" priority="202" operator="greaterThan">
      <formula>2</formula>
    </cfRule>
  </conditionalFormatting>
  <conditionalFormatting sqref="I31">
    <cfRule type="cellIs" dxfId="554" priority="199" operator="lessThan">
      <formula>2</formula>
    </cfRule>
    <cfRule type="cellIs" dxfId="553" priority="200" operator="equal">
      <formula>2</formula>
    </cfRule>
  </conditionalFormatting>
  <conditionalFormatting sqref="J31">
    <cfRule type="cellIs" dxfId="552" priority="197" operator="lessThan">
      <formula>3</formula>
    </cfRule>
    <cfRule type="cellIs" dxfId="551" priority="198" operator="greaterThan">
      <formula>2</formula>
    </cfRule>
  </conditionalFormatting>
  <conditionalFormatting sqref="I32:I33">
    <cfRule type="cellIs" dxfId="550" priority="195" operator="lessThan">
      <formula>2</formula>
    </cfRule>
    <cfRule type="cellIs" dxfId="549" priority="196" operator="equal">
      <formula>2</formula>
    </cfRule>
  </conditionalFormatting>
  <conditionalFormatting sqref="J32:J33">
    <cfRule type="cellIs" dxfId="548" priority="193" operator="lessThan">
      <formula>3</formula>
    </cfRule>
    <cfRule type="cellIs" dxfId="547" priority="194" operator="greaterThan">
      <formula>2</formula>
    </cfRule>
  </conditionalFormatting>
  <conditionalFormatting sqref="I34">
    <cfRule type="cellIs" dxfId="546" priority="191" operator="lessThan">
      <formula>2</formula>
    </cfRule>
    <cfRule type="cellIs" dxfId="545" priority="192" operator="equal">
      <formula>2</formula>
    </cfRule>
  </conditionalFormatting>
  <conditionalFormatting sqref="J34">
    <cfRule type="cellIs" dxfId="544" priority="189" operator="lessThan">
      <formula>3</formula>
    </cfRule>
    <cfRule type="cellIs" dxfId="543" priority="190" operator="greaterThan">
      <formula>2</formula>
    </cfRule>
  </conditionalFormatting>
  <conditionalFormatting sqref="I35:I36">
    <cfRule type="cellIs" dxfId="542" priority="187" operator="lessThan">
      <formula>2</formula>
    </cfRule>
    <cfRule type="cellIs" dxfId="541" priority="188" operator="equal">
      <formula>2</formula>
    </cfRule>
  </conditionalFormatting>
  <conditionalFormatting sqref="J35:J36">
    <cfRule type="cellIs" dxfId="540" priority="185" operator="lessThan">
      <formula>3</formula>
    </cfRule>
    <cfRule type="cellIs" dxfId="539" priority="186" operator="greaterThan">
      <formula>2</formula>
    </cfRule>
  </conditionalFormatting>
  <conditionalFormatting sqref="I37:I38">
    <cfRule type="cellIs" dxfId="538" priority="183" operator="lessThan">
      <formula>2</formula>
    </cfRule>
    <cfRule type="cellIs" dxfId="537" priority="184" operator="equal">
      <formula>2</formula>
    </cfRule>
  </conditionalFormatting>
  <conditionalFormatting sqref="J37:J38">
    <cfRule type="cellIs" dxfId="536" priority="181" operator="lessThan">
      <formula>3</formula>
    </cfRule>
    <cfRule type="cellIs" dxfId="535" priority="182" operator="greaterThan">
      <formula>2</formula>
    </cfRule>
  </conditionalFormatting>
  <conditionalFormatting sqref="L25:L26">
    <cfRule type="cellIs" dxfId="534" priority="179" operator="lessThan">
      <formula>2</formula>
    </cfRule>
    <cfRule type="cellIs" dxfId="533" priority="180" operator="equal">
      <formula>2</formula>
    </cfRule>
  </conditionalFormatting>
  <conditionalFormatting sqref="M25:M26">
    <cfRule type="cellIs" dxfId="532" priority="177" operator="lessThan">
      <formula>3</formula>
    </cfRule>
    <cfRule type="cellIs" dxfId="531" priority="178" operator="greaterThan">
      <formula>2</formula>
    </cfRule>
  </conditionalFormatting>
  <conditionalFormatting sqref="L27:L28">
    <cfRule type="cellIs" dxfId="530" priority="175" operator="lessThan">
      <formula>2</formula>
    </cfRule>
    <cfRule type="cellIs" dxfId="529" priority="176" operator="equal">
      <formula>2</formula>
    </cfRule>
  </conditionalFormatting>
  <conditionalFormatting sqref="M27:M28">
    <cfRule type="cellIs" dxfId="528" priority="173" operator="lessThan">
      <formula>3</formula>
    </cfRule>
    <cfRule type="cellIs" dxfId="527" priority="174" operator="greaterThan">
      <formula>2</formula>
    </cfRule>
  </conditionalFormatting>
  <conditionalFormatting sqref="L29">
    <cfRule type="cellIs" dxfId="526" priority="171" operator="lessThan">
      <formula>2</formula>
    </cfRule>
    <cfRule type="cellIs" dxfId="525" priority="172" operator="equal">
      <formula>2</formula>
    </cfRule>
  </conditionalFormatting>
  <conditionalFormatting sqref="M29">
    <cfRule type="cellIs" dxfId="524" priority="169" operator="lessThan">
      <formula>3</formula>
    </cfRule>
    <cfRule type="cellIs" dxfId="523" priority="170" operator="greaterThan">
      <formula>2</formula>
    </cfRule>
  </conditionalFormatting>
  <conditionalFormatting sqref="L30">
    <cfRule type="cellIs" dxfId="522" priority="167" operator="lessThan">
      <formula>2</formula>
    </cfRule>
    <cfRule type="cellIs" dxfId="521" priority="168" operator="equal">
      <formula>2</formula>
    </cfRule>
  </conditionalFormatting>
  <conditionalFormatting sqref="M30">
    <cfRule type="cellIs" dxfId="520" priority="165" operator="lessThan">
      <formula>3</formula>
    </cfRule>
    <cfRule type="cellIs" dxfId="519" priority="166" operator="greaterThan">
      <formula>2</formula>
    </cfRule>
  </conditionalFormatting>
  <conditionalFormatting sqref="L31">
    <cfRule type="cellIs" dxfId="518" priority="163" operator="lessThan">
      <formula>2</formula>
    </cfRule>
    <cfRule type="cellIs" dxfId="517" priority="164" operator="equal">
      <formula>2</formula>
    </cfRule>
  </conditionalFormatting>
  <conditionalFormatting sqref="M31">
    <cfRule type="cellIs" dxfId="516" priority="161" operator="lessThan">
      <formula>3</formula>
    </cfRule>
    <cfRule type="cellIs" dxfId="515" priority="162" operator="greaterThan">
      <formula>2</formula>
    </cfRule>
  </conditionalFormatting>
  <conditionalFormatting sqref="L32:L33">
    <cfRule type="cellIs" dxfId="514" priority="159" operator="lessThan">
      <formula>2</formula>
    </cfRule>
    <cfRule type="cellIs" dxfId="513" priority="160" operator="equal">
      <formula>2</formula>
    </cfRule>
  </conditionalFormatting>
  <conditionalFormatting sqref="M32:M33">
    <cfRule type="cellIs" dxfId="512" priority="157" operator="lessThan">
      <formula>3</formula>
    </cfRule>
    <cfRule type="cellIs" dxfId="511" priority="158" operator="greaterThan">
      <formula>2</formula>
    </cfRule>
  </conditionalFormatting>
  <conditionalFormatting sqref="L34">
    <cfRule type="cellIs" dxfId="510" priority="155" operator="lessThan">
      <formula>2</formula>
    </cfRule>
    <cfRule type="cellIs" dxfId="509" priority="156" operator="equal">
      <formula>2</formula>
    </cfRule>
  </conditionalFormatting>
  <conditionalFormatting sqref="M34">
    <cfRule type="cellIs" dxfId="508" priority="153" operator="lessThan">
      <formula>3</formula>
    </cfRule>
    <cfRule type="cellIs" dxfId="507" priority="154" operator="greaterThan">
      <formula>2</formula>
    </cfRule>
  </conditionalFormatting>
  <conditionalFormatting sqref="L35:L36">
    <cfRule type="cellIs" dxfId="506" priority="151" operator="lessThan">
      <formula>2</formula>
    </cfRule>
    <cfRule type="cellIs" dxfId="505" priority="152" operator="equal">
      <formula>2</formula>
    </cfRule>
  </conditionalFormatting>
  <conditionalFormatting sqref="M35:M36">
    <cfRule type="cellIs" dxfId="504" priority="149" operator="lessThan">
      <formula>3</formula>
    </cfRule>
    <cfRule type="cellIs" dxfId="503" priority="150" operator="greaterThan">
      <formula>2</formula>
    </cfRule>
  </conditionalFormatting>
  <conditionalFormatting sqref="L37">
    <cfRule type="cellIs" dxfId="502" priority="147" operator="lessThan">
      <formula>2</formula>
    </cfRule>
    <cfRule type="cellIs" dxfId="501" priority="148" operator="equal">
      <formula>2</formula>
    </cfRule>
  </conditionalFormatting>
  <conditionalFormatting sqref="M37">
    <cfRule type="cellIs" dxfId="500" priority="145" operator="lessThan">
      <formula>3</formula>
    </cfRule>
    <cfRule type="cellIs" dxfId="499" priority="146" operator="greaterThan">
      <formula>2</formula>
    </cfRule>
  </conditionalFormatting>
  <conditionalFormatting sqref="O25">
    <cfRule type="cellIs" dxfId="498" priority="143" operator="lessThan">
      <formula>2</formula>
    </cfRule>
    <cfRule type="cellIs" dxfId="497" priority="144" operator="equal">
      <formula>2</formula>
    </cfRule>
  </conditionalFormatting>
  <conditionalFormatting sqref="P25">
    <cfRule type="cellIs" dxfId="496" priority="141" operator="lessThan">
      <formula>3</formula>
    </cfRule>
    <cfRule type="cellIs" dxfId="495" priority="142" operator="greaterThan">
      <formula>2</formula>
    </cfRule>
  </conditionalFormatting>
  <conditionalFormatting sqref="O26:O27">
    <cfRule type="cellIs" dxfId="494" priority="139" operator="lessThan">
      <formula>2</formula>
    </cfRule>
    <cfRule type="cellIs" dxfId="493" priority="140" operator="equal">
      <formula>2</formula>
    </cfRule>
  </conditionalFormatting>
  <conditionalFormatting sqref="P26:P27">
    <cfRule type="cellIs" dxfId="492" priority="137" operator="lessThan">
      <formula>3</formula>
    </cfRule>
    <cfRule type="cellIs" dxfId="491" priority="138" operator="greaterThan">
      <formula>2</formula>
    </cfRule>
  </conditionalFormatting>
  <conditionalFormatting sqref="O28:O29">
    <cfRule type="cellIs" dxfId="490" priority="135" operator="lessThan">
      <formula>2</formula>
    </cfRule>
    <cfRule type="cellIs" dxfId="489" priority="136" operator="equal">
      <formula>2</formula>
    </cfRule>
  </conditionalFormatting>
  <conditionalFormatting sqref="P28:P29">
    <cfRule type="cellIs" dxfId="488" priority="133" operator="lessThan">
      <formula>3</formula>
    </cfRule>
    <cfRule type="cellIs" dxfId="487" priority="134" operator="greaterThan">
      <formula>2</formula>
    </cfRule>
  </conditionalFormatting>
  <conditionalFormatting sqref="O30">
    <cfRule type="cellIs" dxfId="486" priority="131" operator="lessThan">
      <formula>2</formula>
    </cfRule>
    <cfRule type="cellIs" dxfId="485" priority="132" operator="equal">
      <formula>2</formula>
    </cfRule>
  </conditionalFormatting>
  <conditionalFormatting sqref="P30">
    <cfRule type="cellIs" dxfId="484" priority="129" operator="lessThan">
      <formula>3</formula>
    </cfRule>
    <cfRule type="cellIs" dxfId="483" priority="130" operator="greaterThan">
      <formula>2</formula>
    </cfRule>
  </conditionalFormatting>
  <conditionalFormatting sqref="O31">
    <cfRule type="cellIs" dxfId="482" priority="127" operator="lessThan">
      <formula>2</formula>
    </cfRule>
    <cfRule type="cellIs" dxfId="481" priority="128" operator="equal">
      <formula>2</formula>
    </cfRule>
  </conditionalFormatting>
  <conditionalFormatting sqref="P31">
    <cfRule type="cellIs" dxfId="480" priority="125" operator="lessThan">
      <formula>3</formula>
    </cfRule>
    <cfRule type="cellIs" dxfId="479" priority="126" operator="greaterThan">
      <formula>2</formula>
    </cfRule>
  </conditionalFormatting>
  <conditionalFormatting sqref="O32">
    <cfRule type="cellIs" dxfId="478" priority="123" operator="lessThan">
      <formula>2</formula>
    </cfRule>
    <cfRule type="cellIs" dxfId="477" priority="124" operator="equal">
      <formula>2</formula>
    </cfRule>
  </conditionalFormatting>
  <conditionalFormatting sqref="P32">
    <cfRule type="cellIs" dxfId="476" priority="121" operator="lessThan">
      <formula>3</formula>
    </cfRule>
    <cfRule type="cellIs" dxfId="475" priority="122" operator="greaterThan">
      <formula>2</formula>
    </cfRule>
  </conditionalFormatting>
  <conditionalFormatting sqref="O33:O34">
    <cfRule type="cellIs" dxfId="474" priority="119" operator="lessThan">
      <formula>2</formula>
    </cfRule>
    <cfRule type="cellIs" dxfId="473" priority="120" operator="equal">
      <formula>2</formula>
    </cfRule>
  </conditionalFormatting>
  <conditionalFormatting sqref="P33:P34">
    <cfRule type="cellIs" dxfId="472" priority="117" operator="lessThan">
      <formula>3</formula>
    </cfRule>
    <cfRule type="cellIs" dxfId="471" priority="118" operator="greaterThan">
      <formula>2</formula>
    </cfRule>
  </conditionalFormatting>
  <conditionalFormatting sqref="O35">
    <cfRule type="cellIs" dxfId="470" priority="115" operator="lessThan">
      <formula>2</formula>
    </cfRule>
    <cfRule type="cellIs" dxfId="469" priority="116" operator="equal">
      <formula>2</formula>
    </cfRule>
  </conditionalFormatting>
  <conditionalFormatting sqref="P35">
    <cfRule type="cellIs" dxfId="468" priority="113" operator="lessThan">
      <formula>3</formula>
    </cfRule>
    <cfRule type="cellIs" dxfId="467" priority="114" operator="greaterThan">
      <formula>2</formula>
    </cfRule>
  </conditionalFormatting>
  <conditionalFormatting sqref="O36:O37">
    <cfRule type="cellIs" dxfId="466" priority="111" operator="lessThan">
      <formula>2</formula>
    </cfRule>
    <cfRule type="cellIs" dxfId="465" priority="112" operator="equal">
      <formula>2</formula>
    </cfRule>
  </conditionalFormatting>
  <conditionalFormatting sqref="P36:P37">
    <cfRule type="cellIs" dxfId="464" priority="109" operator="lessThan">
      <formula>3</formula>
    </cfRule>
    <cfRule type="cellIs" dxfId="463" priority="110" operator="greaterThan">
      <formula>2</formula>
    </cfRule>
  </conditionalFormatting>
  <conditionalFormatting sqref="R26">
    <cfRule type="cellIs" dxfId="462" priority="107" operator="lessThan">
      <formula>2</formula>
    </cfRule>
    <cfRule type="cellIs" dxfId="461" priority="108" operator="equal">
      <formula>2</formula>
    </cfRule>
  </conditionalFormatting>
  <conditionalFormatting sqref="S26">
    <cfRule type="cellIs" dxfId="460" priority="105" operator="lessThan">
      <formula>3</formula>
    </cfRule>
    <cfRule type="cellIs" dxfId="459" priority="106" operator="greaterThan">
      <formula>2</formula>
    </cfRule>
  </conditionalFormatting>
  <conditionalFormatting sqref="R27">
    <cfRule type="cellIs" dxfId="458" priority="103" operator="lessThan">
      <formula>2</formula>
    </cfRule>
    <cfRule type="cellIs" dxfId="457" priority="104" operator="equal">
      <formula>2</formula>
    </cfRule>
  </conditionalFormatting>
  <conditionalFormatting sqref="S27">
    <cfRule type="cellIs" dxfId="456" priority="101" operator="lessThan">
      <formula>3</formula>
    </cfRule>
    <cfRule type="cellIs" dxfId="455" priority="102" operator="greaterThan">
      <formula>2</formula>
    </cfRule>
  </conditionalFormatting>
  <conditionalFormatting sqref="R28">
    <cfRule type="cellIs" dxfId="454" priority="99" operator="lessThan">
      <formula>2</formula>
    </cfRule>
    <cfRule type="cellIs" dxfId="453" priority="100" operator="equal">
      <formula>2</formula>
    </cfRule>
  </conditionalFormatting>
  <conditionalFormatting sqref="S28">
    <cfRule type="cellIs" dxfId="452" priority="97" operator="lessThan">
      <formula>3</formula>
    </cfRule>
    <cfRule type="cellIs" dxfId="451" priority="98" operator="greaterThan">
      <formula>2</formula>
    </cfRule>
  </conditionalFormatting>
  <conditionalFormatting sqref="R29:R30">
    <cfRule type="cellIs" dxfId="450" priority="95" operator="lessThan">
      <formula>2</formula>
    </cfRule>
    <cfRule type="cellIs" dxfId="449" priority="96" operator="equal">
      <formula>2</formula>
    </cfRule>
  </conditionalFormatting>
  <conditionalFormatting sqref="S29:S30">
    <cfRule type="cellIs" dxfId="448" priority="93" operator="lessThan">
      <formula>3</formula>
    </cfRule>
    <cfRule type="cellIs" dxfId="447" priority="94" operator="greaterThan">
      <formula>2</formula>
    </cfRule>
  </conditionalFormatting>
  <conditionalFormatting sqref="R31">
    <cfRule type="cellIs" dxfId="446" priority="91" operator="lessThan">
      <formula>2</formula>
    </cfRule>
    <cfRule type="cellIs" dxfId="445" priority="92" operator="equal">
      <formula>2</formula>
    </cfRule>
  </conditionalFormatting>
  <conditionalFormatting sqref="S31">
    <cfRule type="cellIs" dxfId="444" priority="89" operator="lessThan">
      <formula>3</formula>
    </cfRule>
    <cfRule type="cellIs" dxfId="443" priority="90" operator="greaterThan">
      <formula>2</formula>
    </cfRule>
  </conditionalFormatting>
  <conditionalFormatting sqref="R32:R33">
    <cfRule type="cellIs" dxfId="442" priority="87" operator="lessThan">
      <formula>2</formula>
    </cfRule>
    <cfRule type="cellIs" dxfId="441" priority="88" operator="equal">
      <formula>2</formula>
    </cfRule>
  </conditionalFormatting>
  <conditionalFormatting sqref="S32:S33">
    <cfRule type="cellIs" dxfId="440" priority="85" operator="lessThan">
      <formula>3</formula>
    </cfRule>
    <cfRule type="cellIs" dxfId="439" priority="86" operator="greaterThan">
      <formula>2</formula>
    </cfRule>
  </conditionalFormatting>
  <conditionalFormatting sqref="R34">
    <cfRule type="cellIs" dxfId="438" priority="83" operator="lessThan">
      <formula>2</formula>
    </cfRule>
    <cfRule type="cellIs" dxfId="437" priority="84" operator="equal">
      <formula>2</formula>
    </cfRule>
  </conditionalFormatting>
  <conditionalFormatting sqref="S34">
    <cfRule type="cellIs" dxfId="436" priority="81" operator="lessThan">
      <formula>3</formula>
    </cfRule>
    <cfRule type="cellIs" dxfId="435" priority="82" operator="greaterThan">
      <formula>2</formula>
    </cfRule>
  </conditionalFormatting>
  <conditionalFormatting sqref="R37">
    <cfRule type="cellIs" dxfId="434" priority="79" operator="lessThan">
      <formula>2</formula>
    </cfRule>
    <cfRule type="cellIs" dxfId="433" priority="80" operator="equal">
      <formula>2</formula>
    </cfRule>
  </conditionalFormatting>
  <conditionalFormatting sqref="S37">
    <cfRule type="cellIs" dxfId="432" priority="77" operator="lessThan">
      <formula>3</formula>
    </cfRule>
    <cfRule type="cellIs" dxfId="431" priority="78" operator="greaterThan">
      <formula>2</formula>
    </cfRule>
  </conditionalFormatting>
  <conditionalFormatting sqref="R38">
    <cfRule type="cellIs" dxfId="430" priority="75" operator="lessThan">
      <formula>2</formula>
    </cfRule>
    <cfRule type="cellIs" dxfId="429" priority="76" operator="equal">
      <formula>2</formula>
    </cfRule>
  </conditionalFormatting>
  <conditionalFormatting sqref="S38">
    <cfRule type="cellIs" dxfId="428" priority="73" operator="lessThan">
      <formula>3</formula>
    </cfRule>
    <cfRule type="cellIs" dxfId="427" priority="74" operator="greaterThan">
      <formula>2</formula>
    </cfRule>
  </conditionalFormatting>
  <conditionalFormatting sqref="U25">
    <cfRule type="cellIs" dxfId="426" priority="71" operator="lessThan">
      <formula>2</formula>
    </cfRule>
    <cfRule type="cellIs" dxfId="425" priority="72" operator="equal">
      <formula>2</formula>
    </cfRule>
  </conditionalFormatting>
  <conditionalFormatting sqref="V25">
    <cfRule type="cellIs" dxfId="424" priority="69" operator="lessThan">
      <formula>3</formula>
    </cfRule>
    <cfRule type="cellIs" dxfId="423" priority="70" operator="greaterThan">
      <formula>2</formula>
    </cfRule>
  </conditionalFormatting>
  <conditionalFormatting sqref="U26">
    <cfRule type="cellIs" dxfId="422" priority="67" operator="lessThan">
      <formula>2</formula>
    </cfRule>
    <cfRule type="cellIs" dxfId="421" priority="68" operator="equal">
      <formula>2</formula>
    </cfRule>
  </conditionalFormatting>
  <conditionalFormatting sqref="V26">
    <cfRule type="cellIs" dxfId="420" priority="65" operator="lessThan">
      <formula>3</formula>
    </cfRule>
    <cfRule type="cellIs" dxfId="419" priority="66" operator="greaterThan">
      <formula>2</formula>
    </cfRule>
  </conditionalFormatting>
  <conditionalFormatting sqref="U27">
    <cfRule type="cellIs" dxfId="418" priority="63" operator="lessThan">
      <formula>2</formula>
    </cfRule>
    <cfRule type="cellIs" dxfId="417" priority="64" operator="equal">
      <formula>2</formula>
    </cfRule>
  </conditionalFormatting>
  <conditionalFormatting sqref="V27">
    <cfRule type="cellIs" dxfId="416" priority="61" operator="lessThan">
      <formula>3</formula>
    </cfRule>
    <cfRule type="cellIs" dxfId="415" priority="62" operator="greaterThan">
      <formula>2</formula>
    </cfRule>
  </conditionalFormatting>
  <conditionalFormatting sqref="U28:U29">
    <cfRule type="cellIs" dxfId="414" priority="59" operator="lessThan">
      <formula>2</formula>
    </cfRule>
    <cfRule type="cellIs" dxfId="413" priority="60" operator="equal">
      <formula>2</formula>
    </cfRule>
  </conditionalFormatting>
  <conditionalFormatting sqref="V28:V29">
    <cfRule type="cellIs" dxfId="412" priority="57" operator="lessThan">
      <formula>3</formula>
    </cfRule>
    <cfRule type="cellIs" dxfId="411" priority="58" operator="greaterThan">
      <formula>2</formula>
    </cfRule>
  </conditionalFormatting>
  <conditionalFormatting sqref="U30">
    <cfRule type="cellIs" dxfId="410" priority="55" operator="lessThan">
      <formula>2</formula>
    </cfRule>
    <cfRule type="cellIs" dxfId="409" priority="56" operator="equal">
      <formula>2</formula>
    </cfRule>
  </conditionalFormatting>
  <conditionalFormatting sqref="V30">
    <cfRule type="cellIs" dxfId="408" priority="53" operator="lessThan">
      <formula>3</formula>
    </cfRule>
    <cfRule type="cellIs" dxfId="407" priority="54" operator="greaterThan">
      <formula>2</formula>
    </cfRule>
  </conditionalFormatting>
  <conditionalFormatting sqref="U31:U32">
    <cfRule type="cellIs" dxfId="406" priority="51" operator="lessThan">
      <formula>2</formula>
    </cfRule>
    <cfRule type="cellIs" dxfId="405" priority="52" operator="equal">
      <formula>2</formula>
    </cfRule>
  </conditionalFormatting>
  <conditionalFormatting sqref="V31:V32">
    <cfRule type="cellIs" dxfId="404" priority="49" operator="lessThan">
      <formula>3</formula>
    </cfRule>
    <cfRule type="cellIs" dxfId="403" priority="50" operator="greaterThan">
      <formula>2</formula>
    </cfRule>
  </conditionalFormatting>
  <conditionalFormatting sqref="U33:U34">
    <cfRule type="cellIs" dxfId="402" priority="47" operator="lessThan">
      <formula>2</formula>
    </cfRule>
    <cfRule type="cellIs" dxfId="401" priority="48" operator="equal">
      <formula>2</formula>
    </cfRule>
  </conditionalFormatting>
  <conditionalFormatting sqref="V33:V34">
    <cfRule type="cellIs" dxfId="400" priority="45" operator="lessThan">
      <formula>3</formula>
    </cfRule>
    <cfRule type="cellIs" dxfId="399" priority="46" operator="greaterThan">
      <formula>2</formula>
    </cfRule>
  </conditionalFormatting>
  <conditionalFormatting sqref="U35">
    <cfRule type="cellIs" dxfId="398" priority="43" operator="lessThan">
      <formula>2</formula>
    </cfRule>
    <cfRule type="cellIs" dxfId="397" priority="44" operator="equal">
      <formula>2</formula>
    </cfRule>
  </conditionalFormatting>
  <conditionalFormatting sqref="V35">
    <cfRule type="cellIs" dxfId="396" priority="41" operator="lessThan">
      <formula>3</formula>
    </cfRule>
    <cfRule type="cellIs" dxfId="395" priority="42" operator="greaterThan">
      <formula>2</formula>
    </cfRule>
  </conditionalFormatting>
  <conditionalFormatting sqref="U36:U37">
    <cfRule type="cellIs" dxfId="394" priority="39" operator="lessThan">
      <formula>2</formula>
    </cfRule>
    <cfRule type="cellIs" dxfId="393" priority="40" operator="equal">
      <formula>2</formula>
    </cfRule>
  </conditionalFormatting>
  <conditionalFormatting sqref="V36:V37">
    <cfRule type="cellIs" dxfId="392" priority="37" operator="lessThan">
      <formula>3</formula>
    </cfRule>
    <cfRule type="cellIs" dxfId="391" priority="38" operator="greaterThan">
      <formula>2</formula>
    </cfRule>
  </conditionalFormatting>
  <conditionalFormatting sqref="X25:X26">
    <cfRule type="cellIs" dxfId="390" priority="35" operator="lessThan">
      <formula>2</formula>
    </cfRule>
    <cfRule type="cellIs" dxfId="389" priority="36" operator="equal">
      <formula>2</formula>
    </cfRule>
  </conditionalFormatting>
  <conditionalFormatting sqref="Y25:Y26">
    <cfRule type="cellIs" dxfId="388" priority="33" operator="lessThan">
      <formula>3</formula>
    </cfRule>
    <cfRule type="cellIs" dxfId="387" priority="34" operator="greaterThan">
      <formula>2</formula>
    </cfRule>
  </conditionalFormatting>
  <conditionalFormatting sqref="X27:X28">
    <cfRule type="cellIs" dxfId="386" priority="31" operator="lessThan">
      <formula>2</formula>
    </cfRule>
    <cfRule type="cellIs" dxfId="385" priority="32" operator="equal">
      <formula>2</formula>
    </cfRule>
  </conditionalFormatting>
  <conditionalFormatting sqref="Y27:Y28">
    <cfRule type="cellIs" dxfId="384" priority="29" operator="lessThan">
      <formula>3</formula>
    </cfRule>
    <cfRule type="cellIs" dxfId="383" priority="30" operator="greaterThan">
      <formula>2</formula>
    </cfRule>
  </conditionalFormatting>
  <conditionalFormatting sqref="X29">
    <cfRule type="cellIs" dxfId="382" priority="27" operator="lessThan">
      <formula>2</formula>
    </cfRule>
    <cfRule type="cellIs" dxfId="381" priority="28" operator="equal">
      <formula>2</formula>
    </cfRule>
  </conditionalFormatting>
  <conditionalFormatting sqref="Y29">
    <cfRule type="cellIs" dxfId="380" priority="25" operator="lessThan">
      <formula>3</formula>
    </cfRule>
    <cfRule type="cellIs" dxfId="379" priority="26" operator="greaterThan">
      <formula>2</formula>
    </cfRule>
  </conditionalFormatting>
  <conditionalFormatting sqref="X30">
    <cfRule type="cellIs" dxfId="378" priority="23" operator="lessThan">
      <formula>2</formula>
    </cfRule>
    <cfRule type="cellIs" dxfId="377" priority="24" operator="equal">
      <formula>2</formula>
    </cfRule>
  </conditionalFormatting>
  <conditionalFormatting sqref="Y30">
    <cfRule type="cellIs" dxfId="376" priority="21" operator="lessThan">
      <formula>3</formula>
    </cfRule>
    <cfRule type="cellIs" dxfId="375" priority="22" operator="greaterThan">
      <formula>2</formula>
    </cfRule>
  </conditionalFormatting>
  <conditionalFormatting sqref="X31">
    <cfRule type="cellIs" dxfId="374" priority="19" operator="lessThan">
      <formula>2</formula>
    </cfRule>
    <cfRule type="cellIs" dxfId="373" priority="20" operator="equal">
      <formula>2</formula>
    </cfRule>
  </conditionalFormatting>
  <conditionalFormatting sqref="Y31">
    <cfRule type="cellIs" dxfId="372" priority="17" operator="lessThan">
      <formula>3</formula>
    </cfRule>
    <cfRule type="cellIs" dxfId="371" priority="18" operator="greaterThan">
      <formula>2</formula>
    </cfRule>
  </conditionalFormatting>
  <conditionalFormatting sqref="X32:X33">
    <cfRule type="cellIs" dxfId="370" priority="15" operator="lessThan">
      <formula>2</formula>
    </cfRule>
    <cfRule type="cellIs" dxfId="369" priority="16" operator="equal">
      <formula>2</formula>
    </cfRule>
  </conditionalFormatting>
  <conditionalFormatting sqref="Y32:Y33">
    <cfRule type="cellIs" dxfId="368" priority="13" operator="lessThan">
      <formula>3</formula>
    </cfRule>
    <cfRule type="cellIs" dxfId="367" priority="14" operator="greaterThan">
      <formula>2</formula>
    </cfRule>
  </conditionalFormatting>
  <conditionalFormatting sqref="X34">
    <cfRule type="cellIs" dxfId="366" priority="11" operator="lessThan">
      <formula>2</formula>
    </cfRule>
    <cfRule type="cellIs" dxfId="365" priority="12" operator="equal">
      <formula>2</formula>
    </cfRule>
  </conditionalFormatting>
  <conditionalFormatting sqref="Y34">
    <cfRule type="cellIs" dxfId="364" priority="9" operator="lessThan">
      <formula>3</formula>
    </cfRule>
    <cfRule type="cellIs" dxfId="363" priority="10" operator="greaterThan">
      <formula>2</formula>
    </cfRule>
  </conditionalFormatting>
  <conditionalFormatting sqref="X35:X36">
    <cfRule type="cellIs" dxfId="362" priority="7" operator="lessThan">
      <formula>2</formula>
    </cfRule>
    <cfRule type="cellIs" dxfId="361" priority="8" operator="equal">
      <formula>2</formula>
    </cfRule>
  </conditionalFormatting>
  <conditionalFormatting sqref="Y35:Y36">
    <cfRule type="cellIs" dxfId="360" priority="5" operator="lessThan">
      <formula>3</formula>
    </cfRule>
    <cfRule type="cellIs" dxfId="359" priority="6" operator="greaterThan">
      <formula>2</formula>
    </cfRule>
  </conditionalFormatting>
  <conditionalFormatting sqref="X37:X38">
    <cfRule type="cellIs" dxfId="358" priority="3" operator="lessThan">
      <formula>2</formula>
    </cfRule>
    <cfRule type="cellIs" dxfId="357" priority="4" operator="equal">
      <formula>2</formula>
    </cfRule>
  </conditionalFormatting>
  <conditionalFormatting sqref="Y37:Y38">
    <cfRule type="cellIs" dxfId="356" priority="1" operator="lessThan">
      <formula>3</formula>
    </cfRule>
    <cfRule type="cellIs" dxfId="355" priority="2" operator="greaterThan">
      <formula>2</formula>
    </cfRule>
  </conditionalFormatting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1">
    <tabColor rgb="FF002060"/>
  </sheetPr>
  <dimension ref="A1:L40"/>
  <sheetViews>
    <sheetView workbookViewId="0">
      <selection sqref="A1:L1"/>
    </sheetView>
  </sheetViews>
  <sheetFormatPr defaultColWidth="11.42578125" defaultRowHeight="12.75" x14ac:dyDescent="0.2"/>
  <cols>
    <col min="1" max="1" width="23.28515625" style="11" customWidth="1"/>
    <col min="2" max="16384" width="11.42578125" style="11"/>
  </cols>
  <sheetData>
    <row r="1" spans="1:12" ht="16.5" thickBot="1" x14ac:dyDescent="0.3">
      <c r="A1" s="395" t="s">
        <v>79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</row>
    <row r="2" spans="1:12" ht="35.25" customHeight="1" x14ac:dyDescent="0.2">
      <c r="A2" s="98" t="s">
        <v>1</v>
      </c>
      <c r="B2" s="100" t="s">
        <v>2</v>
      </c>
      <c r="C2" s="97" t="s">
        <v>3</v>
      </c>
      <c r="D2" s="100" t="s">
        <v>4</v>
      </c>
      <c r="E2" s="96" t="s">
        <v>5</v>
      </c>
      <c r="F2" s="96" t="s">
        <v>36</v>
      </c>
      <c r="G2" s="96" t="s">
        <v>20</v>
      </c>
      <c r="H2" s="96" t="s">
        <v>35</v>
      </c>
      <c r="I2" s="97" t="s">
        <v>8</v>
      </c>
      <c r="J2" s="111" t="s">
        <v>44</v>
      </c>
      <c r="K2" s="111" t="s">
        <v>45</v>
      </c>
      <c r="L2" s="113" t="s">
        <v>41</v>
      </c>
    </row>
    <row r="3" spans="1:12" x14ac:dyDescent="0.2">
      <c r="A3" s="99" t="str">
        <f>'инд. оценки 2 кл.'!A6</f>
        <v>Афонина Виктория</v>
      </c>
      <c r="B3" s="72">
        <f>IF(A3=0," ",IF(ISBLANK('Первичные данные 2 кл.'!C6)=TRUE," ",IF(ISBLANK('инд. оценки 1 кл.'!C5)=TRUE," ",IF('группы 2 кл.'!B5=4,0,IF('группы 2 кл.'!B5=1,1,IF(('группы 2 кл.'!B5-'группы 1 кл.'!C3)&lt;0,1,0))))))</f>
        <v>0</v>
      </c>
      <c r="C3" s="73">
        <f>IF(A3=0," ",IF(ISBLANK('Первичные данные 2 кл.'!C6)=TRUE," ",IF(ISBLANK('инд. оценки 1 кл.'!C5)=TRUE," ",IF('группы 2 кл.'!C5=4,0,IF('группы 2 кл.'!C5=1,1,IF(('группы 2 кл.'!C5-'группы 1 кл.'!D3)&lt;0,1,0))))))</f>
        <v>0</v>
      </c>
      <c r="D3" s="72">
        <f>IF(A3=0," ",IF(ISBLANK('Первичные данные 2 кл.'!C6)=TRUE," ",IF(ISBLANK('инд. оценки 1 кл.'!C5)=TRUE," ",IF('группы 2 кл.'!E5=4,0,IF('группы 2 кл.'!E5=1,1,IF(('группы 2 кл.'!E5-'группы 1 кл.'!E3)&lt;0,1,0))))))</f>
        <v>0</v>
      </c>
      <c r="E3" s="9">
        <f>IF(A3=0," ",IF(ISBLANK('Первичные данные 2 кл.'!C6)=TRUE," ",IF(ISBLANK('инд. оценки 1 кл.'!C5)=TRUE," ",IF('группы 2 кл.'!F5=4,0,IF('группы 2 кл.'!F5=1,1,IF(('группы 2 кл.'!F5-'группы 1 кл.'!F3)&lt;0,1,0))))))</f>
        <v>0</v>
      </c>
      <c r="F3" s="74">
        <f>IF(A3=0," ",IF(ISBLANK('Первичные данные 2 кл.'!C6)=TRUE," ",IF(ISBLANK('инд. оценки 1 кл.'!C5)=TRUE," ",IF('группы 2 кл.'!G5=4,0,IF('группы 2 кл.'!G5=1,1,IF(('группы 2 кл.'!G5-'группы 1 кл.'!G3)&lt;0,1,0))))))</f>
        <v>0</v>
      </c>
      <c r="G3" s="9">
        <f>IF(A3=0," ",IF(ISBLANK('Первичные данные 2 кл.'!C6)=TRUE," ",IF(ISBLANK('инд. оценки 1 кл.'!C5)=TRUE," ",IF('группы 2 кл.'!H5=4,0,IF('группы 2 кл.'!H5=1,1,IF(('группы 2 кл.'!H5-'группы 1 кл.'!H3)&lt;0,1,0))))))</f>
        <v>0</v>
      </c>
      <c r="H3" s="74">
        <f>IF(A3=0," ",IF(ISBLANK('Первичные данные 2 кл.'!C6)=TRUE," ",IF(ISBLANK('инд. оценки 1 кл.'!C5)=TRUE," ",IF('группы 2 кл.'!I5=4,0,IF('группы 2 кл.'!I5=1,1,IF(('группы 2 кл.'!I5-'группы 1 кл.'!I3)&lt;0,1,0))))))</f>
        <v>0</v>
      </c>
      <c r="I3" s="73">
        <f>IF(A3=0," ",IF(ISBLANK('Первичные данные 2 кл.'!C6)=TRUE," ",IF(ISBLANK('инд. оценки 1 кл.'!C5)=TRUE," ",IF('группы 2 кл.'!J5=4,0,IF('группы 2 кл.'!J5=1,1,IF(('группы 2 кл.'!J5-'группы 1 кл.'!J3)&lt;0,1,0))))))</f>
        <v>0</v>
      </c>
      <c r="J3" s="112">
        <f>IF(A3=0," ",IF(ISBLANK('Первичные данные 2 кл.'!C6)=TRUE," ",IF(ISBLANK('инд. оценки 1 кл.'!C5)=TRUE," ",IF(COUNTIF(B3:C3,1)&gt;0,1,0))))</f>
        <v>0</v>
      </c>
      <c r="K3" s="112">
        <f>IF(A3=0," ",IF(ISBLANK('Первичные данные 2 кл.'!C6)=TRUE," ",IF(ISBLANK('инд. оценки 1 кл.'!C5)=TRUE," ",IF(COUNTIF(D3:I3,1)&gt;COUNTIF(D3:I3,0),1,0))))</f>
        <v>0</v>
      </c>
      <c r="L3" s="114">
        <f>IF(A3=0," ",IF(ISBLANK('Первичные данные 2 кл.'!C6)=TRUE," ",IF(ISBLANK('инд. оценки 1 кл.'!C5)=TRUE," ",IF(COUNTIF(B3:I3,1)&gt;COUNTIF(B3:I3,0),1,0))))</f>
        <v>0</v>
      </c>
    </row>
    <row r="4" spans="1:12" x14ac:dyDescent="0.2">
      <c r="A4" s="99" t="str">
        <f>'инд. оценки 2 кл.'!A7</f>
        <v>Байков Егор</v>
      </c>
      <c r="B4" s="72">
        <f>IF(A4=0," ",IF(ISBLANK('Первичные данные 2 кл.'!C7)=TRUE," ",IF(ISBLANK('инд. оценки 1 кл.'!C6)=TRUE," ",IF('группы 2 кл.'!B6=4,0,IF('группы 2 кл.'!B6=1,1,IF(('группы 2 кл.'!B6-'группы 1 кл.'!C4)&lt;0,1,0))))))</f>
        <v>0</v>
      </c>
      <c r="C4" s="73">
        <f>IF(A4=0," ",IF(ISBLANK('Первичные данные 2 кл.'!C7)=TRUE," ",IF(ISBLANK('инд. оценки 1 кл.'!C6)=TRUE," ",IF('группы 2 кл.'!C6=4,0,IF('группы 2 кл.'!C6=1,1,IF(('группы 2 кл.'!C6-'группы 1 кл.'!D4)&lt;0,1,0))))))</f>
        <v>0</v>
      </c>
      <c r="D4" s="72">
        <f>IF(A4=0," ",IF(ISBLANK('Первичные данные 2 кл.'!C7)=TRUE," ",IF(ISBLANK('инд. оценки 1 кл.'!C6)=TRUE," ",IF('группы 2 кл.'!E6=4,0,IF('группы 2 кл.'!E6=1,1,IF(('группы 2 кл.'!E6-'группы 1 кл.'!E4)&lt;0,1,0))))))</f>
        <v>0</v>
      </c>
      <c r="E4" s="9">
        <f>IF(A4=0," ",IF(ISBLANK('Первичные данные 2 кл.'!C7)=TRUE," ",IF(ISBLANK('инд. оценки 1 кл.'!C6)=TRUE," ",IF('группы 2 кл.'!F6=4,0,IF('группы 2 кл.'!F6=1,1,IF(('группы 2 кл.'!F6-'группы 1 кл.'!F4)&lt;0,1,0))))))</f>
        <v>0</v>
      </c>
      <c r="F4" s="74">
        <f>IF(A4=0," ",IF(ISBLANK('Первичные данные 2 кл.'!C7)=TRUE," ",IF(ISBLANK('инд. оценки 1 кл.'!C6)=TRUE," ",IF('группы 2 кл.'!G6=4,0,IF('группы 2 кл.'!G6=1,1,IF(('группы 2 кл.'!G6-'группы 1 кл.'!G4)&lt;0,1,0))))))</f>
        <v>0</v>
      </c>
      <c r="G4" s="9">
        <f>IF(A4=0," ",IF(ISBLANK('Первичные данные 2 кл.'!C7)=TRUE," ",IF(ISBLANK('инд. оценки 1 кл.'!C6)=TRUE," ",IF('группы 2 кл.'!H6=4,0,IF('группы 2 кл.'!H6=1,1,IF(('группы 2 кл.'!H6-'группы 1 кл.'!H4)&lt;0,1,0))))))</f>
        <v>0</v>
      </c>
      <c r="H4" s="74">
        <f>IF(A4=0," ",IF(ISBLANK('Первичные данные 2 кл.'!C7)=TRUE," ",IF(ISBLANK('инд. оценки 1 кл.'!C6)=TRUE," ",IF('группы 2 кл.'!I6=4,0,IF('группы 2 кл.'!I6=1,1,IF(('группы 2 кл.'!I6-'группы 1 кл.'!I4)&lt;0,1,0))))))</f>
        <v>0</v>
      </c>
      <c r="I4" s="73">
        <f>IF(A4=0," ",IF(ISBLANK('Первичные данные 2 кл.'!C7)=TRUE," ",IF(ISBLANK('инд. оценки 1 кл.'!C6)=TRUE," ",IF('группы 2 кл.'!J6=4,0,IF('группы 2 кл.'!J6=1,1,IF(('группы 2 кл.'!J6-'группы 1 кл.'!J4)&lt;0,1,0))))))</f>
        <v>1</v>
      </c>
      <c r="J4" s="112">
        <f>IF(A4=0," ",IF(ISBLANK('Первичные данные 2 кл.'!C7)=TRUE," ",IF(ISBLANK('инд. оценки 1 кл.'!C6)=TRUE," ",IF(COUNTIF(B4:C4,1)&gt;0,1,0))))</f>
        <v>0</v>
      </c>
      <c r="K4" s="112">
        <f>IF(A4=0," ",IF(ISBLANK('Первичные данные 2 кл.'!C7)=TRUE," ",IF(ISBLANK('инд. оценки 1 кл.'!C6)=TRUE," ",IF(COUNTIF(D4:I4,1)&gt;COUNTIF(D4:I4,0),1,0))))</f>
        <v>0</v>
      </c>
      <c r="L4" s="114">
        <f>IF(A4=0," ",IF(ISBLANK('Первичные данные 2 кл.'!C7)=TRUE," ",IF(ISBLANK('инд. оценки 1 кл.'!C6)=TRUE," ",IF(COUNTIF(B4:I4,1)&gt;COUNTIF(B4:I4,0),1,0))))</f>
        <v>0</v>
      </c>
    </row>
    <row r="5" spans="1:12" x14ac:dyDescent="0.2">
      <c r="A5" s="99" t="str">
        <f>'инд. оценки 2 кл.'!A8</f>
        <v>Боклаганич Артем</v>
      </c>
      <c r="B5" s="72">
        <f>IF(A5=0," ",IF(ISBLANK('Первичные данные 2 кл.'!C8)=TRUE," ",IF(ISBLANK('инд. оценки 1 кл.'!C7)=TRUE," ",IF('группы 2 кл.'!B7=4,0,IF('группы 2 кл.'!B7=1,1,IF(('группы 2 кл.'!B7-'группы 1 кл.'!C5)&lt;0,1,0))))))</f>
        <v>0</v>
      </c>
      <c r="C5" s="73">
        <f>IF(A5=0," ",IF(ISBLANK('Первичные данные 2 кл.'!C8)=TRUE," ",IF(ISBLANK('инд. оценки 1 кл.'!C7)=TRUE," ",IF('группы 2 кл.'!C7=4,0,IF('группы 2 кл.'!C7=1,1,IF(('группы 2 кл.'!C7-'группы 1 кл.'!D5)&lt;0,1,0))))))</f>
        <v>0</v>
      </c>
      <c r="D5" s="72">
        <f>IF(A5=0," ",IF(ISBLANK('Первичные данные 2 кл.'!C8)=TRUE," ",IF(ISBLANK('инд. оценки 1 кл.'!C7)=TRUE," ",IF('группы 2 кл.'!E7=4,0,IF('группы 2 кл.'!E7=1,1,IF(('группы 2 кл.'!E7-'группы 1 кл.'!E5)&lt;0,1,0))))))</f>
        <v>0</v>
      </c>
      <c r="E5" s="9">
        <f>IF(A5=0," ",IF(ISBLANK('Первичные данные 2 кл.'!C8)=TRUE," ",IF(ISBLANK('инд. оценки 1 кл.'!C7)=TRUE," ",IF('группы 2 кл.'!F7=4,0,IF('группы 2 кл.'!F7=1,1,IF(('группы 2 кл.'!F7-'группы 1 кл.'!F5)&lt;0,1,0))))))</f>
        <v>0</v>
      </c>
      <c r="F5" s="74">
        <f>IF(A5=0," ",IF(ISBLANK('Первичные данные 2 кл.'!C8)=TRUE," ",IF(ISBLANK('инд. оценки 1 кл.'!C7)=TRUE," ",IF('группы 2 кл.'!G7=4,0,IF('группы 2 кл.'!G7=1,1,IF(('группы 2 кл.'!G7-'группы 1 кл.'!G5)&lt;0,1,0))))))</f>
        <v>0</v>
      </c>
      <c r="G5" s="9">
        <f>IF(A5=0," ",IF(ISBLANK('Первичные данные 2 кл.'!C8)=TRUE," ",IF(ISBLANK('инд. оценки 1 кл.'!C7)=TRUE," ",IF('группы 2 кл.'!H7=4,0,IF('группы 2 кл.'!H7=1,1,IF(('группы 2 кл.'!H7-'группы 1 кл.'!H5)&lt;0,1,0))))))</f>
        <v>0</v>
      </c>
      <c r="H5" s="74">
        <f>IF(A5=0," ",IF(ISBLANK('Первичные данные 2 кл.'!C8)=TRUE," ",IF(ISBLANK('инд. оценки 1 кл.'!C7)=TRUE," ",IF('группы 2 кл.'!I7=4,0,IF('группы 2 кл.'!I7=1,1,IF(('группы 2 кл.'!I7-'группы 1 кл.'!I5)&lt;0,1,0))))))</f>
        <v>0</v>
      </c>
      <c r="I5" s="73">
        <f>IF(A5=0," ",IF(ISBLANK('Первичные данные 2 кл.'!C8)=TRUE," ",IF(ISBLANK('инд. оценки 1 кл.'!C7)=TRUE," ",IF('группы 2 кл.'!J7=4,0,IF('группы 2 кл.'!J7=1,1,IF(('группы 2 кл.'!J7-'группы 1 кл.'!J5)&lt;0,1,0))))))</f>
        <v>0</v>
      </c>
      <c r="J5" s="112">
        <f>IF(A5=0," ",IF(ISBLANK('Первичные данные 2 кл.'!C8)=TRUE," ",IF(ISBLANK('инд. оценки 1 кл.'!C7)=TRUE," ",IF(COUNTIF(B5:C5,1)&gt;0,1,0))))</f>
        <v>0</v>
      </c>
      <c r="K5" s="112">
        <f>IF(A5=0," ",IF(ISBLANK('Первичные данные 2 кл.'!C8)=TRUE," ",IF(ISBLANK('инд. оценки 1 кл.'!C7)=TRUE," ",IF(COUNTIF(D5:I5,1)&gt;COUNTIF(D5:I5,0),1,0))))</f>
        <v>0</v>
      </c>
      <c r="L5" s="114">
        <f>IF(A5=0," ",IF(ISBLANK('Первичные данные 2 кл.'!C8)=TRUE," ",IF(ISBLANK('инд. оценки 1 кл.'!C7)=TRUE," ",IF(COUNTIF(B5:I5,1)&gt;COUNTIF(B5:I5,0),1,0))))</f>
        <v>0</v>
      </c>
    </row>
    <row r="6" spans="1:12" x14ac:dyDescent="0.2">
      <c r="A6" s="99" t="str">
        <f>'инд. оценки 2 кл.'!A9</f>
        <v>Бутакова Мария</v>
      </c>
      <c r="B6" s="72">
        <f>IF(A6=0," ",IF(ISBLANK('Первичные данные 2 кл.'!C9)=TRUE," ",IF(ISBLANK('инд. оценки 1 кл.'!C8)=TRUE," ",IF('группы 2 кл.'!B8=4,0,IF('группы 2 кл.'!B8=1,1,IF(('группы 2 кл.'!B8-'группы 1 кл.'!C6)&lt;0,1,0))))))</f>
        <v>0</v>
      </c>
      <c r="C6" s="73">
        <f>IF(A6=0," ",IF(ISBLANK('Первичные данные 2 кл.'!C9)=TRUE," ",IF(ISBLANK('инд. оценки 1 кл.'!C8)=TRUE," ",IF('группы 2 кл.'!C8=4,0,IF('группы 2 кл.'!C8=1,1,IF(('группы 2 кл.'!C8-'группы 1 кл.'!D6)&lt;0,1,0))))))</f>
        <v>1</v>
      </c>
      <c r="D6" s="72">
        <f>IF(A6=0," ",IF(ISBLANK('Первичные данные 2 кл.'!C9)=TRUE," ",IF(ISBLANK('инд. оценки 1 кл.'!C8)=TRUE," ",IF('группы 2 кл.'!E8=4,0,IF('группы 2 кл.'!E8=1,1,IF(('группы 2 кл.'!E8-'группы 1 кл.'!E6)&lt;0,1,0))))))</f>
        <v>0</v>
      </c>
      <c r="E6" s="9">
        <f>IF(A6=0," ",IF(ISBLANK('Первичные данные 2 кл.'!C9)=TRUE," ",IF(ISBLANK('инд. оценки 1 кл.'!C8)=TRUE," ",IF('группы 2 кл.'!F8=4,0,IF('группы 2 кл.'!F8=1,1,IF(('группы 2 кл.'!F8-'группы 1 кл.'!F6)&lt;0,1,0))))))</f>
        <v>0</v>
      </c>
      <c r="F6" s="74">
        <f>IF(A6=0," ",IF(ISBLANK('Первичные данные 2 кл.'!C9)=TRUE," ",IF(ISBLANK('инд. оценки 1 кл.'!C8)=TRUE," ",IF('группы 2 кл.'!G8=4,0,IF('группы 2 кл.'!G8=1,1,IF(('группы 2 кл.'!G8-'группы 1 кл.'!G6)&lt;0,1,0))))))</f>
        <v>0</v>
      </c>
      <c r="G6" s="9">
        <f>IF(A6=0," ",IF(ISBLANK('Первичные данные 2 кл.'!C9)=TRUE," ",IF(ISBLANK('инд. оценки 1 кл.'!C8)=TRUE," ",IF('группы 2 кл.'!H8=4,0,IF('группы 2 кл.'!H8=1,1,IF(('группы 2 кл.'!H8-'группы 1 кл.'!H6)&lt;0,1,0))))))</f>
        <v>0</v>
      </c>
      <c r="H6" s="74">
        <f>IF(A6=0," ",IF(ISBLANK('Первичные данные 2 кл.'!C9)=TRUE," ",IF(ISBLANK('инд. оценки 1 кл.'!C8)=TRUE," ",IF('группы 2 кл.'!I8=4,0,IF('группы 2 кл.'!I8=1,1,IF(('группы 2 кл.'!I8-'группы 1 кл.'!I6)&lt;0,1,0))))))</f>
        <v>0</v>
      </c>
      <c r="I6" s="73">
        <f>IF(A6=0," ",IF(ISBLANK('Первичные данные 2 кл.'!C9)=TRUE," ",IF(ISBLANK('инд. оценки 1 кл.'!C8)=TRUE," ",IF('группы 2 кл.'!J8=4,0,IF('группы 2 кл.'!J8=1,1,IF(('группы 2 кл.'!J8-'группы 1 кл.'!J6)&lt;0,1,0))))))</f>
        <v>0</v>
      </c>
      <c r="J6" s="112">
        <f>IF(A6=0," ",IF(ISBLANK('Первичные данные 2 кл.'!C9)=TRUE," ",IF(ISBLANK('инд. оценки 1 кл.'!C8)=TRUE," ",IF(COUNTIF(B6:C6,1)&gt;0,1,0))))</f>
        <v>1</v>
      </c>
      <c r="K6" s="112">
        <f>IF(A6=0," ",IF(ISBLANK('Первичные данные 2 кл.'!C9)=TRUE," ",IF(ISBLANK('инд. оценки 1 кл.'!C8)=TRUE," ",IF(COUNTIF(D6:I6,1)&gt;COUNTIF(D6:I6,0),1,0))))</f>
        <v>0</v>
      </c>
      <c r="L6" s="114">
        <f>IF(A6=0," ",IF(ISBLANK('Первичные данные 2 кл.'!C9)=TRUE," ",IF(ISBLANK('инд. оценки 1 кл.'!C8)=TRUE," ",IF(COUNTIF(B6:I6,1)&gt;COUNTIF(B6:I6,0),1,0))))</f>
        <v>0</v>
      </c>
    </row>
    <row r="7" spans="1:12" x14ac:dyDescent="0.2">
      <c r="A7" s="99" t="str">
        <f>'инд. оценки 2 кл.'!A10</f>
        <v>Волков Владислав</v>
      </c>
      <c r="B7" s="72">
        <f>IF(A7=0," ",IF(ISBLANK('Первичные данные 2 кл.'!C10)=TRUE," ",IF(ISBLANK('инд. оценки 1 кл.'!C9)=TRUE," ",IF('группы 2 кл.'!B9=4,0,IF('группы 2 кл.'!B9=1,1,IF(('группы 2 кл.'!B9-'группы 1 кл.'!C7)&lt;0,1,0))))))</f>
        <v>0</v>
      </c>
      <c r="C7" s="73">
        <f>IF(A7=0," ",IF(ISBLANK('Первичные данные 2 кл.'!C10)=TRUE," ",IF(ISBLANK('инд. оценки 1 кл.'!C9)=TRUE," ",IF('группы 2 кл.'!C9=4,0,IF('группы 2 кл.'!C9=1,1,IF(('группы 2 кл.'!C9-'группы 1 кл.'!D7)&lt;0,1,0))))))</f>
        <v>0</v>
      </c>
      <c r="D7" s="72">
        <f>IF(A7=0," ",IF(ISBLANK('Первичные данные 2 кл.'!C10)=TRUE," ",IF(ISBLANK('инд. оценки 1 кл.'!C9)=TRUE," ",IF('группы 2 кл.'!E9=4,0,IF('группы 2 кл.'!E9=1,1,IF(('группы 2 кл.'!E9-'группы 1 кл.'!E7)&lt;0,1,0))))))</f>
        <v>0</v>
      </c>
      <c r="E7" s="9">
        <f>IF(A7=0," ",IF(ISBLANK('Первичные данные 2 кл.'!C10)=TRUE," ",IF(ISBLANK('инд. оценки 1 кл.'!C9)=TRUE," ",IF('группы 2 кл.'!F9=4,0,IF('группы 2 кл.'!F9=1,1,IF(('группы 2 кл.'!F9-'группы 1 кл.'!F7)&lt;0,1,0))))))</f>
        <v>0</v>
      </c>
      <c r="F7" s="74">
        <f>IF(A7=0," ",IF(ISBLANK('Первичные данные 2 кл.'!C10)=TRUE," ",IF(ISBLANK('инд. оценки 1 кл.'!C9)=TRUE," ",IF('группы 2 кл.'!G9=4,0,IF('группы 2 кл.'!G9=1,1,IF(('группы 2 кл.'!G9-'группы 1 кл.'!G7)&lt;0,1,0))))))</f>
        <v>0</v>
      </c>
      <c r="G7" s="9">
        <f>IF(A7=0," ",IF(ISBLANK('Первичные данные 2 кл.'!C10)=TRUE," ",IF(ISBLANK('инд. оценки 1 кл.'!C9)=TRUE," ",IF('группы 2 кл.'!H9=4,0,IF('группы 2 кл.'!H9=1,1,IF(('группы 2 кл.'!H9-'группы 1 кл.'!H7)&lt;0,1,0))))))</f>
        <v>0</v>
      </c>
      <c r="H7" s="74">
        <f>IF(A7=0," ",IF(ISBLANK('Первичные данные 2 кл.'!C10)=TRUE," ",IF(ISBLANK('инд. оценки 1 кл.'!C9)=TRUE," ",IF('группы 2 кл.'!I9=4,0,IF('группы 2 кл.'!I9=1,1,IF(('группы 2 кл.'!I9-'группы 1 кл.'!I7)&lt;0,1,0))))))</f>
        <v>0</v>
      </c>
      <c r="I7" s="73">
        <f>IF(A7=0," ",IF(ISBLANK('Первичные данные 2 кл.'!C10)=TRUE," ",IF(ISBLANK('инд. оценки 1 кл.'!C9)=TRUE," ",IF('группы 2 кл.'!J9=4,0,IF('группы 2 кл.'!J9=1,1,IF(('группы 2 кл.'!J9-'группы 1 кл.'!J7)&lt;0,1,0))))))</f>
        <v>0</v>
      </c>
      <c r="J7" s="112">
        <f>IF(A7=0," ",IF(ISBLANK('Первичные данные 2 кл.'!C10)=TRUE," ",IF(ISBLANK('инд. оценки 1 кл.'!C9)=TRUE," ",IF(COUNTIF(B7:C7,1)&gt;0,1,0))))</f>
        <v>0</v>
      </c>
      <c r="K7" s="112">
        <f>IF(A7=0," ",IF(ISBLANK('Первичные данные 2 кл.'!C10)=TRUE," ",IF(ISBLANK('инд. оценки 1 кл.'!C9)=TRUE," ",IF(COUNTIF(D7:I7,1)&gt;COUNTIF(D7:I7,0),1,0))))</f>
        <v>0</v>
      </c>
      <c r="L7" s="114">
        <f>IF(A7=0," ",IF(ISBLANK('Первичные данные 2 кл.'!C10)=TRUE," ",IF(ISBLANK('инд. оценки 1 кл.'!C9)=TRUE," ",IF(COUNTIF(B7:I7,1)&gt;COUNTIF(B7:I7,0),1,0))))</f>
        <v>0</v>
      </c>
    </row>
    <row r="8" spans="1:12" x14ac:dyDescent="0.2">
      <c r="A8" s="99" t="str">
        <f>'инд. оценки 2 кл.'!A11</f>
        <v>Гук Артем</v>
      </c>
      <c r="B8" s="72">
        <f>IF(A8=0," ",IF(ISBLANK('Первичные данные 2 кл.'!C11)=TRUE," ",IF(ISBLANK('инд. оценки 1 кл.'!C10)=TRUE," ",IF('группы 2 кл.'!B10=4,0,IF('группы 2 кл.'!B10=1,1,IF(('группы 2 кл.'!B10-'группы 1 кл.'!C8)&lt;0,1,0))))))</f>
        <v>0</v>
      </c>
      <c r="C8" s="73">
        <f>IF(A8=0," ",IF(ISBLANK('Первичные данные 2 кл.'!C11)=TRUE," ",IF(ISBLANK('инд. оценки 1 кл.'!C10)=TRUE," ",IF('группы 2 кл.'!C10=4,0,IF('группы 2 кл.'!C10=1,1,IF(('группы 2 кл.'!C10-'группы 1 кл.'!D8)&lt;0,1,0))))))</f>
        <v>1</v>
      </c>
      <c r="D8" s="72">
        <f>IF(A8=0," ",IF(ISBLANK('Первичные данные 2 кл.'!C11)=TRUE," ",IF(ISBLANK('инд. оценки 1 кл.'!C10)=TRUE," ",IF('группы 2 кл.'!E10=4,0,IF('группы 2 кл.'!E10=1,1,IF(('группы 2 кл.'!E10-'группы 1 кл.'!E8)&lt;0,1,0))))))</f>
        <v>0</v>
      </c>
      <c r="E8" s="9">
        <f>IF(A8=0," ",IF(ISBLANK('Первичные данные 2 кл.'!C11)=TRUE," ",IF(ISBLANK('инд. оценки 1 кл.'!C10)=TRUE," ",IF('группы 2 кл.'!F10=4,0,IF('группы 2 кл.'!F10=1,1,IF(('группы 2 кл.'!F10-'группы 1 кл.'!F8)&lt;0,1,0))))))</f>
        <v>0</v>
      </c>
      <c r="F8" s="74">
        <f>IF(A8=0," ",IF(ISBLANK('Первичные данные 2 кл.'!C11)=TRUE," ",IF(ISBLANK('инд. оценки 1 кл.'!C10)=TRUE," ",IF('группы 2 кл.'!G10=4,0,IF('группы 2 кл.'!G10=1,1,IF(('группы 2 кл.'!G10-'группы 1 кл.'!G8)&lt;0,1,0))))))</f>
        <v>0</v>
      </c>
      <c r="G8" s="9">
        <f>IF(A8=0," ",IF(ISBLANK('Первичные данные 2 кл.'!C11)=TRUE," ",IF(ISBLANK('инд. оценки 1 кл.'!C10)=TRUE," ",IF('группы 2 кл.'!H10=4,0,IF('группы 2 кл.'!H10=1,1,IF(('группы 2 кл.'!H10-'группы 1 кл.'!H8)&lt;0,1,0))))))</f>
        <v>1</v>
      </c>
      <c r="H8" s="74">
        <f>IF(A8=0," ",IF(ISBLANK('Первичные данные 2 кл.'!C11)=TRUE," ",IF(ISBLANK('инд. оценки 1 кл.'!C10)=TRUE," ",IF('группы 2 кл.'!I10=4,0,IF('группы 2 кл.'!I10=1,1,IF(('группы 2 кл.'!I10-'группы 1 кл.'!I8)&lt;0,1,0))))))</f>
        <v>0</v>
      </c>
      <c r="I8" s="73">
        <f>IF(A8=0," ",IF(ISBLANK('Первичные данные 2 кл.'!C11)=TRUE," ",IF(ISBLANK('инд. оценки 1 кл.'!C10)=TRUE," ",IF('группы 2 кл.'!J10=4,0,IF('группы 2 кл.'!J10=1,1,IF(('группы 2 кл.'!J10-'группы 1 кл.'!J8)&lt;0,1,0))))))</f>
        <v>0</v>
      </c>
      <c r="J8" s="112">
        <f>IF(A8=0," ",IF(ISBLANK('Первичные данные 2 кл.'!C11)=TRUE," ",IF(ISBLANK('инд. оценки 1 кл.'!C10)=TRUE," ",IF(COUNTIF(B8:C8,1)&gt;0,1,0))))</f>
        <v>1</v>
      </c>
      <c r="K8" s="112">
        <f>IF(A8=0," ",IF(ISBLANK('Первичные данные 2 кл.'!C11)=TRUE," ",IF(ISBLANK('инд. оценки 1 кл.'!C10)=TRUE," ",IF(COUNTIF(D8:I8,1)&gt;COUNTIF(D8:I8,0),1,0))))</f>
        <v>0</v>
      </c>
      <c r="L8" s="114">
        <f>IF(A8=0," ",IF(ISBLANK('Первичные данные 2 кл.'!C11)=TRUE," ",IF(ISBLANK('инд. оценки 1 кл.'!C10)=TRUE," ",IF(COUNTIF(B8:I8,1)&gt;COUNTIF(B8:I8,0),1,0))))</f>
        <v>0</v>
      </c>
    </row>
    <row r="9" spans="1:12" x14ac:dyDescent="0.2">
      <c r="A9" s="99" t="str">
        <f>'инд. оценки 2 кл.'!A12</f>
        <v>Демченкова Алина</v>
      </c>
      <c r="B9" s="72">
        <f>IF(A9=0," ",IF(ISBLANK('Первичные данные 2 кл.'!C12)=TRUE," ",IF(ISBLANK('инд. оценки 1 кл.'!C11)=TRUE," ",IF('группы 2 кл.'!B11=4,0,IF('группы 2 кл.'!B11=1,1,IF(('группы 2 кл.'!B11-'группы 1 кл.'!C9)&lt;0,1,0))))))</f>
        <v>0</v>
      </c>
      <c r="C9" s="73">
        <f>IF(A9=0," ",IF(ISBLANK('Первичные данные 2 кл.'!C12)=TRUE," ",IF(ISBLANK('инд. оценки 1 кл.'!C11)=TRUE," ",IF('группы 2 кл.'!C11=4,0,IF('группы 2 кл.'!C11=1,1,IF(('группы 2 кл.'!C11-'группы 1 кл.'!D9)&lt;0,1,0))))))</f>
        <v>0</v>
      </c>
      <c r="D9" s="72">
        <f>IF(A9=0," ",IF(ISBLANK('Первичные данные 2 кл.'!C12)=TRUE," ",IF(ISBLANK('инд. оценки 1 кл.'!C11)=TRUE," ",IF('группы 2 кл.'!E11=4,0,IF('группы 2 кл.'!E11=1,1,IF(('группы 2 кл.'!E11-'группы 1 кл.'!E9)&lt;0,1,0))))))</f>
        <v>0</v>
      </c>
      <c r="E9" s="9">
        <f>IF(A9=0," ",IF(ISBLANK('Первичные данные 2 кл.'!C12)=TRUE," ",IF(ISBLANK('инд. оценки 1 кл.'!C11)=TRUE," ",IF('группы 2 кл.'!F11=4,0,IF('группы 2 кл.'!F11=1,1,IF(('группы 2 кл.'!F11-'группы 1 кл.'!F9)&lt;0,1,0))))))</f>
        <v>0</v>
      </c>
      <c r="F9" s="74">
        <f>IF(A9=0," ",IF(ISBLANK('Первичные данные 2 кл.'!C12)=TRUE," ",IF(ISBLANK('инд. оценки 1 кл.'!C11)=TRUE," ",IF('группы 2 кл.'!G11=4,0,IF('группы 2 кл.'!G11=1,1,IF(('группы 2 кл.'!G11-'группы 1 кл.'!G9)&lt;0,1,0))))))</f>
        <v>0</v>
      </c>
      <c r="G9" s="9">
        <f>IF(A9=0," ",IF(ISBLANK('Первичные данные 2 кл.'!C12)=TRUE," ",IF(ISBLANK('инд. оценки 1 кл.'!C11)=TRUE," ",IF('группы 2 кл.'!H11=4,0,IF('группы 2 кл.'!H11=1,1,IF(('группы 2 кл.'!H11-'группы 1 кл.'!H9)&lt;0,1,0))))))</f>
        <v>0</v>
      </c>
      <c r="H9" s="74">
        <f>IF(A9=0," ",IF(ISBLANK('Первичные данные 2 кл.'!C12)=TRUE," ",IF(ISBLANK('инд. оценки 1 кл.'!C11)=TRUE," ",IF('группы 2 кл.'!I11=4,0,IF('группы 2 кл.'!I11=1,1,IF(('группы 2 кл.'!I11-'группы 1 кл.'!I9)&lt;0,1,0))))))</f>
        <v>0</v>
      </c>
      <c r="I9" s="73">
        <f>IF(A9=0," ",IF(ISBLANK('Первичные данные 2 кл.'!C12)=TRUE," ",IF(ISBLANK('инд. оценки 1 кл.'!C11)=TRUE," ",IF('группы 2 кл.'!J11=4,0,IF('группы 2 кл.'!J11=1,1,IF(('группы 2 кл.'!J11-'группы 1 кл.'!J9)&lt;0,1,0))))))</f>
        <v>0</v>
      </c>
      <c r="J9" s="112">
        <f>IF(A9=0," ",IF(ISBLANK('Первичные данные 2 кл.'!C12)=TRUE," ",IF(ISBLANK('инд. оценки 1 кл.'!C11)=TRUE," ",IF(COUNTIF(B9:C9,1)&gt;0,1,0))))</f>
        <v>0</v>
      </c>
      <c r="K9" s="112">
        <f>IF(A9=0," ",IF(ISBLANK('Первичные данные 2 кл.'!C12)=TRUE," ",IF(ISBLANK('инд. оценки 1 кл.'!C11)=TRUE," ",IF(COUNTIF(D9:I9,1)&gt;COUNTIF(D9:I9,0),1,0))))</f>
        <v>0</v>
      </c>
      <c r="L9" s="114">
        <f>IF(A9=0," ",IF(ISBLANK('Первичные данные 2 кл.'!C12)=TRUE," ",IF(ISBLANK('инд. оценки 1 кл.'!C11)=TRUE," ",IF(COUNTIF(B9:I9,1)&gt;COUNTIF(B9:I9,0),1,0))))</f>
        <v>0</v>
      </c>
    </row>
    <row r="10" spans="1:12" x14ac:dyDescent="0.2">
      <c r="A10" s="99" t="str">
        <f>'инд. оценки 2 кл.'!A13</f>
        <v>Демченкова Диана</v>
      </c>
      <c r="B10" s="72">
        <f>IF(A10=0," ",IF(ISBLANK('Первичные данные 2 кл.'!C13)=TRUE," ",IF(ISBLANK('инд. оценки 1 кл.'!C12)=TRUE," ",IF('группы 2 кл.'!B12=4,0,IF('группы 2 кл.'!B12=1,1,IF(('группы 2 кл.'!B12-'группы 1 кл.'!C10)&lt;0,1,0))))))</f>
        <v>0</v>
      </c>
      <c r="C10" s="73">
        <f>IF(A10=0," ",IF(ISBLANK('Первичные данные 2 кл.'!C13)=TRUE," ",IF(ISBLANK('инд. оценки 1 кл.'!C12)=TRUE," ",IF('группы 2 кл.'!C12=4,0,IF('группы 2 кл.'!C12=1,1,IF(('группы 2 кл.'!C12-'группы 1 кл.'!D10)&lt;0,1,0))))))</f>
        <v>0</v>
      </c>
      <c r="D10" s="72">
        <f>IF(A10=0," ",IF(ISBLANK('Первичные данные 2 кл.'!C13)=TRUE," ",IF(ISBLANK('инд. оценки 1 кл.'!C12)=TRUE," ",IF('группы 2 кл.'!E12=4,0,IF('группы 2 кл.'!E12=1,1,IF(('группы 2 кл.'!E12-'группы 1 кл.'!E10)&lt;0,1,0))))))</f>
        <v>1</v>
      </c>
      <c r="E10" s="9">
        <f>IF(A10=0," ",IF(ISBLANK('Первичные данные 2 кл.'!C13)=TRUE," ",IF(ISBLANK('инд. оценки 1 кл.'!C12)=TRUE," ",IF('группы 2 кл.'!F12=4,0,IF('группы 2 кл.'!F12=1,1,IF(('группы 2 кл.'!F12-'группы 1 кл.'!F10)&lt;0,1,0))))))</f>
        <v>0</v>
      </c>
      <c r="F10" s="74">
        <f>IF(A10=0," ",IF(ISBLANK('Первичные данные 2 кл.'!C13)=TRUE," ",IF(ISBLANK('инд. оценки 1 кл.'!C12)=TRUE," ",IF('группы 2 кл.'!G12=4,0,IF('группы 2 кл.'!G12=1,1,IF(('группы 2 кл.'!G12-'группы 1 кл.'!G10)&lt;0,1,0))))))</f>
        <v>1</v>
      </c>
      <c r="G10" s="9">
        <f>IF(A10=0," ",IF(ISBLANK('Первичные данные 2 кл.'!C13)=TRUE," ",IF(ISBLANK('инд. оценки 1 кл.'!C12)=TRUE," ",IF('группы 2 кл.'!H12=4,0,IF('группы 2 кл.'!H12=1,1,IF(('группы 2 кл.'!H12-'группы 1 кл.'!H10)&lt;0,1,0))))))</f>
        <v>0</v>
      </c>
      <c r="H10" s="74">
        <f>IF(A10=0," ",IF(ISBLANK('Первичные данные 2 кл.'!C13)=TRUE," ",IF(ISBLANK('инд. оценки 1 кл.'!C12)=TRUE," ",IF('группы 2 кл.'!I12=4,0,IF('группы 2 кл.'!I12=1,1,IF(('группы 2 кл.'!I12-'группы 1 кл.'!I10)&lt;0,1,0))))))</f>
        <v>0</v>
      </c>
      <c r="I10" s="73">
        <f>IF(A10=0," ",IF(ISBLANK('Первичные данные 2 кл.'!C13)=TRUE," ",IF(ISBLANK('инд. оценки 1 кл.'!C12)=TRUE," ",IF('группы 2 кл.'!J12=4,0,IF('группы 2 кл.'!J12=1,1,IF(('группы 2 кл.'!J12-'группы 1 кл.'!J10)&lt;0,1,0))))))</f>
        <v>0</v>
      </c>
      <c r="J10" s="112">
        <f>IF(A10=0," ",IF(ISBLANK('Первичные данные 2 кл.'!C13)=TRUE," ",IF(ISBLANK('инд. оценки 1 кл.'!C12)=TRUE," ",IF(COUNTIF(B10:C10,1)&gt;0,1,0))))</f>
        <v>0</v>
      </c>
      <c r="K10" s="112">
        <f>IF(A10=0," ",IF(ISBLANK('Первичные данные 2 кл.'!C13)=TRUE," ",IF(ISBLANK('инд. оценки 1 кл.'!C12)=TRUE," ",IF(COUNTIF(D10:I10,1)&gt;COUNTIF(D10:I10,0),1,0))))</f>
        <v>0</v>
      </c>
      <c r="L10" s="114">
        <f>IF(A10=0," ",IF(ISBLANK('Первичные данные 2 кл.'!C13)=TRUE," ",IF(ISBLANK('инд. оценки 1 кл.'!C12)=TRUE," ",IF(COUNTIF(B10:I10,1)&gt;COUNTIF(B10:I10,0),1,0))))</f>
        <v>0</v>
      </c>
    </row>
    <row r="11" spans="1:12" x14ac:dyDescent="0.2">
      <c r="A11" s="99" t="str">
        <f>'инд. оценки 2 кл.'!A14</f>
        <v>Дереча Вадим</v>
      </c>
      <c r="B11" s="72">
        <f>IF(A11=0," ",IF(ISBLANK('Первичные данные 2 кл.'!C14)=TRUE," ",IF(ISBLANK('инд. оценки 1 кл.'!C13)=TRUE," ",IF('группы 2 кл.'!B13=4,0,IF('группы 2 кл.'!B13=1,1,IF(('группы 2 кл.'!B13-'группы 1 кл.'!C11)&lt;0,1,0))))))</f>
        <v>1</v>
      </c>
      <c r="C11" s="73">
        <f>IF(A11=0," ",IF(ISBLANK('Первичные данные 2 кл.'!C14)=TRUE," ",IF(ISBLANK('инд. оценки 1 кл.'!C13)=TRUE," ",IF('группы 2 кл.'!C13=4,0,IF('группы 2 кл.'!C13=1,1,IF(('группы 2 кл.'!C13-'группы 1 кл.'!D11)&lt;0,1,0))))))</f>
        <v>0</v>
      </c>
      <c r="D11" s="72">
        <f>IF(A11=0," ",IF(ISBLANK('Первичные данные 2 кл.'!C14)=TRUE," ",IF(ISBLANK('инд. оценки 1 кл.'!C13)=TRUE," ",IF('группы 2 кл.'!E13=4,0,IF('группы 2 кл.'!E13=1,1,IF(('группы 2 кл.'!E13-'группы 1 кл.'!E11)&lt;0,1,0))))))</f>
        <v>0</v>
      </c>
      <c r="E11" s="9">
        <f>IF(A11=0," ",IF(ISBLANK('Первичные данные 2 кл.'!C14)=TRUE," ",IF(ISBLANK('инд. оценки 1 кл.'!C13)=TRUE," ",IF('группы 2 кл.'!F13=4,0,IF('группы 2 кл.'!F13=1,1,IF(('группы 2 кл.'!F13-'группы 1 кл.'!F11)&lt;0,1,0))))))</f>
        <v>0</v>
      </c>
      <c r="F11" s="74">
        <f>IF(A11=0," ",IF(ISBLANK('Первичные данные 2 кл.'!C14)=TRUE," ",IF(ISBLANK('инд. оценки 1 кл.'!C13)=TRUE," ",IF('группы 2 кл.'!G13=4,0,IF('группы 2 кл.'!G13=1,1,IF(('группы 2 кл.'!G13-'группы 1 кл.'!G11)&lt;0,1,0))))))</f>
        <v>0</v>
      </c>
      <c r="G11" s="9">
        <f>IF(A11=0," ",IF(ISBLANK('Первичные данные 2 кл.'!C14)=TRUE," ",IF(ISBLANK('инд. оценки 1 кл.'!C13)=TRUE," ",IF('группы 2 кл.'!H13=4,0,IF('группы 2 кл.'!H13=1,1,IF(('группы 2 кл.'!H13-'группы 1 кл.'!H11)&lt;0,1,0))))))</f>
        <v>0</v>
      </c>
      <c r="H11" s="74">
        <f>IF(A11=0," ",IF(ISBLANK('Первичные данные 2 кл.'!C14)=TRUE," ",IF(ISBLANK('инд. оценки 1 кл.'!C13)=TRUE," ",IF('группы 2 кл.'!I13=4,0,IF('группы 2 кл.'!I13=1,1,IF(('группы 2 кл.'!I13-'группы 1 кл.'!I11)&lt;0,1,0))))))</f>
        <v>0</v>
      </c>
      <c r="I11" s="73">
        <f>IF(A11=0," ",IF(ISBLANK('Первичные данные 2 кл.'!C14)=TRUE," ",IF(ISBLANK('инд. оценки 1 кл.'!C13)=TRUE," ",IF('группы 2 кл.'!J13=4,0,IF('группы 2 кл.'!J13=1,1,IF(('группы 2 кл.'!J13-'группы 1 кл.'!J11)&lt;0,1,0))))))</f>
        <v>0</v>
      </c>
      <c r="J11" s="112">
        <f>IF(A11=0," ",IF(ISBLANK('Первичные данные 2 кл.'!C14)=TRUE," ",IF(ISBLANK('инд. оценки 1 кл.'!C13)=TRUE," ",IF(COUNTIF(B11:C11,1)&gt;0,1,0))))</f>
        <v>1</v>
      </c>
      <c r="K11" s="112">
        <f>IF(A11=0," ",IF(ISBLANK('Первичные данные 2 кл.'!C14)=TRUE," ",IF(ISBLANK('инд. оценки 1 кл.'!C13)=TRUE," ",IF(COUNTIF(D11:I11,1)&gt;COUNTIF(D11:I11,0),1,0))))</f>
        <v>0</v>
      </c>
      <c r="L11" s="114">
        <f>IF(A11=0," ",IF(ISBLANK('Первичные данные 2 кл.'!C14)=TRUE," ",IF(ISBLANK('инд. оценки 1 кл.'!C13)=TRUE," ",IF(COUNTIF(B11:I11,1)&gt;COUNTIF(B11:I11,0),1,0))))</f>
        <v>0</v>
      </c>
    </row>
    <row r="12" spans="1:12" x14ac:dyDescent="0.2">
      <c r="A12" s="99" t="str">
        <f>'инд. оценки 2 кл.'!A15</f>
        <v>Зартдинов Кирилл</v>
      </c>
      <c r="B12" s="72">
        <f>IF(A12=0," ",IF(ISBLANK('Первичные данные 2 кл.'!C15)=TRUE," ",IF(ISBLANK('инд. оценки 1 кл.'!C14)=TRUE," ",IF('группы 2 кл.'!B14=4,0,IF('группы 2 кл.'!B14=1,1,IF(('группы 2 кл.'!B14-'группы 1 кл.'!C12)&lt;0,1,0))))))</f>
        <v>0</v>
      </c>
      <c r="C12" s="73">
        <f>IF(A12=0," ",IF(ISBLANK('Первичные данные 2 кл.'!C15)=TRUE," ",IF(ISBLANK('инд. оценки 1 кл.'!C14)=TRUE," ",IF('группы 2 кл.'!C14=4,0,IF('группы 2 кл.'!C14=1,1,IF(('группы 2 кл.'!C14-'группы 1 кл.'!D12)&lt;0,1,0))))))</f>
        <v>1</v>
      </c>
      <c r="D12" s="72">
        <f>IF(A12=0," ",IF(ISBLANK('Первичные данные 2 кл.'!C15)=TRUE," ",IF(ISBLANK('инд. оценки 1 кл.'!C14)=TRUE," ",IF('группы 2 кл.'!E14=4,0,IF('группы 2 кл.'!E14=1,1,IF(('группы 2 кл.'!E14-'группы 1 кл.'!E12)&lt;0,1,0))))))</f>
        <v>1</v>
      </c>
      <c r="E12" s="9">
        <f>IF(A12=0," ",IF(ISBLANK('Первичные данные 2 кл.'!C15)=TRUE," ",IF(ISBLANK('инд. оценки 1 кл.'!C14)=TRUE," ",IF('группы 2 кл.'!F14=4,0,IF('группы 2 кл.'!F14=1,1,IF(('группы 2 кл.'!F14-'группы 1 кл.'!F12)&lt;0,1,0))))))</f>
        <v>0</v>
      </c>
      <c r="F12" s="74">
        <f>IF(A12=0," ",IF(ISBLANK('Первичные данные 2 кл.'!C15)=TRUE," ",IF(ISBLANK('инд. оценки 1 кл.'!C14)=TRUE," ",IF('группы 2 кл.'!G14=4,0,IF('группы 2 кл.'!G14=1,1,IF(('группы 2 кл.'!G14-'группы 1 кл.'!G12)&lt;0,1,0))))))</f>
        <v>0</v>
      </c>
      <c r="G12" s="9">
        <f>IF(A12=0," ",IF(ISBLANK('Первичные данные 2 кл.'!C15)=TRUE," ",IF(ISBLANK('инд. оценки 1 кл.'!C14)=TRUE," ",IF('группы 2 кл.'!H14=4,0,IF('группы 2 кл.'!H14=1,1,IF(('группы 2 кл.'!H14-'группы 1 кл.'!H12)&lt;0,1,0))))))</f>
        <v>0</v>
      </c>
      <c r="H12" s="74">
        <f>IF(A12=0," ",IF(ISBLANK('Первичные данные 2 кл.'!C15)=TRUE," ",IF(ISBLANK('инд. оценки 1 кл.'!C14)=TRUE," ",IF('группы 2 кл.'!I14=4,0,IF('группы 2 кл.'!I14=1,1,IF(('группы 2 кл.'!I14-'группы 1 кл.'!I12)&lt;0,1,0))))))</f>
        <v>1</v>
      </c>
      <c r="I12" s="73">
        <f>IF(A12=0," ",IF(ISBLANK('Первичные данные 2 кл.'!C15)=TRUE," ",IF(ISBLANK('инд. оценки 1 кл.'!C14)=TRUE," ",IF('группы 2 кл.'!J14=4,0,IF('группы 2 кл.'!J14=1,1,IF(('группы 2 кл.'!J14-'группы 1 кл.'!J12)&lt;0,1,0))))))</f>
        <v>0</v>
      </c>
      <c r="J12" s="112">
        <f>IF(A12=0," ",IF(ISBLANK('Первичные данные 2 кл.'!C15)=TRUE," ",IF(ISBLANK('инд. оценки 1 кл.'!C14)=TRUE," ",IF(COUNTIF(B12:C12,1)&gt;0,1,0))))</f>
        <v>1</v>
      </c>
      <c r="K12" s="112">
        <f>IF(A12=0," ",IF(ISBLANK('Первичные данные 2 кл.'!C15)=TRUE," ",IF(ISBLANK('инд. оценки 1 кл.'!C14)=TRUE," ",IF(COUNTIF(D12:I12,1)&gt;COUNTIF(D12:I12,0),1,0))))</f>
        <v>0</v>
      </c>
      <c r="L12" s="114">
        <f>IF(A12=0," ",IF(ISBLANK('Первичные данные 2 кл.'!C15)=TRUE," ",IF(ISBLANK('инд. оценки 1 кл.'!C14)=TRUE," ",IF(COUNTIF(B12:I12,1)&gt;COUNTIF(B12:I12,0),1,0))))</f>
        <v>0</v>
      </c>
    </row>
    <row r="13" spans="1:12" x14ac:dyDescent="0.2">
      <c r="A13" s="99" t="str">
        <f>'инд. оценки 2 кл.'!A16</f>
        <v>Казачков Максим</v>
      </c>
      <c r="B13" s="72">
        <f>IF(A13=0," ",IF(ISBLANK('Первичные данные 2 кл.'!C16)=TRUE," ",IF(ISBLANK('инд. оценки 1 кл.'!C15)=TRUE," ",IF('группы 2 кл.'!B15=4,0,IF('группы 2 кл.'!B15=1,1,IF(('группы 2 кл.'!B15-'группы 1 кл.'!C13)&lt;0,1,0))))))</f>
        <v>1</v>
      </c>
      <c r="C13" s="73">
        <f>IF(A13=0," ",IF(ISBLANK('Первичные данные 2 кл.'!C16)=TRUE," ",IF(ISBLANK('инд. оценки 1 кл.'!C15)=TRUE," ",IF('группы 2 кл.'!C15=4,0,IF('группы 2 кл.'!C15=1,1,IF(('группы 2 кл.'!C15-'группы 1 кл.'!D13)&lt;0,1,0))))))</f>
        <v>1</v>
      </c>
      <c r="D13" s="72">
        <f>IF(A13=0," ",IF(ISBLANK('Первичные данные 2 кл.'!C16)=TRUE," ",IF(ISBLANK('инд. оценки 1 кл.'!C15)=TRUE," ",IF('группы 2 кл.'!E15=4,0,IF('группы 2 кл.'!E15=1,1,IF(('группы 2 кл.'!E15-'группы 1 кл.'!E13)&lt;0,1,0))))))</f>
        <v>1</v>
      </c>
      <c r="E13" s="9">
        <f>IF(A13=0," ",IF(ISBLANK('Первичные данные 2 кл.'!C16)=TRUE," ",IF(ISBLANK('инд. оценки 1 кл.'!C15)=TRUE," ",IF('группы 2 кл.'!F15=4,0,IF('группы 2 кл.'!F15=1,1,IF(('группы 2 кл.'!F15-'группы 1 кл.'!F13)&lt;0,1,0))))))</f>
        <v>1</v>
      </c>
      <c r="F13" s="74">
        <f>IF(A13=0," ",IF(ISBLANK('Первичные данные 2 кл.'!C16)=TRUE," ",IF(ISBLANK('инд. оценки 1 кл.'!C15)=TRUE," ",IF('группы 2 кл.'!G15=4,0,IF('группы 2 кл.'!G15=1,1,IF(('группы 2 кл.'!G15-'группы 1 кл.'!G13)&lt;0,1,0))))))</f>
        <v>0</v>
      </c>
      <c r="G13" s="9">
        <f>IF(A13=0," ",IF(ISBLANK('Первичные данные 2 кл.'!C16)=TRUE," ",IF(ISBLANK('инд. оценки 1 кл.'!C15)=TRUE," ",IF('группы 2 кл.'!H15=4,0,IF('группы 2 кл.'!H15=1,1,IF(('группы 2 кл.'!H15-'группы 1 кл.'!H13)&lt;0,1,0))))))</f>
        <v>0</v>
      </c>
      <c r="H13" s="74">
        <f>IF(A13=0," ",IF(ISBLANK('Первичные данные 2 кл.'!C16)=TRUE," ",IF(ISBLANK('инд. оценки 1 кл.'!C15)=TRUE," ",IF('группы 2 кл.'!I15=4,0,IF('группы 2 кл.'!I15=1,1,IF(('группы 2 кл.'!I15-'группы 1 кл.'!I13)&lt;0,1,0))))))</f>
        <v>0</v>
      </c>
      <c r="I13" s="73">
        <f>IF(A13=0," ",IF(ISBLANK('Первичные данные 2 кл.'!C16)=TRUE," ",IF(ISBLANK('инд. оценки 1 кл.'!C15)=TRUE," ",IF('группы 2 кл.'!J15=4,0,IF('группы 2 кл.'!J15=1,1,IF(('группы 2 кл.'!J15-'группы 1 кл.'!J13)&lt;0,1,0))))))</f>
        <v>0</v>
      </c>
      <c r="J13" s="112">
        <f>IF(A13=0," ",IF(ISBLANK('Первичные данные 2 кл.'!C16)=TRUE," ",IF(ISBLANK('инд. оценки 1 кл.'!C15)=TRUE," ",IF(COUNTIF(B13:C13,1)&gt;0,1,0))))</f>
        <v>1</v>
      </c>
      <c r="K13" s="112">
        <f>IF(A13=0," ",IF(ISBLANK('Первичные данные 2 кл.'!C16)=TRUE," ",IF(ISBLANK('инд. оценки 1 кл.'!C15)=TRUE," ",IF(COUNTIF(D13:I13,1)&gt;COUNTIF(D13:I13,0),1,0))))</f>
        <v>0</v>
      </c>
      <c r="L13" s="114">
        <f>IF(A13=0," ",IF(ISBLANK('Первичные данные 2 кл.'!C16)=TRUE," ",IF(ISBLANK('инд. оценки 1 кл.'!C15)=TRUE," ",IF(COUNTIF(B13:I13,1)&gt;COUNTIF(B13:I13,0),1,0))))</f>
        <v>0</v>
      </c>
    </row>
    <row r="14" spans="1:12" x14ac:dyDescent="0.2">
      <c r="A14" s="99" t="str">
        <f>'инд. оценки 2 кл.'!A17</f>
        <v>Канева Алина</v>
      </c>
      <c r="B14" s="72">
        <f>IF(A14=0," ",IF(ISBLANK('Первичные данные 2 кл.'!C17)=TRUE," ",IF(ISBLANK('инд. оценки 1 кл.'!C16)=TRUE," ",IF('группы 2 кл.'!B16=4,0,IF('группы 2 кл.'!B16=1,1,IF(('группы 2 кл.'!B16-'группы 1 кл.'!C14)&lt;0,1,0))))))</f>
        <v>1</v>
      </c>
      <c r="C14" s="73">
        <f>IF(A14=0," ",IF(ISBLANK('Первичные данные 2 кл.'!C17)=TRUE," ",IF(ISBLANK('инд. оценки 1 кл.'!C16)=TRUE," ",IF('группы 2 кл.'!C16=4,0,IF('группы 2 кл.'!C16=1,1,IF(('группы 2 кл.'!C16-'группы 1 кл.'!D14)&lt;0,1,0))))))</f>
        <v>0</v>
      </c>
      <c r="D14" s="72">
        <f>IF(A14=0," ",IF(ISBLANK('Первичные данные 2 кл.'!C17)=TRUE," ",IF(ISBLANK('инд. оценки 1 кл.'!C16)=TRUE," ",IF('группы 2 кл.'!E16=4,0,IF('группы 2 кл.'!E16=1,1,IF(('группы 2 кл.'!E16-'группы 1 кл.'!E14)&lt;0,1,0))))))</f>
        <v>1</v>
      </c>
      <c r="E14" s="9">
        <f>IF(A14=0," ",IF(ISBLANK('Первичные данные 2 кл.'!C17)=TRUE," ",IF(ISBLANK('инд. оценки 1 кл.'!C16)=TRUE," ",IF('группы 2 кл.'!F16=4,0,IF('группы 2 кл.'!F16=1,1,IF(('группы 2 кл.'!F16-'группы 1 кл.'!F14)&lt;0,1,0))))))</f>
        <v>0</v>
      </c>
      <c r="F14" s="74">
        <f>IF(A14=0," ",IF(ISBLANK('Первичные данные 2 кл.'!C17)=TRUE," ",IF(ISBLANK('инд. оценки 1 кл.'!C16)=TRUE," ",IF('группы 2 кл.'!G16=4,0,IF('группы 2 кл.'!G16=1,1,IF(('группы 2 кл.'!G16-'группы 1 кл.'!G14)&lt;0,1,0))))))</f>
        <v>0</v>
      </c>
      <c r="G14" s="9">
        <f>IF(A14=0," ",IF(ISBLANK('Первичные данные 2 кл.'!C17)=TRUE," ",IF(ISBLANK('инд. оценки 1 кл.'!C16)=TRUE," ",IF('группы 2 кл.'!H16=4,0,IF('группы 2 кл.'!H16=1,1,IF(('группы 2 кл.'!H16-'группы 1 кл.'!H14)&lt;0,1,0))))))</f>
        <v>0</v>
      </c>
      <c r="H14" s="74">
        <f>IF(A14=0," ",IF(ISBLANK('Первичные данные 2 кл.'!C17)=TRUE," ",IF(ISBLANK('инд. оценки 1 кл.'!C16)=TRUE," ",IF('группы 2 кл.'!I16=4,0,IF('группы 2 кл.'!I16=1,1,IF(('группы 2 кл.'!I16-'группы 1 кл.'!I14)&lt;0,1,0))))))</f>
        <v>0</v>
      </c>
      <c r="I14" s="73">
        <f>IF(A14=0," ",IF(ISBLANK('Первичные данные 2 кл.'!C17)=TRUE," ",IF(ISBLANK('инд. оценки 1 кл.'!C16)=TRUE," ",IF('группы 2 кл.'!J16=4,0,IF('группы 2 кл.'!J16=1,1,IF(('группы 2 кл.'!J16-'группы 1 кл.'!J14)&lt;0,1,0))))))</f>
        <v>0</v>
      </c>
      <c r="J14" s="112">
        <f>IF(A14=0," ",IF(ISBLANK('Первичные данные 2 кл.'!C17)=TRUE," ",IF(ISBLANK('инд. оценки 1 кл.'!C16)=TRUE," ",IF(COUNTIF(B14:C14,1)&gt;0,1,0))))</f>
        <v>1</v>
      </c>
      <c r="K14" s="112">
        <f>IF(A14=0," ",IF(ISBLANK('Первичные данные 2 кл.'!C17)=TRUE," ",IF(ISBLANK('инд. оценки 1 кл.'!C16)=TRUE," ",IF(COUNTIF(D14:I14,1)&gt;COUNTIF(D14:I14,0),1,0))))</f>
        <v>0</v>
      </c>
      <c r="L14" s="114">
        <f>IF(A14=0," ",IF(ISBLANK('Первичные данные 2 кл.'!C17)=TRUE," ",IF(ISBLANK('инд. оценки 1 кл.'!C16)=TRUE," ",IF(COUNTIF(B14:I14,1)&gt;COUNTIF(B14:I14,0),1,0))))</f>
        <v>0</v>
      </c>
    </row>
    <row r="15" spans="1:12" x14ac:dyDescent="0.2">
      <c r="A15" s="99" t="str">
        <f>'инд. оценки 2 кл.'!A18</f>
        <v>Катугина Дарья</v>
      </c>
      <c r="B15" s="72">
        <f>IF(A15=0," ",IF(ISBLANK('Первичные данные 2 кл.'!C18)=TRUE," ",IF(ISBLANK('инд. оценки 1 кл.'!C17)=TRUE," ",IF('группы 2 кл.'!B17=4,0,IF('группы 2 кл.'!B17=1,1,IF(('группы 2 кл.'!B17-'группы 1 кл.'!C15)&lt;0,1,0))))))</f>
        <v>0</v>
      </c>
      <c r="C15" s="73">
        <f>IF(A15=0," ",IF(ISBLANK('Первичные данные 2 кл.'!C18)=TRUE," ",IF(ISBLANK('инд. оценки 1 кл.'!C17)=TRUE," ",IF('группы 2 кл.'!C17=4,0,IF('группы 2 кл.'!C17=1,1,IF(('группы 2 кл.'!C17-'группы 1 кл.'!D15)&lt;0,1,0))))))</f>
        <v>0</v>
      </c>
      <c r="D15" s="72">
        <f>IF(A15=0," ",IF(ISBLANK('Первичные данные 2 кл.'!C18)=TRUE," ",IF(ISBLANK('инд. оценки 1 кл.'!C17)=TRUE," ",IF('группы 2 кл.'!E17=4,0,IF('группы 2 кл.'!E17=1,1,IF(('группы 2 кл.'!E17-'группы 1 кл.'!E15)&lt;0,1,0))))))</f>
        <v>0</v>
      </c>
      <c r="E15" s="9">
        <f>IF(A15=0," ",IF(ISBLANK('Первичные данные 2 кл.'!C18)=TRUE," ",IF(ISBLANK('инд. оценки 1 кл.'!C17)=TRUE," ",IF('группы 2 кл.'!F17=4,0,IF('группы 2 кл.'!F17=1,1,IF(('группы 2 кл.'!F17-'группы 1 кл.'!F15)&lt;0,1,0))))))</f>
        <v>0</v>
      </c>
      <c r="F15" s="74">
        <f>IF(A15=0," ",IF(ISBLANK('Первичные данные 2 кл.'!C18)=TRUE," ",IF(ISBLANK('инд. оценки 1 кл.'!C17)=TRUE," ",IF('группы 2 кл.'!G17=4,0,IF('группы 2 кл.'!G17=1,1,IF(('группы 2 кл.'!G17-'группы 1 кл.'!G15)&lt;0,1,0))))))</f>
        <v>0</v>
      </c>
      <c r="G15" s="9">
        <f>IF(A15=0," ",IF(ISBLANK('Первичные данные 2 кл.'!C18)=TRUE," ",IF(ISBLANK('инд. оценки 1 кл.'!C17)=TRUE," ",IF('группы 2 кл.'!H17=4,0,IF('группы 2 кл.'!H17=1,1,IF(('группы 2 кл.'!H17-'группы 1 кл.'!H15)&lt;0,1,0))))))</f>
        <v>0</v>
      </c>
      <c r="H15" s="74">
        <f>IF(A15=0," ",IF(ISBLANK('Первичные данные 2 кл.'!C18)=TRUE," ",IF(ISBLANK('инд. оценки 1 кл.'!C17)=TRUE," ",IF('группы 2 кл.'!I17=4,0,IF('группы 2 кл.'!I17=1,1,IF(('группы 2 кл.'!I17-'группы 1 кл.'!I15)&lt;0,1,0))))))</f>
        <v>0</v>
      </c>
      <c r="I15" s="73">
        <f>IF(A15=0," ",IF(ISBLANK('Первичные данные 2 кл.'!C18)=TRUE," ",IF(ISBLANK('инд. оценки 1 кл.'!C17)=TRUE," ",IF('группы 2 кл.'!J17=4,0,IF('группы 2 кл.'!J17=1,1,IF(('группы 2 кл.'!J17-'группы 1 кл.'!J15)&lt;0,1,0))))))</f>
        <v>0</v>
      </c>
      <c r="J15" s="112">
        <f>IF(A15=0," ",IF(ISBLANK('Первичные данные 2 кл.'!C18)=TRUE," ",IF(ISBLANK('инд. оценки 1 кл.'!C17)=TRUE," ",IF(COUNTIF(B15:C15,1)&gt;0,1,0))))</f>
        <v>0</v>
      </c>
      <c r="K15" s="112">
        <f>IF(A15=0," ",IF(ISBLANK('Первичные данные 2 кл.'!C18)=TRUE," ",IF(ISBLANK('инд. оценки 1 кл.'!C17)=TRUE," ",IF(COUNTIF(D15:I15,1)&gt;COUNTIF(D15:I15,0),1,0))))</f>
        <v>0</v>
      </c>
      <c r="L15" s="114">
        <f>IF(A15=0," ",IF(ISBLANK('Первичные данные 2 кл.'!C18)=TRUE," ",IF(ISBLANK('инд. оценки 1 кл.'!C17)=TRUE," ",IF(COUNTIF(B15:I15,1)&gt;COUNTIF(B15:I15,0),1,0))))</f>
        <v>0</v>
      </c>
    </row>
    <row r="16" spans="1:12" x14ac:dyDescent="0.2">
      <c r="A16" s="99" t="str">
        <f>'инд. оценки 2 кл.'!A19</f>
        <v>Макарова Полина</v>
      </c>
      <c r="B16" s="72">
        <f>IF(A16=0," ",IF(ISBLANK('Первичные данные 2 кл.'!C19)=TRUE," ",IF(ISBLANK('инд. оценки 1 кл.'!C18)=TRUE," ",IF('группы 2 кл.'!B18=4,0,IF('группы 2 кл.'!B18=1,1,IF(('группы 2 кл.'!B18-'группы 1 кл.'!C16)&lt;0,1,0))))))</f>
        <v>1</v>
      </c>
      <c r="C16" s="73">
        <f>IF(A16=0," ",IF(ISBLANK('Первичные данные 2 кл.'!C19)=TRUE," ",IF(ISBLANK('инд. оценки 1 кл.'!C18)=TRUE," ",IF('группы 2 кл.'!C18=4,0,IF('группы 2 кл.'!C18=1,1,IF(('группы 2 кл.'!C18-'группы 1 кл.'!D16)&lt;0,1,0))))))</f>
        <v>1</v>
      </c>
      <c r="D16" s="72">
        <f>IF(A16=0," ",IF(ISBLANK('Первичные данные 2 кл.'!C19)=TRUE," ",IF(ISBLANK('инд. оценки 1 кл.'!C18)=TRUE," ",IF('группы 2 кл.'!E18=4,0,IF('группы 2 кл.'!E18=1,1,IF(('группы 2 кл.'!E18-'группы 1 кл.'!E16)&lt;0,1,0))))))</f>
        <v>0</v>
      </c>
      <c r="E16" s="9">
        <f>IF(A16=0," ",IF(ISBLANK('Первичные данные 2 кл.'!C19)=TRUE," ",IF(ISBLANK('инд. оценки 1 кл.'!C18)=TRUE," ",IF('группы 2 кл.'!F18=4,0,IF('группы 2 кл.'!F18=1,1,IF(('группы 2 кл.'!F18-'группы 1 кл.'!F16)&lt;0,1,0))))))</f>
        <v>0</v>
      </c>
      <c r="F16" s="74">
        <f>IF(A16=0," ",IF(ISBLANK('Первичные данные 2 кл.'!C19)=TRUE," ",IF(ISBLANK('инд. оценки 1 кл.'!C18)=TRUE," ",IF('группы 2 кл.'!G18=4,0,IF('группы 2 кл.'!G18=1,1,IF(('группы 2 кл.'!G18-'группы 1 кл.'!G16)&lt;0,1,0))))))</f>
        <v>0</v>
      </c>
      <c r="G16" s="9">
        <f>IF(A16=0," ",IF(ISBLANK('Первичные данные 2 кл.'!C19)=TRUE," ",IF(ISBLANK('инд. оценки 1 кл.'!C18)=TRUE," ",IF('группы 2 кл.'!H18=4,0,IF('группы 2 кл.'!H18=1,1,IF(('группы 2 кл.'!H18-'группы 1 кл.'!H16)&lt;0,1,0))))))</f>
        <v>1</v>
      </c>
      <c r="H16" s="74">
        <f>IF(A16=0," ",IF(ISBLANK('Первичные данные 2 кл.'!C19)=TRUE," ",IF(ISBLANK('инд. оценки 1 кл.'!C18)=TRUE," ",IF('группы 2 кл.'!I18=4,0,IF('группы 2 кл.'!I18=1,1,IF(('группы 2 кл.'!I18-'группы 1 кл.'!I16)&lt;0,1,0))))))</f>
        <v>0</v>
      </c>
      <c r="I16" s="73">
        <f>IF(A16=0," ",IF(ISBLANK('Первичные данные 2 кл.'!C19)=TRUE," ",IF(ISBLANK('инд. оценки 1 кл.'!C18)=TRUE," ",IF('группы 2 кл.'!J18=4,0,IF('группы 2 кл.'!J18=1,1,IF(('группы 2 кл.'!J18-'группы 1 кл.'!J16)&lt;0,1,0))))))</f>
        <v>1</v>
      </c>
      <c r="J16" s="112">
        <f>IF(A16=0," ",IF(ISBLANK('Первичные данные 2 кл.'!C19)=TRUE," ",IF(ISBLANK('инд. оценки 1 кл.'!C18)=TRUE," ",IF(COUNTIF(B16:C16,1)&gt;0,1,0))))</f>
        <v>1</v>
      </c>
      <c r="K16" s="112">
        <f>IF(A16=0," ",IF(ISBLANK('Первичные данные 2 кл.'!C19)=TRUE," ",IF(ISBLANK('инд. оценки 1 кл.'!C18)=TRUE," ",IF(COUNTIF(D16:I16,1)&gt;COUNTIF(D16:I16,0),1,0))))</f>
        <v>0</v>
      </c>
      <c r="L16" s="114">
        <f>IF(A16=0," ",IF(ISBLANK('Первичные данные 2 кл.'!C19)=TRUE," ",IF(ISBLANK('инд. оценки 1 кл.'!C18)=TRUE," ",IF(COUNTIF(B16:I16,1)&gt;COUNTIF(B16:I16,0),1,0))))</f>
        <v>0</v>
      </c>
    </row>
    <row r="17" spans="1:12" x14ac:dyDescent="0.2">
      <c r="A17" s="99" t="str">
        <f>'инд. оценки 2 кл.'!A20</f>
        <v>Салтыкова Мария</v>
      </c>
      <c r="B17" s="72">
        <f>IF(A17=0," ",IF(ISBLANK('Первичные данные 2 кл.'!C20)=TRUE," ",IF(ISBLANK('инд. оценки 1 кл.'!C19)=TRUE," ",IF('группы 2 кл.'!B19=4,0,IF('группы 2 кл.'!B19=1,1,IF(('группы 2 кл.'!B19-'группы 1 кл.'!C17)&lt;0,1,0))))))</f>
        <v>0</v>
      </c>
      <c r="C17" s="73">
        <f>IF(A17=0," ",IF(ISBLANK('Первичные данные 2 кл.'!C20)=TRUE," ",IF(ISBLANK('инд. оценки 1 кл.'!C19)=TRUE," ",IF('группы 2 кл.'!C19=4,0,IF('группы 2 кл.'!C19=1,1,IF(('группы 2 кл.'!C19-'группы 1 кл.'!D17)&lt;0,1,0))))))</f>
        <v>0</v>
      </c>
      <c r="D17" s="72">
        <f>IF(A17=0," ",IF(ISBLANK('Первичные данные 2 кл.'!C20)=TRUE," ",IF(ISBLANK('инд. оценки 1 кл.'!C19)=TRUE," ",IF('группы 2 кл.'!E19=4,0,IF('группы 2 кл.'!E19=1,1,IF(('группы 2 кл.'!E19-'группы 1 кл.'!E17)&lt;0,1,0))))))</f>
        <v>0</v>
      </c>
      <c r="E17" s="9">
        <f>IF(A17=0," ",IF(ISBLANK('Первичные данные 2 кл.'!C20)=TRUE," ",IF(ISBLANK('инд. оценки 1 кл.'!C19)=TRUE," ",IF('группы 2 кл.'!F19=4,0,IF('группы 2 кл.'!F19=1,1,IF(('группы 2 кл.'!F19-'группы 1 кл.'!F17)&lt;0,1,0))))))</f>
        <v>0</v>
      </c>
      <c r="F17" s="74">
        <f>IF(A17=0," ",IF(ISBLANK('Первичные данные 2 кл.'!C20)=TRUE," ",IF(ISBLANK('инд. оценки 1 кл.'!C19)=TRUE," ",IF('группы 2 кл.'!G19=4,0,IF('группы 2 кл.'!G19=1,1,IF(('группы 2 кл.'!G19-'группы 1 кл.'!G17)&lt;0,1,0))))))</f>
        <v>0</v>
      </c>
      <c r="G17" s="9">
        <f>IF(A17=0," ",IF(ISBLANK('Первичные данные 2 кл.'!C20)=TRUE," ",IF(ISBLANK('инд. оценки 1 кл.'!C19)=TRUE," ",IF('группы 2 кл.'!H19=4,0,IF('группы 2 кл.'!H19=1,1,IF(('группы 2 кл.'!H19-'группы 1 кл.'!H17)&lt;0,1,0))))))</f>
        <v>0</v>
      </c>
      <c r="H17" s="74">
        <f>IF(A17=0," ",IF(ISBLANK('Первичные данные 2 кл.'!C20)=TRUE," ",IF(ISBLANK('инд. оценки 1 кл.'!C19)=TRUE," ",IF('группы 2 кл.'!I19=4,0,IF('группы 2 кл.'!I19=1,1,IF(('группы 2 кл.'!I19-'группы 1 кл.'!I17)&lt;0,1,0))))))</f>
        <v>0</v>
      </c>
      <c r="I17" s="73">
        <f>IF(A17=0," ",IF(ISBLANK('Первичные данные 2 кл.'!C20)=TRUE," ",IF(ISBLANK('инд. оценки 1 кл.'!C19)=TRUE," ",IF('группы 2 кл.'!J19=4,0,IF('группы 2 кл.'!J19=1,1,IF(('группы 2 кл.'!J19-'группы 1 кл.'!J17)&lt;0,1,0))))))</f>
        <v>0</v>
      </c>
      <c r="J17" s="112">
        <f>IF(A17=0," ",IF(ISBLANK('Первичные данные 2 кл.'!C20)=TRUE," ",IF(ISBLANK('инд. оценки 1 кл.'!C19)=TRUE," ",IF(COUNTIF(B17:C17,1)&gt;0,1,0))))</f>
        <v>0</v>
      </c>
      <c r="K17" s="112">
        <f>IF(A17=0," ",IF(ISBLANK('Первичные данные 2 кл.'!C20)=TRUE," ",IF(ISBLANK('инд. оценки 1 кл.'!C19)=TRUE," ",IF(COUNTIF(D17:I17,1)&gt;COUNTIF(D17:I17,0),1,0))))</f>
        <v>0</v>
      </c>
      <c r="L17" s="114">
        <f>IF(A17=0," ",IF(ISBLANK('Первичные данные 2 кл.'!C20)=TRUE," ",IF(ISBLANK('инд. оценки 1 кл.'!C19)=TRUE," ",IF(COUNTIF(B17:I17,1)&gt;COUNTIF(B17:I17,0),1,0))))</f>
        <v>0</v>
      </c>
    </row>
    <row r="18" spans="1:12" x14ac:dyDescent="0.2">
      <c r="A18" s="99" t="str">
        <f>'инд. оценки 2 кл.'!A21</f>
        <v>Нечаева Мария</v>
      </c>
      <c r="B18" s="72">
        <f>IF(A18=0," ",IF(ISBLANK('Первичные данные 2 кл.'!C21)=TRUE," ",IF(ISBLANK('инд. оценки 1 кл.'!C20)=TRUE," ",IF('группы 2 кл.'!B20=4,0,IF('группы 2 кл.'!B20=1,1,IF(('группы 2 кл.'!B20-'группы 1 кл.'!C18)&lt;0,1,0))))))</f>
        <v>0</v>
      </c>
      <c r="C18" s="73">
        <f>IF(A18=0," ",IF(ISBLANK('Первичные данные 2 кл.'!C21)=TRUE," ",IF(ISBLANK('инд. оценки 1 кл.'!C20)=TRUE," ",IF('группы 2 кл.'!C20=4,0,IF('группы 2 кл.'!C20=1,1,IF(('группы 2 кл.'!C20-'группы 1 кл.'!D18)&lt;0,1,0))))))</f>
        <v>0</v>
      </c>
      <c r="D18" s="72">
        <f>IF(A18=0," ",IF(ISBLANK('Первичные данные 2 кл.'!C21)=TRUE," ",IF(ISBLANK('инд. оценки 1 кл.'!C20)=TRUE," ",IF('группы 2 кл.'!E20=4,0,IF('группы 2 кл.'!E20=1,1,IF(('группы 2 кл.'!E20-'группы 1 кл.'!E18)&lt;0,1,0))))))</f>
        <v>0</v>
      </c>
      <c r="E18" s="9">
        <f>IF(A18=0," ",IF(ISBLANK('Первичные данные 2 кл.'!C21)=TRUE," ",IF(ISBLANK('инд. оценки 1 кл.'!C20)=TRUE," ",IF('группы 2 кл.'!F20=4,0,IF('группы 2 кл.'!F20=1,1,IF(('группы 2 кл.'!F20-'группы 1 кл.'!F18)&lt;0,1,0))))))</f>
        <v>0</v>
      </c>
      <c r="F18" s="74">
        <f>IF(A18=0," ",IF(ISBLANK('Первичные данные 2 кл.'!C21)=TRUE," ",IF(ISBLANK('инд. оценки 1 кл.'!C20)=TRUE," ",IF('группы 2 кл.'!G20=4,0,IF('группы 2 кл.'!G20=1,1,IF(('группы 2 кл.'!G20-'группы 1 кл.'!G18)&lt;0,1,0))))))</f>
        <v>0</v>
      </c>
      <c r="G18" s="9">
        <f>IF(A18=0," ",IF(ISBLANK('Первичные данные 2 кл.'!C21)=TRUE," ",IF(ISBLANK('инд. оценки 1 кл.'!C20)=TRUE," ",IF('группы 2 кл.'!H20=4,0,IF('группы 2 кл.'!H20=1,1,IF(('группы 2 кл.'!H20-'группы 1 кл.'!H18)&lt;0,1,0))))))</f>
        <v>0</v>
      </c>
      <c r="H18" s="74">
        <f>IF(A18=0," ",IF(ISBLANK('Первичные данные 2 кл.'!C21)=TRUE," ",IF(ISBLANK('инд. оценки 1 кл.'!C20)=TRUE," ",IF('группы 2 кл.'!I20=4,0,IF('группы 2 кл.'!I20=1,1,IF(('группы 2 кл.'!I20-'группы 1 кл.'!I18)&lt;0,1,0))))))</f>
        <v>0</v>
      </c>
      <c r="I18" s="73">
        <f>IF(A18=0," ",IF(ISBLANK('Первичные данные 2 кл.'!C21)=TRUE," ",IF(ISBLANK('инд. оценки 1 кл.'!C20)=TRUE," ",IF('группы 2 кл.'!J20=4,0,IF('группы 2 кл.'!J20=1,1,IF(('группы 2 кл.'!J20-'группы 1 кл.'!J18)&lt;0,1,0))))))</f>
        <v>0</v>
      </c>
      <c r="J18" s="112">
        <f>IF(A18=0," ",IF(ISBLANK('Первичные данные 2 кл.'!C21)=TRUE," ",IF(ISBLANK('инд. оценки 1 кл.'!C20)=TRUE," ",IF(COUNTIF(B18:C18,1)&gt;0,1,0))))</f>
        <v>0</v>
      </c>
      <c r="K18" s="112">
        <f>IF(A18=0," ",IF(ISBLANK('Первичные данные 2 кл.'!C21)=TRUE," ",IF(ISBLANK('инд. оценки 1 кл.'!C20)=TRUE," ",IF(COUNTIF(D18:I18,1)&gt;COUNTIF(D18:I18,0),1,0))))</f>
        <v>0</v>
      </c>
      <c r="L18" s="114">
        <f>IF(A18=0," ",IF(ISBLANK('Первичные данные 2 кл.'!C21)=TRUE," ",IF(ISBLANK('инд. оценки 1 кл.'!C20)=TRUE," ",IF(COUNTIF(B18:I18,1)&gt;COUNTIF(B18:I18,0),1,0))))</f>
        <v>0</v>
      </c>
    </row>
    <row r="19" spans="1:12" x14ac:dyDescent="0.2">
      <c r="A19" s="99" t="str">
        <f>'инд. оценки 2 кл.'!A22</f>
        <v>Обухович Артем</v>
      </c>
      <c r="B19" s="72">
        <f>IF(A19=0," ",IF(ISBLANK('Первичные данные 2 кл.'!C22)=TRUE," ",IF(ISBLANK('инд. оценки 1 кл.'!C21)=TRUE," ",IF('группы 2 кл.'!B21=4,0,IF('группы 2 кл.'!B21=1,1,IF(('группы 2 кл.'!B21-'группы 1 кл.'!C19)&lt;0,1,0))))))</f>
        <v>0</v>
      </c>
      <c r="C19" s="73">
        <f>IF(A19=0," ",IF(ISBLANK('Первичные данные 2 кл.'!C22)=TRUE," ",IF(ISBLANK('инд. оценки 1 кл.'!C21)=TRUE," ",IF('группы 2 кл.'!C21=4,0,IF('группы 2 кл.'!C21=1,1,IF(('группы 2 кл.'!C21-'группы 1 кл.'!D19)&lt;0,1,0))))))</f>
        <v>1</v>
      </c>
      <c r="D19" s="72">
        <f>IF(A19=0," ",IF(ISBLANK('Первичные данные 2 кл.'!C22)=TRUE," ",IF(ISBLANK('инд. оценки 1 кл.'!C21)=TRUE," ",IF('группы 2 кл.'!E21=4,0,IF('группы 2 кл.'!E21=1,1,IF(('группы 2 кл.'!E21-'группы 1 кл.'!E19)&lt;0,1,0))))))</f>
        <v>1</v>
      </c>
      <c r="E19" s="9">
        <f>IF(A19=0," ",IF(ISBLANK('Первичные данные 2 кл.'!C22)=TRUE," ",IF(ISBLANK('инд. оценки 1 кл.'!C21)=TRUE," ",IF('группы 2 кл.'!F21=4,0,IF('группы 2 кл.'!F21=1,1,IF(('группы 2 кл.'!F21-'группы 1 кл.'!F19)&lt;0,1,0))))))</f>
        <v>0</v>
      </c>
      <c r="F19" s="74">
        <f>IF(A19=0," ",IF(ISBLANK('Первичные данные 2 кл.'!C22)=TRUE," ",IF(ISBLANK('инд. оценки 1 кл.'!C21)=TRUE," ",IF('группы 2 кл.'!G21=4,0,IF('группы 2 кл.'!G21=1,1,IF(('группы 2 кл.'!G21-'группы 1 кл.'!G19)&lt;0,1,0))))))</f>
        <v>1</v>
      </c>
      <c r="G19" s="9">
        <f>IF(A19=0," ",IF(ISBLANK('Первичные данные 2 кл.'!C22)=TRUE," ",IF(ISBLANK('инд. оценки 1 кл.'!C21)=TRUE," ",IF('группы 2 кл.'!H21=4,0,IF('группы 2 кл.'!H21=1,1,IF(('группы 2 кл.'!H21-'группы 1 кл.'!H19)&lt;0,1,0))))))</f>
        <v>0</v>
      </c>
      <c r="H19" s="74">
        <f>IF(A19=0," ",IF(ISBLANK('Первичные данные 2 кл.'!C22)=TRUE," ",IF(ISBLANK('инд. оценки 1 кл.'!C21)=TRUE," ",IF('группы 2 кл.'!I21=4,0,IF('группы 2 кл.'!I21=1,1,IF(('группы 2 кл.'!I21-'группы 1 кл.'!I19)&lt;0,1,0))))))</f>
        <v>0</v>
      </c>
      <c r="I19" s="73">
        <f>IF(A19=0," ",IF(ISBLANK('Первичные данные 2 кл.'!C22)=TRUE," ",IF(ISBLANK('инд. оценки 1 кл.'!C21)=TRUE," ",IF('группы 2 кл.'!J21=4,0,IF('группы 2 кл.'!J21=1,1,IF(('группы 2 кл.'!J21-'группы 1 кл.'!J19)&lt;0,1,0))))))</f>
        <v>0</v>
      </c>
      <c r="J19" s="112">
        <f>IF(A19=0," ",IF(ISBLANK('Первичные данные 2 кл.'!C22)=TRUE," ",IF(ISBLANK('инд. оценки 1 кл.'!C21)=TRUE," ",IF(COUNTIF(B19:C19,1)&gt;0,1,0))))</f>
        <v>1</v>
      </c>
      <c r="K19" s="112">
        <f>IF(A19=0," ",IF(ISBLANK('Первичные данные 2 кл.'!C22)=TRUE," ",IF(ISBLANK('инд. оценки 1 кл.'!C21)=TRUE," ",IF(COUNTIF(D19:I19,1)&gt;COUNTIF(D19:I19,0),1,0))))</f>
        <v>0</v>
      </c>
      <c r="L19" s="114">
        <f>IF(A19=0," ",IF(ISBLANK('Первичные данные 2 кл.'!C22)=TRUE," ",IF(ISBLANK('инд. оценки 1 кл.'!C21)=TRUE," ",IF(COUNTIF(B19:I19,1)&gt;COUNTIF(B19:I19,0),1,0))))</f>
        <v>0</v>
      </c>
    </row>
    <row r="20" spans="1:12" x14ac:dyDescent="0.2">
      <c r="A20" s="99" t="str">
        <f>'инд. оценки 2 кл.'!A23</f>
        <v>Пастухова Ксения</v>
      </c>
      <c r="B20" s="72">
        <f>IF(A20=0," ",IF(ISBLANK('Первичные данные 2 кл.'!C23)=TRUE," ",IF(ISBLANK('инд. оценки 1 кл.'!C22)=TRUE," ",IF('группы 2 кл.'!B22=4,0,IF('группы 2 кл.'!B22=1,1,IF(('группы 2 кл.'!B22-'группы 1 кл.'!C20)&lt;0,1,0))))))</f>
        <v>1</v>
      </c>
      <c r="C20" s="73">
        <f>IF(A20=0," ",IF(ISBLANK('Первичные данные 2 кл.'!C23)=TRUE," ",IF(ISBLANK('инд. оценки 1 кл.'!C22)=TRUE," ",IF('группы 2 кл.'!C22=4,0,IF('группы 2 кл.'!C22=1,1,IF(('группы 2 кл.'!C22-'группы 1 кл.'!D20)&lt;0,1,0))))))</f>
        <v>1</v>
      </c>
      <c r="D20" s="72">
        <f>IF(A20=0," ",IF(ISBLANK('Первичные данные 2 кл.'!C23)=TRUE," ",IF(ISBLANK('инд. оценки 1 кл.'!C22)=TRUE," ",IF('группы 2 кл.'!E22=4,0,IF('группы 2 кл.'!E22=1,1,IF(('группы 2 кл.'!E22-'группы 1 кл.'!E20)&lt;0,1,0))))))</f>
        <v>0</v>
      </c>
      <c r="E20" s="9">
        <f>IF(A20=0," ",IF(ISBLANK('Первичные данные 2 кл.'!C23)=TRUE," ",IF(ISBLANK('инд. оценки 1 кл.'!C22)=TRUE," ",IF('группы 2 кл.'!F22=4,0,IF('группы 2 кл.'!F22=1,1,IF(('группы 2 кл.'!F22-'группы 1 кл.'!F20)&lt;0,1,0))))))</f>
        <v>0</v>
      </c>
      <c r="F20" s="74">
        <f>IF(A20=0," ",IF(ISBLANK('Первичные данные 2 кл.'!C23)=TRUE," ",IF(ISBLANK('инд. оценки 1 кл.'!C22)=TRUE," ",IF('группы 2 кл.'!G22=4,0,IF('группы 2 кл.'!G22=1,1,IF(('группы 2 кл.'!G22-'группы 1 кл.'!G20)&lt;0,1,0))))))</f>
        <v>0</v>
      </c>
      <c r="G20" s="9">
        <f>IF(A20=0," ",IF(ISBLANK('Первичные данные 2 кл.'!C23)=TRUE," ",IF(ISBLANK('инд. оценки 1 кл.'!C22)=TRUE," ",IF('группы 2 кл.'!H22=4,0,IF('группы 2 кл.'!H22=1,1,IF(('группы 2 кл.'!H22-'группы 1 кл.'!H20)&lt;0,1,0))))))</f>
        <v>0</v>
      </c>
      <c r="H20" s="74">
        <f>IF(A20=0," ",IF(ISBLANK('Первичные данные 2 кл.'!C23)=TRUE," ",IF(ISBLANK('инд. оценки 1 кл.'!C22)=TRUE," ",IF('группы 2 кл.'!I22=4,0,IF('группы 2 кл.'!I22=1,1,IF(('группы 2 кл.'!I22-'группы 1 кл.'!I20)&lt;0,1,0))))))</f>
        <v>1</v>
      </c>
      <c r="I20" s="73">
        <f>IF(A20=0," ",IF(ISBLANK('Первичные данные 2 кл.'!C23)=TRUE," ",IF(ISBLANK('инд. оценки 1 кл.'!C22)=TRUE," ",IF('группы 2 кл.'!J22=4,0,IF('группы 2 кл.'!J22=1,1,IF(('группы 2 кл.'!J22-'группы 1 кл.'!J20)&lt;0,1,0))))))</f>
        <v>0</v>
      </c>
      <c r="J20" s="112">
        <f>IF(A20=0," ",IF(ISBLANK('Первичные данные 2 кл.'!C23)=TRUE," ",IF(ISBLANK('инд. оценки 1 кл.'!C22)=TRUE," ",IF(COUNTIF(B20:C20,1)&gt;0,1,0))))</f>
        <v>1</v>
      </c>
      <c r="K20" s="112">
        <f>IF(A20=0," ",IF(ISBLANK('Первичные данные 2 кл.'!C23)=TRUE," ",IF(ISBLANK('инд. оценки 1 кл.'!C22)=TRUE," ",IF(COUNTIF(D20:I20,1)&gt;COUNTIF(D20:I20,0),1,0))))</f>
        <v>0</v>
      </c>
      <c r="L20" s="114">
        <f>IF(A20=0," ",IF(ISBLANK('Первичные данные 2 кл.'!C23)=TRUE," ",IF(ISBLANK('инд. оценки 1 кл.'!C22)=TRUE," ",IF(COUNTIF(B20:I20,1)&gt;COUNTIF(B20:I20,0),1,0))))</f>
        <v>0</v>
      </c>
    </row>
    <row r="21" spans="1:12" x14ac:dyDescent="0.2">
      <c r="A21" s="99" t="str">
        <f>'инд. оценки 2 кл.'!A24</f>
        <v>Проводников Иван</v>
      </c>
      <c r="B21" s="72">
        <f>IF(A21=0," ",IF(ISBLANK('Первичные данные 2 кл.'!C24)=TRUE," ",IF(ISBLANK('инд. оценки 1 кл.'!C23)=TRUE," ",IF('группы 2 кл.'!B23=4,0,IF('группы 2 кл.'!B23=1,1,IF(('группы 2 кл.'!B23-'группы 1 кл.'!C21)&lt;0,1,0))))))</f>
        <v>0</v>
      </c>
      <c r="C21" s="73">
        <f>IF(A21=0," ",IF(ISBLANK('Первичные данные 2 кл.'!C24)=TRUE," ",IF(ISBLANK('инд. оценки 1 кл.'!C23)=TRUE," ",IF('группы 2 кл.'!C23=4,0,IF('группы 2 кл.'!C23=1,1,IF(('группы 2 кл.'!C23-'группы 1 кл.'!D21)&lt;0,1,0))))))</f>
        <v>0</v>
      </c>
      <c r="D21" s="72">
        <f>IF(A21=0," ",IF(ISBLANK('Первичные данные 2 кл.'!C24)=TRUE," ",IF(ISBLANK('инд. оценки 1 кл.'!C23)=TRUE," ",IF('группы 2 кл.'!E23=4,0,IF('группы 2 кл.'!E23=1,1,IF(('группы 2 кл.'!E23-'группы 1 кл.'!E21)&lt;0,1,0))))))</f>
        <v>0</v>
      </c>
      <c r="E21" s="9">
        <f>IF(A21=0," ",IF(ISBLANK('Первичные данные 2 кл.'!C24)=TRUE," ",IF(ISBLANK('инд. оценки 1 кл.'!C23)=TRUE," ",IF('группы 2 кл.'!F23=4,0,IF('группы 2 кл.'!F23=1,1,IF(('группы 2 кл.'!F23-'группы 1 кл.'!F21)&lt;0,1,0))))))</f>
        <v>0</v>
      </c>
      <c r="F21" s="74">
        <f>IF(A21=0," ",IF(ISBLANK('Первичные данные 2 кл.'!C24)=TRUE," ",IF(ISBLANK('инд. оценки 1 кл.'!C23)=TRUE," ",IF('группы 2 кл.'!G23=4,0,IF('группы 2 кл.'!G23=1,1,IF(('группы 2 кл.'!G23-'группы 1 кл.'!G21)&lt;0,1,0))))))</f>
        <v>0</v>
      </c>
      <c r="G21" s="9">
        <f>IF(A21=0," ",IF(ISBLANK('Первичные данные 2 кл.'!C24)=TRUE," ",IF(ISBLANK('инд. оценки 1 кл.'!C23)=TRUE," ",IF('группы 2 кл.'!H23=4,0,IF('группы 2 кл.'!H23=1,1,IF(('группы 2 кл.'!H23-'группы 1 кл.'!H21)&lt;0,1,0))))))</f>
        <v>0</v>
      </c>
      <c r="H21" s="74">
        <f>IF(A21=0," ",IF(ISBLANK('Первичные данные 2 кл.'!C24)=TRUE," ",IF(ISBLANK('инд. оценки 1 кл.'!C23)=TRUE," ",IF('группы 2 кл.'!I23=4,0,IF('группы 2 кл.'!I23=1,1,IF(('группы 2 кл.'!I23-'группы 1 кл.'!I21)&lt;0,1,0))))))</f>
        <v>0</v>
      </c>
      <c r="I21" s="73">
        <f>IF(A21=0," ",IF(ISBLANK('Первичные данные 2 кл.'!C24)=TRUE," ",IF(ISBLANK('инд. оценки 1 кл.'!C23)=TRUE," ",IF('группы 2 кл.'!J23=4,0,IF('группы 2 кл.'!J23=1,1,IF(('группы 2 кл.'!J23-'группы 1 кл.'!J21)&lt;0,1,0))))))</f>
        <v>0</v>
      </c>
      <c r="J21" s="112">
        <f>IF(A21=0," ",IF(ISBLANK('Первичные данные 2 кл.'!C24)=TRUE," ",IF(ISBLANK('инд. оценки 1 кл.'!C23)=TRUE," ",IF(COUNTIF(B21:C21,1)&gt;0,1,0))))</f>
        <v>0</v>
      </c>
      <c r="K21" s="112">
        <f>IF(A21=0," ",IF(ISBLANK('Первичные данные 2 кл.'!C24)=TRUE," ",IF(ISBLANK('инд. оценки 1 кл.'!C23)=TRUE," ",IF(COUNTIF(D21:I21,1)&gt;COUNTIF(D21:I21,0),1,0))))</f>
        <v>0</v>
      </c>
      <c r="L21" s="114">
        <f>IF(A21=0," ",IF(ISBLANK('Первичные данные 2 кл.'!C24)=TRUE," ",IF(ISBLANK('инд. оценки 1 кл.'!C23)=TRUE," ",IF(COUNTIF(B21:I21,1)&gt;COUNTIF(B21:I21,0),1,0))))</f>
        <v>0</v>
      </c>
    </row>
    <row r="22" spans="1:12" x14ac:dyDescent="0.2">
      <c r="A22" s="99" t="str">
        <f>'инд. оценки 2 кл.'!A25</f>
        <v>Ратушная Маргарита</v>
      </c>
      <c r="B22" s="72">
        <f>IF(A22=0," ",IF(ISBLANK('Первичные данные 2 кл.'!C25)=TRUE," ",IF(ISBLANK('инд. оценки 1 кл.'!C24)=TRUE," ",IF('группы 2 кл.'!B24=4,0,IF('группы 2 кл.'!B24=1,1,IF(('группы 2 кл.'!B24-'группы 1 кл.'!C22)&lt;0,1,0))))))</f>
        <v>0</v>
      </c>
      <c r="C22" s="73">
        <f>IF(A22=0," ",IF(ISBLANK('Первичные данные 2 кл.'!C25)=TRUE," ",IF(ISBLANK('инд. оценки 1 кл.'!C24)=TRUE," ",IF('группы 2 кл.'!C24=4,0,IF('группы 2 кл.'!C24=1,1,IF(('группы 2 кл.'!C24-'группы 1 кл.'!D22)&lt;0,1,0))))))</f>
        <v>1</v>
      </c>
      <c r="D22" s="72">
        <f>IF(A22=0," ",IF(ISBLANK('Первичные данные 2 кл.'!C25)=TRUE," ",IF(ISBLANK('инд. оценки 1 кл.'!C24)=TRUE," ",IF('группы 2 кл.'!E24=4,0,IF('группы 2 кл.'!E24=1,1,IF(('группы 2 кл.'!E24-'группы 1 кл.'!E22)&lt;0,1,0))))))</f>
        <v>1</v>
      </c>
      <c r="E22" s="9">
        <f>IF(A22=0," ",IF(ISBLANK('Первичные данные 2 кл.'!C25)=TRUE," ",IF(ISBLANK('инд. оценки 1 кл.'!C24)=TRUE," ",IF('группы 2 кл.'!F24=4,0,IF('группы 2 кл.'!F24=1,1,IF(('группы 2 кл.'!F24-'группы 1 кл.'!F22)&lt;0,1,0))))))</f>
        <v>1</v>
      </c>
      <c r="F22" s="74">
        <f>IF(A22=0," ",IF(ISBLANK('Первичные данные 2 кл.'!C25)=TRUE," ",IF(ISBLANK('инд. оценки 1 кл.'!C24)=TRUE," ",IF('группы 2 кл.'!G24=4,0,IF('группы 2 кл.'!G24=1,1,IF(('группы 2 кл.'!G24-'группы 1 кл.'!G22)&lt;0,1,0))))))</f>
        <v>0</v>
      </c>
      <c r="G22" s="9">
        <f>IF(A22=0," ",IF(ISBLANK('Первичные данные 2 кл.'!C25)=TRUE," ",IF(ISBLANK('инд. оценки 1 кл.'!C24)=TRUE," ",IF('группы 2 кл.'!H24=4,0,IF('группы 2 кл.'!H24=1,1,IF(('группы 2 кл.'!H24-'группы 1 кл.'!H22)&lt;0,1,0))))))</f>
        <v>0</v>
      </c>
      <c r="H22" s="74">
        <f>IF(A22=0," ",IF(ISBLANK('Первичные данные 2 кл.'!C25)=TRUE," ",IF(ISBLANK('инд. оценки 1 кл.'!C24)=TRUE," ",IF('группы 2 кл.'!I24=4,0,IF('группы 2 кл.'!I24=1,1,IF(('группы 2 кл.'!I24-'группы 1 кл.'!I22)&lt;0,1,0))))))</f>
        <v>0</v>
      </c>
      <c r="I22" s="73">
        <f>IF(A22=0," ",IF(ISBLANK('Первичные данные 2 кл.'!C25)=TRUE," ",IF(ISBLANK('инд. оценки 1 кл.'!C24)=TRUE," ",IF('группы 2 кл.'!J24=4,0,IF('группы 2 кл.'!J24=1,1,IF(('группы 2 кл.'!J24-'группы 1 кл.'!J22)&lt;0,1,0))))))</f>
        <v>0</v>
      </c>
      <c r="J22" s="112">
        <f>IF(A22=0," ",IF(ISBLANK('Первичные данные 2 кл.'!C25)=TRUE," ",IF(ISBLANK('инд. оценки 1 кл.'!C24)=TRUE," ",IF(COUNTIF(B22:C22,1)&gt;0,1,0))))</f>
        <v>1</v>
      </c>
      <c r="K22" s="112">
        <f>IF(A22=0," ",IF(ISBLANK('Первичные данные 2 кл.'!C25)=TRUE," ",IF(ISBLANK('инд. оценки 1 кл.'!C24)=TRUE," ",IF(COUNTIF(D22:I22,1)&gt;COUNTIF(D22:I22,0),1,0))))</f>
        <v>0</v>
      </c>
      <c r="L22" s="114">
        <f>IF(A22=0," ",IF(ISBLANK('Первичные данные 2 кл.'!C25)=TRUE," ",IF(ISBLANK('инд. оценки 1 кл.'!C24)=TRUE," ",IF(COUNTIF(B22:I22,1)&gt;COUNTIF(B22:I22,0),1,0))))</f>
        <v>0</v>
      </c>
    </row>
    <row r="23" spans="1:12" x14ac:dyDescent="0.2">
      <c r="A23" s="99" t="str">
        <f>'инд. оценки 2 кл.'!A26</f>
        <v>Салтыков Кирилл</v>
      </c>
      <c r="B23" s="72">
        <f>IF(A23=0," ",IF(ISBLANK('Первичные данные 2 кл.'!C26)=TRUE," ",IF(ISBLANK('инд. оценки 1 кл.'!C25)=TRUE," ",IF('группы 2 кл.'!B25=4,0,IF('группы 2 кл.'!B25=1,1,IF(('группы 2 кл.'!B25-'группы 1 кл.'!C23)&lt;0,1,0))))))</f>
        <v>0</v>
      </c>
      <c r="C23" s="73">
        <f>IF(A23=0," ",IF(ISBLANK('Первичные данные 2 кл.'!C26)=TRUE," ",IF(ISBLANK('инд. оценки 1 кл.'!C25)=TRUE," ",IF('группы 2 кл.'!C25=4,0,IF('группы 2 кл.'!C25=1,1,IF(('группы 2 кл.'!C25-'группы 1 кл.'!D23)&lt;0,1,0))))))</f>
        <v>1</v>
      </c>
      <c r="D23" s="72">
        <f>IF(A23=0," ",IF(ISBLANK('Первичные данные 2 кл.'!C26)=TRUE," ",IF(ISBLANK('инд. оценки 1 кл.'!C25)=TRUE," ",IF('группы 2 кл.'!E25=4,0,IF('группы 2 кл.'!E25=1,1,IF(('группы 2 кл.'!E25-'группы 1 кл.'!E23)&lt;0,1,0))))))</f>
        <v>0</v>
      </c>
      <c r="E23" s="9">
        <f>IF(A23=0," ",IF(ISBLANK('Первичные данные 2 кл.'!C26)=TRUE," ",IF(ISBLANK('инд. оценки 1 кл.'!C25)=TRUE," ",IF('группы 2 кл.'!F25=4,0,IF('группы 2 кл.'!F25=1,1,IF(('группы 2 кл.'!F25-'группы 1 кл.'!F23)&lt;0,1,0))))))</f>
        <v>0</v>
      </c>
      <c r="F23" s="74">
        <f>IF(A23=0," ",IF(ISBLANK('Первичные данные 2 кл.'!C26)=TRUE," ",IF(ISBLANK('инд. оценки 1 кл.'!C25)=TRUE," ",IF('группы 2 кл.'!G25=4,0,IF('группы 2 кл.'!G25=1,1,IF(('группы 2 кл.'!G25-'группы 1 кл.'!G23)&lt;0,1,0))))))</f>
        <v>0</v>
      </c>
      <c r="G23" s="9">
        <f>IF(A23=0," ",IF(ISBLANK('Первичные данные 2 кл.'!C26)=TRUE," ",IF(ISBLANK('инд. оценки 1 кл.'!C25)=TRUE," ",IF('группы 2 кл.'!H25=4,0,IF('группы 2 кл.'!H25=1,1,IF(('группы 2 кл.'!H25-'группы 1 кл.'!H23)&lt;0,1,0))))))</f>
        <v>0</v>
      </c>
      <c r="H23" s="74">
        <f>IF(A23=0," ",IF(ISBLANK('Первичные данные 2 кл.'!C26)=TRUE," ",IF(ISBLANK('инд. оценки 1 кл.'!C25)=TRUE," ",IF('группы 2 кл.'!I25=4,0,IF('группы 2 кл.'!I25=1,1,IF(('группы 2 кл.'!I25-'группы 1 кл.'!I23)&lt;0,1,0))))))</f>
        <v>1</v>
      </c>
      <c r="I23" s="73">
        <f>IF(A23=0," ",IF(ISBLANK('Первичные данные 2 кл.'!C26)=TRUE," ",IF(ISBLANK('инд. оценки 1 кл.'!C25)=TRUE," ",IF('группы 2 кл.'!J25=4,0,IF('группы 2 кл.'!J25=1,1,IF(('группы 2 кл.'!J25-'группы 1 кл.'!J23)&lt;0,1,0))))))</f>
        <v>0</v>
      </c>
      <c r="J23" s="112">
        <f>IF(A23=0," ",IF(ISBLANK('Первичные данные 2 кл.'!C26)=TRUE," ",IF(ISBLANK('инд. оценки 1 кл.'!C25)=TRUE," ",IF(COUNTIF(B23:C23,1)&gt;0,1,0))))</f>
        <v>1</v>
      </c>
      <c r="K23" s="112">
        <f>IF(A23=0," ",IF(ISBLANK('Первичные данные 2 кл.'!C26)=TRUE," ",IF(ISBLANK('инд. оценки 1 кл.'!C25)=TRUE," ",IF(COUNTIF(D23:I23,1)&gt;COUNTIF(D23:I23,0),1,0))))</f>
        <v>0</v>
      </c>
      <c r="L23" s="114">
        <f>IF(A23=0," ",IF(ISBLANK('Первичные данные 2 кл.'!C26)=TRUE," ",IF(ISBLANK('инд. оценки 1 кл.'!C25)=TRUE," ",IF(COUNTIF(B23:I23,1)&gt;COUNTIF(B23:I23,0),1,0))))</f>
        <v>0</v>
      </c>
    </row>
    <row r="24" spans="1:12" x14ac:dyDescent="0.2">
      <c r="A24" s="99" t="str">
        <f>'инд. оценки 2 кл.'!A27</f>
        <v>Самойлов Савва</v>
      </c>
      <c r="B24" s="72">
        <f>IF(A24=0," ",IF(ISBLANK('Первичные данные 2 кл.'!C27)=TRUE," ",IF(ISBLANK('инд. оценки 1 кл.'!C26)=TRUE," ",IF('группы 2 кл.'!B26=4,0,IF('группы 2 кл.'!B26=1,1,IF(('группы 2 кл.'!B26-'группы 1 кл.'!C24)&lt;0,1,0))))))</f>
        <v>0</v>
      </c>
      <c r="C24" s="73">
        <f>IF(A24=0," ",IF(ISBLANK('Первичные данные 2 кл.'!C27)=TRUE," ",IF(ISBLANK('инд. оценки 1 кл.'!C26)=TRUE," ",IF('группы 2 кл.'!C26=4,0,IF('группы 2 кл.'!C26=1,1,IF(('группы 2 кл.'!C26-'группы 1 кл.'!D24)&lt;0,1,0))))))</f>
        <v>0</v>
      </c>
      <c r="D24" s="72">
        <f>IF(A24=0," ",IF(ISBLANK('Первичные данные 2 кл.'!C27)=TRUE," ",IF(ISBLANK('инд. оценки 1 кл.'!C26)=TRUE," ",IF('группы 2 кл.'!E26=4,0,IF('группы 2 кл.'!E26=1,1,IF(('группы 2 кл.'!E26-'группы 1 кл.'!E24)&lt;0,1,0))))))</f>
        <v>0</v>
      </c>
      <c r="E24" s="9">
        <f>IF(A24=0," ",IF(ISBLANK('Первичные данные 2 кл.'!C27)=TRUE," ",IF(ISBLANK('инд. оценки 1 кл.'!C26)=TRUE," ",IF('группы 2 кл.'!F26=4,0,IF('группы 2 кл.'!F26=1,1,IF(('группы 2 кл.'!F26-'группы 1 кл.'!F24)&lt;0,1,0))))))</f>
        <v>0</v>
      </c>
      <c r="F24" s="74">
        <f>IF(A24=0," ",IF(ISBLANK('Первичные данные 2 кл.'!C27)=TRUE," ",IF(ISBLANK('инд. оценки 1 кл.'!C26)=TRUE," ",IF('группы 2 кл.'!G26=4,0,IF('группы 2 кл.'!G26=1,1,IF(('группы 2 кл.'!G26-'группы 1 кл.'!G24)&lt;0,1,0))))))</f>
        <v>1</v>
      </c>
      <c r="G24" s="9">
        <f>IF(A24=0," ",IF(ISBLANK('Первичные данные 2 кл.'!C27)=TRUE," ",IF(ISBLANK('инд. оценки 1 кл.'!C26)=TRUE," ",IF('группы 2 кл.'!H26=4,0,IF('группы 2 кл.'!H26=1,1,IF(('группы 2 кл.'!H26-'группы 1 кл.'!H24)&lt;0,1,0))))))</f>
        <v>0</v>
      </c>
      <c r="H24" s="74">
        <f>IF(A24=0," ",IF(ISBLANK('Первичные данные 2 кл.'!C27)=TRUE," ",IF(ISBLANK('инд. оценки 1 кл.'!C26)=TRUE," ",IF('группы 2 кл.'!I26=4,0,IF('группы 2 кл.'!I26=1,1,IF(('группы 2 кл.'!I26-'группы 1 кл.'!I24)&lt;0,1,0))))))</f>
        <v>0</v>
      </c>
      <c r="I24" s="73">
        <f>IF(A24=0," ",IF(ISBLANK('Первичные данные 2 кл.'!C27)=TRUE," ",IF(ISBLANK('инд. оценки 1 кл.'!C26)=TRUE," ",IF('группы 2 кл.'!J26=4,0,IF('группы 2 кл.'!J26=1,1,IF(('группы 2 кл.'!J26-'группы 1 кл.'!J24)&lt;0,1,0))))))</f>
        <v>0</v>
      </c>
      <c r="J24" s="112">
        <f>IF(A24=0," ",IF(ISBLANK('Первичные данные 2 кл.'!C27)=TRUE," ",IF(ISBLANK('инд. оценки 1 кл.'!C26)=TRUE," ",IF(COUNTIF(B24:C24,1)&gt;0,1,0))))</f>
        <v>0</v>
      </c>
      <c r="K24" s="112">
        <f>IF(A24=0," ",IF(ISBLANK('Первичные данные 2 кл.'!C27)=TRUE," ",IF(ISBLANK('инд. оценки 1 кл.'!C26)=TRUE," ",IF(COUNTIF(D24:I24,1)&gt;COUNTIF(D24:I24,0),1,0))))</f>
        <v>0</v>
      </c>
      <c r="L24" s="114">
        <f>IF(A24=0," ",IF(ISBLANK('Первичные данные 2 кл.'!C27)=TRUE," ",IF(ISBLANK('инд. оценки 1 кл.'!C26)=TRUE," ",IF(COUNTIF(B24:I24,1)&gt;COUNTIF(B24:I24,0),1,0))))</f>
        <v>0</v>
      </c>
    </row>
    <row r="25" spans="1:12" x14ac:dyDescent="0.2">
      <c r="A25" s="99" t="str">
        <f>'инд. оценки 2 кл.'!A28</f>
        <v>Чолпонкулов Эмир</v>
      </c>
      <c r="B25" s="72">
        <f>IF(A25=0," ",IF(ISBLANK('Первичные данные 2 кл.'!C28)=TRUE," ",IF(ISBLANK('инд. оценки 1 кл.'!C27)=TRUE," ",IF('группы 2 кл.'!B27=4,0,IF('группы 2 кл.'!B27=1,1,IF(('группы 2 кл.'!B27-'группы 1 кл.'!C25)&lt;0,1,0))))))</f>
        <v>1</v>
      </c>
      <c r="C25" s="73">
        <f>IF(A25=0," ",IF(ISBLANK('Первичные данные 2 кл.'!C28)=TRUE," ",IF(ISBLANK('инд. оценки 1 кл.'!C27)=TRUE," ",IF('группы 2 кл.'!C27=4,0,IF('группы 2 кл.'!C27=1,1,IF(('группы 2 кл.'!C27-'группы 1 кл.'!D25)&lt;0,1,0))))))</f>
        <v>1</v>
      </c>
      <c r="D25" s="72">
        <f>IF(A25=0," ",IF(ISBLANK('Первичные данные 2 кл.'!C28)=TRUE," ",IF(ISBLANK('инд. оценки 1 кл.'!C27)=TRUE," ",IF('группы 2 кл.'!E27=4,0,IF('группы 2 кл.'!E27=1,1,IF(('группы 2 кл.'!E27-'группы 1 кл.'!E25)&lt;0,1,0))))))</f>
        <v>1</v>
      </c>
      <c r="E25" s="9">
        <f>IF(A25=0," ",IF(ISBLANK('Первичные данные 2 кл.'!C28)=TRUE," ",IF(ISBLANK('инд. оценки 1 кл.'!C27)=TRUE," ",IF('группы 2 кл.'!F27=4,0,IF('группы 2 кл.'!F27=1,1,IF(('группы 2 кл.'!F27-'группы 1 кл.'!F25)&lt;0,1,0))))))</f>
        <v>0</v>
      </c>
      <c r="F25" s="74">
        <f>IF(A25=0," ",IF(ISBLANK('Первичные данные 2 кл.'!C28)=TRUE," ",IF(ISBLANK('инд. оценки 1 кл.'!C27)=TRUE," ",IF('группы 2 кл.'!G27=4,0,IF('группы 2 кл.'!G27=1,1,IF(('группы 2 кл.'!G27-'группы 1 кл.'!G25)&lt;0,1,0))))))</f>
        <v>0</v>
      </c>
      <c r="G25" s="9">
        <f>IF(A25=0," ",IF(ISBLANK('Первичные данные 2 кл.'!C28)=TRUE," ",IF(ISBLANK('инд. оценки 1 кл.'!C27)=TRUE," ",IF('группы 2 кл.'!H27=4,0,IF('группы 2 кл.'!H27=1,1,IF(('группы 2 кл.'!H27-'группы 1 кл.'!H25)&lt;0,1,0))))))</f>
        <v>0</v>
      </c>
      <c r="H25" s="74">
        <f>IF(A25=0," ",IF(ISBLANK('Первичные данные 2 кл.'!C28)=TRUE," ",IF(ISBLANK('инд. оценки 1 кл.'!C27)=TRUE," ",IF('группы 2 кл.'!I27=4,0,IF('группы 2 кл.'!I27=1,1,IF(('группы 2 кл.'!I27-'группы 1 кл.'!I25)&lt;0,1,0))))))</f>
        <v>0</v>
      </c>
      <c r="I25" s="73">
        <f>IF(A25=0," ",IF(ISBLANK('Первичные данные 2 кл.'!C28)=TRUE," ",IF(ISBLANK('инд. оценки 1 кл.'!C27)=TRUE," ",IF('группы 2 кл.'!J27=4,0,IF('группы 2 кл.'!J27=1,1,IF(('группы 2 кл.'!J27-'группы 1 кл.'!J25)&lt;0,1,0))))))</f>
        <v>0</v>
      </c>
      <c r="J25" s="112">
        <f>IF(A25=0," ",IF(ISBLANK('Первичные данные 2 кл.'!C28)=TRUE," ",IF(ISBLANK('инд. оценки 1 кл.'!C27)=TRUE," ",IF(COUNTIF(B25:C25,1)&gt;0,1,0))))</f>
        <v>1</v>
      </c>
      <c r="K25" s="112">
        <f>IF(A25=0," ",IF(ISBLANK('Первичные данные 2 кл.'!C28)=TRUE," ",IF(ISBLANK('инд. оценки 1 кл.'!C27)=TRUE," ",IF(COUNTIF(D25:I25,1)&gt;COUNTIF(D25:I25,0),1,0))))</f>
        <v>0</v>
      </c>
      <c r="L25" s="114">
        <f>IF(A25=0," ",IF(ISBLANK('Первичные данные 2 кл.'!C28)=TRUE," ",IF(ISBLANK('инд. оценки 1 кл.'!C27)=TRUE," ",IF(COUNTIF(B25:I25,1)&gt;COUNTIF(B25:I25,0),1,0))))</f>
        <v>0</v>
      </c>
    </row>
    <row r="26" spans="1:12" x14ac:dyDescent="0.2">
      <c r="A26" s="99" t="str">
        <f>'инд. оценки 2 кл.'!A29</f>
        <v>Шарипов Илья</v>
      </c>
      <c r="B26" s="72">
        <f>IF(A26=0," ",IF(ISBLANK('Первичные данные 2 кл.'!C29)=TRUE," ",IF(ISBLANK('инд. оценки 1 кл.'!C28)=TRUE," ",IF('группы 2 кл.'!B28=4,0,IF('группы 2 кл.'!B28=1,1,IF(('группы 2 кл.'!B28-'группы 1 кл.'!C26)&lt;0,1,0))))))</f>
        <v>0</v>
      </c>
      <c r="C26" s="73">
        <f>IF(A26=0," ",IF(ISBLANK('Первичные данные 2 кл.'!C29)=TRUE," ",IF(ISBLANK('инд. оценки 1 кл.'!C28)=TRUE," ",IF('группы 2 кл.'!C28=4,0,IF('группы 2 кл.'!C28=1,1,IF(('группы 2 кл.'!C28-'группы 1 кл.'!D26)&lt;0,1,0))))))</f>
        <v>0</v>
      </c>
      <c r="D26" s="72">
        <f>IF(A26=0," ",IF(ISBLANK('Первичные данные 2 кл.'!C29)=TRUE," ",IF(ISBLANK('инд. оценки 1 кл.'!C28)=TRUE," ",IF('группы 2 кл.'!E28=4,0,IF('группы 2 кл.'!E28=1,1,IF(('группы 2 кл.'!E28-'группы 1 кл.'!E26)&lt;0,1,0))))))</f>
        <v>0</v>
      </c>
      <c r="E26" s="9">
        <f>IF(A26=0," ",IF(ISBLANK('Первичные данные 2 кл.'!C29)=TRUE," ",IF(ISBLANK('инд. оценки 1 кл.'!C28)=TRUE," ",IF('группы 2 кл.'!F28=4,0,IF('группы 2 кл.'!F28=1,1,IF(('группы 2 кл.'!F28-'группы 1 кл.'!F26)&lt;0,1,0))))))</f>
        <v>0</v>
      </c>
      <c r="F26" s="74">
        <f>IF(A26=0," ",IF(ISBLANK('Первичные данные 2 кл.'!C29)=TRUE," ",IF(ISBLANK('инд. оценки 1 кл.'!C28)=TRUE," ",IF('группы 2 кл.'!G28=4,0,IF('группы 2 кл.'!G28=1,1,IF(('группы 2 кл.'!G28-'группы 1 кл.'!G26)&lt;0,1,0))))))</f>
        <v>0</v>
      </c>
      <c r="G26" s="9">
        <f>IF(A26=0," ",IF(ISBLANK('Первичные данные 2 кл.'!C29)=TRUE," ",IF(ISBLANK('инд. оценки 1 кл.'!C28)=TRUE," ",IF('группы 2 кл.'!H28=4,0,IF('группы 2 кл.'!H28=1,1,IF(('группы 2 кл.'!H28-'группы 1 кл.'!H26)&lt;0,1,0))))))</f>
        <v>0</v>
      </c>
      <c r="H26" s="74">
        <f>IF(A26=0," ",IF(ISBLANK('Первичные данные 2 кл.'!C29)=TRUE," ",IF(ISBLANK('инд. оценки 1 кл.'!C28)=TRUE," ",IF('группы 2 кл.'!I28=4,0,IF('группы 2 кл.'!I28=1,1,IF(('группы 2 кл.'!I28-'группы 1 кл.'!I26)&lt;0,1,0))))))</f>
        <v>0</v>
      </c>
      <c r="I26" s="73">
        <f>IF(A26=0," ",IF(ISBLANK('Первичные данные 2 кл.'!C29)=TRUE," ",IF(ISBLANK('инд. оценки 1 кл.'!C28)=TRUE," ",IF('группы 2 кл.'!J28=4,0,IF('группы 2 кл.'!J28=1,1,IF(('группы 2 кл.'!J28-'группы 1 кл.'!J26)&lt;0,1,0))))))</f>
        <v>0</v>
      </c>
      <c r="J26" s="112">
        <f>IF(A26=0," ",IF(ISBLANK('Первичные данные 2 кл.'!C29)=TRUE," ",IF(ISBLANK('инд. оценки 1 кл.'!C28)=TRUE," ",IF(COUNTIF(B26:C26,1)&gt;0,1,0))))</f>
        <v>0</v>
      </c>
      <c r="K26" s="112">
        <f>IF(A26=0," ",IF(ISBLANK('Первичные данные 2 кл.'!C29)=TRUE," ",IF(ISBLANK('инд. оценки 1 кл.'!C28)=TRUE," ",IF(COUNTIF(D26:I26,1)&gt;COUNTIF(D26:I26,0),1,0))))</f>
        <v>0</v>
      </c>
      <c r="L26" s="114">
        <f>IF(A26=0," ",IF(ISBLANK('Первичные данные 2 кл.'!C29)=TRUE," ",IF(ISBLANK('инд. оценки 1 кл.'!C28)=TRUE," ",IF(COUNTIF(B26:I26,1)&gt;COUNTIF(B26:I26,0),1,0))))</f>
        <v>0</v>
      </c>
    </row>
    <row r="27" spans="1:12" x14ac:dyDescent="0.2">
      <c r="A27" s="99">
        <f>'инд. оценки 2 кл.'!A30</f>
        <v>0</v>
      </c>
      <c r="B27" s="72" t="str">
        <f>IF(A27=0," ",IF(ISBLANK('Первичные данные 2 кл.'!C30)=TRUE," ",IF(ISBLANK('инд. оценки 1 кл.'!C29)=TRUE," ",IF('группы 2 кл.'!B29=4,0,IF('группы 2 кл.'!B29=1,1,IF(('группы 2 кл.'!B29-'группы 1 кл.'!C27)&lt;0,1,0))))))</f>
        <v xml:space="preserve"> </v>
      </c>
      <c r="C27" s="73" t="str">
        <f>IF(A27=0," ",IF(ISBLANK('Первичные данные 2 кл.'!C30)=TRUE," ",IF(ISBLANK('инд. оценки 1 кл.'!C29)=TRUE," ",IF('группы 2 кл.'!C29=4,0,IF('группы 2 кл.'!C29=1,1,IF(('группы 2 кл.'!C29-'группы 1 кл.'!D27)&lt;0,1,0))))))</f>
        <v xml:space="preserve"> </v>
      </c>
      <c r="D27" s="72" t="str">
        <f>IF(A27=0," ",IF(ISBLANK('Первичные данные 2 кл.'!C30)=TRUE," ",IF(ISBLANK('инд. оценки 1 кл.'!C29)=TRUE," ",IF('группы 2 кл.'!E29=4,0,IF('группы 2 кл.'!E29=1,1,IF(('группы 2 кл.'!E29-'группы 1 кл.'!E27)&lt;0,1,0))))))</f>
        <v xml:space="preserve"> </v>
      </c>
      <c r="E27" s="9" t="str">
        <f>IF(A27=0," ",IF(ISBLANK('Первичные данные 2 кл.'!C30)=TRUE," ",IF(ISBLANK('инд. оценки 1 кл.'!C29)=TRUE," ",IF('группы 2 кл.'!F29=4,0,IF('группы 2 кл.'!F29=1,1,IF(('группы 2 кл.'!F29-'группы 1 кл.'!F27)&lt;0,1,0))))))</f>
        <v xml:space="preserve"> </v>
      </c>
      <c r="F27" s="74" t="str">
        <f>IF(A27=0," ",IF(ISBLANK('Первичные данные 2 кл.'!C30)=TRUE," ",IF(ISBLANK('инд. оценки 1 кл.'!C29)=TRUE," ",IF('группы 2 кл.'!G29=4,0,IF('группы 2 кл.'!G29=1,1,IF(('группы 2 кл.'!G29-'группы 1 кл.'!G27)&lt;0,1,0))))))</f>
        <v xml:space="preserve"> </v>
      </c>
      <c r="G27" s="9" t="str">
        <f>IF(A27=0," ",IF(ISBLANK('Первичные данные 2 кл.'!C30)=TRUE," ",IF(ISBLANK('инд. оценки 1 кл.'!C29)=TRUE," ",IF('группы 2 кл.'!H29=4,0,IF('группы 2 кл.'!H29=1,1,IF(('группы 2 кл.'!H29-'группы 1 кл.'!H27)&lt;0,1,0))))))</f>
        <v xml:space="preserve"> </v>
      </c>
      <c r="H27" s="74" t="str">
        <f>IF(A27=0," ",IF(ISBLANK('Первичные данные 2 кл.'!C30)=TRUE," ",IF(ISBLANK('инд. оценки 1 кл.'!C29)=TRUE," ",IF('группы 2 кл.'!I29=4,0,IF('группы 2 кл.'!I29=1,1,IF(('группы 2 кл.'!I29-'группы 1 кл.'!I27)&lt;0,1,0))))))</f>
        <v xml:space="preserve"> </v>
      </c>
      <c r="I27" s="73" t="str">
        <f>IF(A27=0," ",IF(ISBLANK('Первичные данные 2 кл.'!C30)=TRUE," ",IF(ISBLANK('инд. оценки 1 кл.'!C29)=TRUE," ",IF('группы 2 кл.'!J29=4,0,IF('группы 2 кл.'!J29=1,1,IF(('группы 2 кл.'!J29-'группы 1 кл.'!J27)&lt;0,1,0))))))</f>
        <v xml:space="preserve"> </v>
      </c>
      <c r="J27" s="112" t="str">
        <f>IF(A27=0," ",IF(ISBLANK('Первичные данные 2 кл.'!C30)=TRUE," ",IF(ISBLANK('инд. оценки 1 кл.'!C29)=TRUE," ",IF(COUNTIF(B27:C27,1)&gt;0,1,0))))</f>
        <v xml:space="preserve"> </v>
      </c>
      <c r="K27" s="112" t="str">
        <f>IF(A27=0," ",IF(ISBLANK('Первичные данные 2 кл.'!C30)=TRUE," ",IF(ISBLANK('инд. оценки 1 кл.'!C29)=TRUE," ",IF(COUNTIF(D27:I27,1)&gt;COUNTIF(D27:I27,0),1,0))))</f>
        <v xml:space="preserve"> </v>
      </c>
      <c r="L27" s="114" t="str">
        <f>IF(A27=0," ",IF(ISBLANK('Первичные данные 2 кл.'!C30)=TRUE," ",IF(ISBLANK('инд. оценки 1 кл.'!C29)=TRUE," ",IF(COUNTIF(B27:I27,1)&gt;COUNTIF(B27:I27,0),1,0))))</f>
        <v xml:space="preserve"> </v>
      </c>
    </row>
    <row r="28" spans="1:12" x14ac:dyDescent="0.2">
      <c r="A28" s="99">
        <f>'инд. оценки 2 кл.'!A31</f>
        <v>0</v>
      </c>
      <c r="B28" s="72" t="str">
        <f>IF(A28=0," ",IF(ISBLANK('Первичные данные 2 кл.'!C31)=TRUE," ",IF(ISBLANK('инд. оценки 1 кл.'!C30)=TRUE," ",IF('группы 2 кл.'!B30=4,0,IF('группы 2 кл.'!B30=1,1,IF(('группы 2 кл.'!B30-'группы 1 кл.'!C28)&lt;0,1,0))))))</f>
        <v xml:space="preserve"> </v>
      </c>
      <c r="C28" s="73" t="str">
        <f>IF(A28=0," ",IF(ISBLANK('Первичные данные 2 кл.'!C31)=TRUE," ",IF(ISBLANK('инд. оценки 1 кл.'!C30)=TRUE," ",IF('группы 2 кл.'!C30=4,0,IF('группы 2 кл.'!C30=1,1,IF(('группы 2 кл.'!C30-'группы 1 кл.'!D28)&lt;0,1,0))))))</f>
        <v xml:space="preserve"> </v>
      </c>
      <c r="D28" s="72" t="str">
        <f>IF(A28=0," ",IF(ISBLANK('Первичные данные 2 кл.'!C31)=TRUE," ",IF(ISBLANK('инд. оценки 1 кл.'!C30)=TRUE," ",IF('группы 2 кл.'!E30=4,0,IF('группы 2 кл.'!E30=1,1,IF(('группы 2 кл.'!E30-'группы 1 кл.'!E28)&lt;0,1,0))))))</f>
        <v xml:space="preserve"> </v>
      </c>
      <c r="E28" s="9" t="str">
        <f>IF(A28=0," ",IF(ISBLANK('Первичные данные 2 кл.'!C31)=TRUE," ",IF(ISBLANK('инд. оценки 1 кл.'!C30)=TRUE," ",IF('группы 2 кл.'!F30=4,0,IF('группы 2 кл.'!F30=1,1,IF(('группы 2 кл.'!F30-'группы 1 кл.'!F28)&lt;0,1,0))))))</f>
        <v xml:space="preserve"> </v>
      </c>
      <c r="F28" s="74" t="str">
        <f>IF(A28=0," ",IF(ISBLANK('Первичные данные 2 кл.'!C31)=TRUE," ",IF(ISBLANK('инд. оценки 1 кл.'!C30)=TRUE," ",IF('группы 2 кл.'!G30=4,0,IF('группы 2 кл.'!G30=1,1,IF(('группы 2 кл.'!G30-'группы 1 кл.'!G28)&lt;0,1,0))))))</f>
        <v xml:space="preserve"> </v>
      </c>
      <c r="G28" s="9" t="str">
        <f>IF(A28=0," ",IF(ISBLANK('Первичные данные 2 кл.'!C31)=TRUE," ",IF(ISBLANK('инд. оценки 1 кл.'!C30)=TRUE," ",IF('группы 2 кл.'!H30=4,0,IF('группы 2 кл.'!H30=1,1,IF(('группы 2 кл.'!H30-'группы 1 кл.'!H28)&lt;0,1,0))))))</f>
        <v xml:space="preserve"> </v>
      </c>
      <c r="H28" s="74" t="str">
        <f>IF(A28=0," ",IF(ISBLANK('Первичные данные 2 кл.'!C31)=TRUE," ",IF(ISBLANK('инд. оценки 1 кл.'!C30)=TRUE," ",IF('группы 2 кл.'!I30=4,0,IF('группы 2 кл.'!I30=1,1,IF(('группы 2 кл.'!I30-'группы 1 кл.'!I28)&lt;0,1,0))))))</f>
        <v xml:space="preserve"> </v>
      </c>
      <c r="I28" s="73" t="str">
        <f>IF(A28=0," ",IF(ISBLANK('Первичные данные 2 кл.'!C31)=TRUE," ",IF(ISBLANK('инд. оценки 1 кл.'!C30)=TRUE," ",IF('группы 2 кл.'!J30=4,0,IF('группы 2 кл.'!J30=1,1,IF(('группы 2 кл.'!J30-'группы 1 кл.'!J28)&lt;0,1,0))))))</f>
        <v xml:space="preserve"> </v>
      </c>
      <c r="J28" s="112" t="str">
        <f>IF(A28=0," ",IF(ISBLANK('Первичные данные 2 кл.'!C31)=TRUE," ",IF(ISBLANK('инд. оценки 1 кл.'!C30)=TRUE," ",IF(COUNTIF(B28:C28,1)&gt;0,1,0))))</f>
        <v xml:space="preserve"> </v>
      </c>
      <c r="K28" s="112" t="str">
        <f>IF(A28=0," ",IF(ISBLANK('Первичные данные 2 кл.'!C31)=TRUE," ",IF(ISBLANK('инд. оценки 1 кл.'!C30)=TRUE," ",IF(COUNTIF(D28:I28,1)&gt;COUNTIF(D28:I28,0),1,0))))</f>
        <v xml:space="preserve"> </v>
      </c>
      <c r="L28" s="114" t="str">
        <f>IF(A28=0," ",IF(ISBLANK('Первичные данные 2 кл.'!C31)=TRUE," ",IF(ISBLANK('инд. оценки 1 кл.'!C30)=TRUE," ",IF(COUNTIF(B28:I28,1)&gt;COUNTIF(B28:I28,0),1,0))))</f>
        <v xml:space="preserve"> </v>
      </c>
    </row>
    <row r="29" spans="1:12" x14ac:dyDescent="0.2">
      <c r="A29" s="99">
        <f>'инд. оценки 2 кл.'!A32</f>
        <v>0</v>
      </c>
      <c r="B29" s="72" t="str">
        <f>IF(A29=0," ",IF(ISBLANK('Первичные данные 2 кл.'!C32)=TRUE," ",IF(ISBLANK('инд. оценки 1 кл.'!C31)=TRUE," ",IF('группы 2 кл.'!B31=4,0,IF('группы 2 кл.'!B31=1,1,IF(('группы 2 кл.'!B31-'группы 1 кл.'!C29)&lt;0,1,0))))))</f>
        <v xml:space="preserve"> </v>
      </c>
      <c r="C29" s="73" t="str">
        <f>IF(A29=0," ",IF(ISBLANK('Первичные данные 2 кл.'!C32)=TRUE," ",IF(ISBLANK('инд. оценки 1 кл.'!C31)=TRUE," ",IF('группы 2 кл.'!C31=4,0,IF('группы 2 кл.'!C31=1,1,IF(('группы 2 кл.'!C31-'группы 1 кл.'!D29)&lt;0,1,0))))))</f>
        <v xml:space="preserve"> </v>
      </c>
      <c r="D29" s="72" t="str">
        <f>IF(A29=0," ",IF(ISBLANK('Первичные данные 2 кл.'!C32)=TRUE," ",IF(ISBLANK('инд. оценки 1 кл.'!C31)=TRUE," ",IF('группы 2 кл.'!E31=4,0,IF('группы 2 кл.'!E31=1,1,IF(('группы 2 кл.'!E31-'группы 1 кл.'!E29)&lt;0,1,0))))))</f>
        <v xml:space="preserve"> </v>
      </c>
      <c r="E29" s="9" t="str">
        <f>IF(A29=0," ",IF(ISBLANK('Первичные данные 2 кл.'!C32)=TRUE," ",IF(ISBLANK('инд. оценки 1 кл.'!C31)=TRUE," ",IF('группы 2 кл.'!F31=4,0,IF('группы 2 кл.'!F31=1,1,IF(('группы 2 кл.'!F31-'группы 1 кл.'!F29)&lt;0,1,0))))))</f>
        <v xml:space="preserve"> </v>
      </c>
      <c r="F29" s="74" t="str">
        <f>IF(A29=0," ",IF(ISBLANK('Первичные данные 2 кл.'!C32)=TRUE," ",IF(ISBLANK('инд. оценки 1 кл.'!C31)=TRUE," ",IF('группы 2 кл.'!G31=4,0,IF('группы 2 кл.'!G31=1,1,IF(('группы 2 кл.'!G31-'группы 1 кл.'!G29)&lt;0,1,0))))))</f>
        <v xml:space="preserve"> </v>
      </c>
      <c r="G29" s="9" t="str">
        <f>IF(A29=0," ",IF(ISBLANK('Первичные данные 2 кл.'!C32)=TRUE," ",IF(ISBLANK('инд. оценки 1 кл.'!C31)=TRUE," ",IF('группы 2 кл.'!H31=4,0,IF('группы 2 кл.'!H31=1,1,IF(('группы 2 кл.'!H31-'группы 1 кл.'!H29)&lt;0,1,0))))))</f>
        <v xml:space="preserve"> </v>
      </c>
      <c r="H29" s="74" t="str">
        <f>IF(A29=0," ",IF(ISBLANK('Первичные данные 2 кл.'!C32)=TRUE," ",IF(ISBLANK('инд. оценки 1 кл.'!C31)=TRUE," ",IF('группы 2 кл.'!I31=4,0,IF('группы 2 кл.'!I31=1,1,IF(('группы 2 кл.'!I31-'группы 1 кл.'!I29)&lt;0,1,0))))))</f>
        <v xml:space="preserve"> </v>
      </c>
      <c r="I29" s="73" t="str">
        <f>IF(A29=0," ",IF(ISBLANK('Первичные данные 2 кл.'!C32)=TRUE," ",IF(ISBLANK('инд. оценки 1 кл.'!C31)=TRUE," ",IF('группы 2 кл.'!J31=4,0,IF('группы 2 кл.'!J31=1,1,IF(('группы 2 кл.'!J31-'группы 1 кл.'!J29)&lt;0,1,0))))))</f>
        <v xml:space="preserve"> </v>
      </c>
      <c r="J29" s="112" t="str">
        <f>IF(A29=0," ",IF(ISBLANK('Первичные данные 2 кл.'!C32)=TRUE," ",IF(ISBLANK('инд. оценки 1 кл.'!C31)=TRUE," ",IF(COUNTIF(B29:C29,1)&gt;0,1,0))))</f>
        <v xml:space="preserve"> </v>
      </c>
      <c r="K29" s="112" t="str">
        <f>IF(A29=0," ",IF(ISBLANK('Первичные данные 2 кл.'!C32)=TRUE," ",IF(ISBLANK('инд. оценки 1 кл.'!C31)=TRUE," ",IF(COUNTIF(D29:I29,1)&gt;COUNTIF(D29:I29,0),1,0))))</f>
        <v xml:space="preserve"> </v>
      </c>
      <c r="L29" s="114" t="str">
        <f>IF(A29=0," ",IF(ISBLANK('Первичные данные 2 кл.'!C32)=TRUE," ",IF(ISBLANK('инд. оценки 1 кл.'!C31)=TRUE," ",IF(COUNTIF(B29:I29,1)&gt;COUNTIF(B29:I29,0),1,0))))</f>
        <v xml:space="preserve"> </v>
      </c>
    </row>
    <row r="30" spans="1:12" x14ac:dyDescent="0.2">
      <c r="A30" s="99">
        <f>'инд. оценки 2 кл.'!A33</f>
        <v>0</v>
      </c>
      <c r="B30" s="72" t="str">
        <f>IF(A30=0," ",IF(ISBLANK('Первичные данные 2 кл.'!C33)=TRUE," ",IF(ISBLANK('инд. оценки 1 кл.'!C32)=TRUE," ",IF('группы 2 кл.'!B32=4,0,IF('группы 2 кл.'!B32=1,1,IF(('группы 2 кл.'!B32-'группы 1 кл.'!C30)&lt;0,1,0))))))</f>
        <v xml:space="preserve"> </v>
      </c>
      <c r="C30" s="73" t="str">
        <f>IF(A30=0," ",IF(ISBLANK('Первичные данные 2 кл.'!C33)=TRUE," ",IF(ISBLANK('инд. оценки 1 кл.'!C32)=TRUE," ",IF('группы 2 кл.'!C32=4,0,IF('группы 2 кл.'!C32=1,1,IF(('группы 2 кл.'!C32-'группы 1 кл.'!D30)&lt;0,1,0))))))</f>
        <v xml:space="preserve"> </v>
      </c>
      <c r="D30" s="72" t="str">
        <f>IF(A30=0," ",IF(ISBLANK('Первичные данные 2 кл.'!C33)=TRUE," ",IF(ISBLANK('инд. оценки 1 кл.'!C32)=TRUE," ",IF('группы 2 кл.'!E32=4,0,IF('группы 2 кл.'!E32=1,1,IF(('группы 2 кл.'!E32-'группы 1 кл.'!E30)&lt;0,1,0))))))</f>
        <v xml:space="preserve"> </v>
      </c>
      <c r="E30" s="9" t="str">
        <f>IF(A30=0," ",IF(ISBLANK('Первичные данные 2 кл.'!C33)=TRUE," ",IF(ISBLANK('инд. оценки 1 кл.'!C32)=TRUE," ",IF('группы 2 кл.'!F32=4,0,IF('группы 2 кл.'!F32=1,1,IF(('группы 2 кл.'!F32-'группы 1 кл.'!F30)&lt;0,1,0))))))</f>
        <v xml:space="preserve"> </v>
      </c>
      <c r="F30" s="74" t="str">
        <f>IF(A30=0," ",IF(ISBLANK('Первичные данные 2 кл.'!C33)=TRUE," ",IF(ISBLANK('инд. оценки 1 кл.'!C32)=TRUE," ",IF('группы 2 кл.'!G32=4,0,IF('группы 2 кл.'!G32=1,1,IF(('группы 2 кл.'!G32-'группы 1 кл.'!G30)&lt;0,1,0))))))</f>
        <v xml:space="preserve"> </v>
      </c>
      <c r="G30" s="9" t="str">
        <f>IF(A30=0," ",IF(ISBLANK('Первичные данные 2 кл.'!C33)=TRUE," ",IF(ISBLANK('инд. оценки 1 кл.'!C32)=TRUE," ",IF('группы 2 кл.'!H32=4,0,IF('группы 2 кл.'!H32=1,1,IF(('группы 2 кл.'!H32-'группы 1 кл.'!H30)&lt;0,1,0))))))</f>
        <v xml:space="preserve"> </v>
      </c>
      <c r="H30" s="74" t="str">
        <f>IF(A30=0," ",IF(ISBLANK('Первичные данные 2 кл.'!C33)=TRUE," ",IF(ISBLANK('инд. оценки 1 кл.'!C32)=TRUE," ",IF('группы 2 кл.'!I32=4,0,IF('группы 2 кл.'!I32=1,1,IF(('группы 2 кл.'!I32-'группы 1 кл.'!I30)&lt;0,1,0))))))</f>
        <v xml:space="preserve"> </v>
      </c>
      <c r="I30" s="73" t="str">
        <f>IF(A30=0," ",IF(ISBLANK('Первичные данные 2 кл.'!C33)=TRUE," ",IF(ISBLANK('инд. оценки 1 кл.'!C32)=TRUE," ",IF('группы 2 кл.'!J32=4,0,IF('группы 2 кл.'!J32=1,1,IF(('группы 2 кл.'!J32-'группы 1 кл.'!J30)&lt;0,1,0))))))</f>
        <v xml:space="preserve"> </v>
      </c>
      <c r="J30" s="112" t="str">
        <f>IF(A30=0," ",IF(ISBLANK('Первичные данные 2 кл.'!C33)=TRUE," ",IF(ISBLANK('инд. оценки 1 кл.'!C32)=TRUE," ",IF(COUNTIF(B30:C30,1)&gt;0,1,0))))</f>
        <v xml:space="preserve"> </v>
      </c>
      <c r="K30" s="112" t="str">
        <f>IF(A30=0," ",IF(ISBLANK('Первичные данные 2 кл.'!C33)=TRUE," ",IF(ISBLANK('инд. оценки 1 кл.'!C32)=TRUE," ",IF(COUNTIF(D30:I30,1)&gt;COUNTIF(D30:I30,0),1,0))))</f>
        <v xml:space="preserve"> </v>
      </c>
      <c r="L30" s="114" t="str">
        <f>IF(A30=0," ",IF(ISBLANK('Первичные данные 2 кл.'!C33)=TRUE," ",IF(ISBLANK('инд. оценки 1 кл.'!C32)=TRUE," ",IF(COUNTIF(B30:I30,1)&gt;COUNTIF(B30:I30,0),1,0))))</f>
        <v xml:space="preserve"> </v>
      </c>
    </row>
    <row r="31" spans="1:12" x14ac:dyDescent="0.2">
      <c r="A31" s="99">
        <f>'инд. оценки 2 кл.'!A34</f>
        <v>0</v>
      </c>
      <c r="B31" s="72" t="str">
        <f>IF(A31=0," ",IF(ISBLANK('Первичные данные 2 кл.'!C34)=TRUE," ",IF(ISBLANK('инд. оценки 1 кл.'!C33)=TRUE," ",IF('группы 2 кл.'!B33=4,0,IF('группы 2 кл.'!B33=1,1,IF(('группы 2 кл.'!B33-'группы 1 кл.'!C31)&lt;0,1,0))))))</f>
        <v xml:space="preserve"> </v>
      </c>
      <c r="C31" s="73" t="str">
        <f>IF(A31=0," ",IF(ISBLANK('Первичные данные 2 кл.'!C34)=TRUE," ",IF(ISBLANK('инд. оценки 1 кл.'!C33)=TRUE," ",IF('группы 2 кл.'!C33=4,0,IF('группы 2 кл.'!C33=1,1,IF(('группы 2 кл.'!C33-'группы 1 кл.'!D31)&lt;0,1,0))))))</f>
        <v xml:space="preserve"> </v>
      </c>
      <c r="D31" s="72" t="str">
        <f>IF(A31=0," ",IF(ISBLANK('Первичные данные 2 кл.'!C34)=TRUE," ",IF(ISBLANK('инд. оценки 1 кл.'!C33)=TRUE," ",IF('группы 2 кл.'!E33=4,0,IF('группы 2 кл.'!E33=1,1,IF(('группы 2 кл.'!E33-'группы 1 кл.'!E31)&lt;0,1,0))))))</f>
        <v xml:space="preserve"> </v>
      </c>
      <c r="E31" s="9" t="str">
        <f>IF(A31=0," ",IF(ISBLANK('Первичные данные 2 кл.'!C34)=TRUE," ",IF(ISBLANK('инд. оценки 1 кл.'!C33)=TRUE," ",IF('группы 2 кл.'!F33=4,0,IF('группы 2 кл.'!F33=1,1,IF(('группы 2 кл.'!F33-'группы 1 кл.'!F31)&lt;0,1,0))))))</f>
        <v xml:space="preserve"> </v>
      </c>
      <c r="F31" s="74" t="str">
        <f>IF(A31=0," ",IF(ISBLANK('Первичные данные 2 кл.'!C34)=TRUE," ",IF(ISBLANK('инд. оценки 1 кл.'!C33)=TRUE," ",IF('группы 2 кл.'!G33=4,0,IF('группы 2 кл.'!G33=1,1,IF(('группы 2 кл.'!G33-'группы 1 кл.'!G31)&lt;0,1,0))))))</f>
        <v xml:space="preserve"> </v>
      </c>
      <c r="G31" s="9" t="str">
        <f>IF(A31=0," ",IF(ISBLANK('Первичные данные 2 кл.'!C34)=TRUE," ",IF(ISBLANK('инд. оценки 1 кл.'!C33)=TRUE," ",IF('группы 2 кл.'!H33=4,0,IF('группы 2 кл.'!H33=1,1,IF(('группы 2 кл.'!H33-'группы 1 кл.'!H31)&lt;0,1,0))))))</f>
        <v xml:space="preserve"> </v>
      </c>
      <c r="H31" s="74" t="str">
        <f>IF(A31=0," ",IF(ISBLANK('Первичные данные 2 кл.'!C34)=TRUE," ",IF(ISBLANK('инд. оценки 1 кл.'!C33)=TRUE," ",IF('группы 2 кл.'!I33=4,0,IF('группы 2 кл.'!I33=1,1,IF(('группы 2 кл.'!I33-'группы 1 кл.'!I31)&lt;0,1,0))))))</f>
        <v xml:space="preserve"> </v>
      </c>
      <c r="I31" s="73" t="str">
        <f>IF(A31=0," ",IF(ISBLANK('Первичные данные 2 кл.'!C34)=TRUE," ",IF(ISBLANK('инд. оценки 1 кл.'!C33)=TRUE," ",IF('группы 2 кл.'!J33=4,0,IF('группы 2 кл.'!J33=1,1,IF(('группы 2 кл.'!J33-'группы 1 кл.'!J31)&lt;0,1,0))))))</f>
        <v xml:space="preserve"> </v>
      </c>
      <c r="J31" s="112" t="str">
        <f>IF(A31=0," ",IF(ISBLANK('Первичные данные 2 кл.'!C34)=TRUE," ",IF(ISBLANK('инд. оценки 1 кл.'!C33)=TRUE," ",IF(COUNTIF(B31:C31,1)&gt;0,1,0))))</f>
        <v xml:space="preserve"> </v>
      </c>
      <c r="K31" s="112" t="str">
        <f>IF(A31=0," ",IF(ISBLANK('Первичные данные 2 кл.'!C34)=TRUE," ",IF(ISBLANK('инд. оценки 1 кл.'!C33)=TRUE," ",IF(COUNTIF(D31:I31,1)&gt;COUNTIF(D31:I31,0),1,0))))</f>
        <v xml:space="preserve"> </v>
      </c>
      <c r="L31" s="114" t="str">
        <f>IF(A31=0," ",IF(ISBLANK('Первичные данные 2 кл.'!C34)=TRUE," ",IF(ISBLANK('инд. оценки 1 кл.'!C33)=TRUE," ",IF(COUNTIF(B31:I31,1)&gt;COUNTIF(B31:I31,0),1,0))))</f>
        <v xml:space="preserve"> </v>
      </c>
    </row>
    <row r="32" spans="1:12" x14ac:dyDescent="0.2">
      <c r="A32" s="99">
        <f>'инд. оценки 2 кл.'!A35</f>
        <v>0</v>
      </c>
      <c r="B32" s="72" t="str">
        <f>IF(A32=0," ",IF(ISBLANK('Первичные данные 2 кл.'!C35)=TRUE," ",IF(ISBLANK('инд. оценки 1 кл.'!C34)=TRUE," ",IF('группы 2 кл.'!B34=4,0,IF('группы 2 кл.'!B34=1,1,IF(('группы 2 кл.'!B34-'группы 1 кл.'!C32)&lt;0,1,0))))))</f>
        <v xml:space="preserve"> </v>
      </c>
      <c r="C32" s="73" t="str">
        <f>IF(A32=0," ",IF(ISBLANK('Первичные данные 2 кл.'!C35)=TRUE," ",IF(ISBLANK('инд. оценки 1 кл.'!C34)=TRUE," ",IF('группы 2 кл.'!C34=4,0,IF('группы 2 кл.'!C34=1,1,IF(('группы 2 кл.'!C34-'группы 1 кл.'!D32)&lt;0,1,0))))))</f>
        <v xml:space="preserve"> </v>
      </c>
      <c r="D32" s="72" t="str">
        <f>IF(A32=0," ",IF(ISBLANK('Первичные данные 2 кл.'!C35)=TRUE," ",IF(ISBLANK('инд. оценки 1 кл.'!C34)=TRUE," ",IF('группы 2 кл.'!E34=4,0,IF('группы 2 кл.'!E34=1,1,IF(('группы 2 кл.'!E34-'группы 1 кл.'!E32)&lt;0,1,0))))))</f>
        <v xml:space="preserve"> </v>
      </c>
      <c r="E32" s="9" t="str">
        <f>IF(A32=0," ",IF(ISBLANK('Первичные данные 2 кл.'!C35)=TRUE," ",IF(ISBLANK('инд. оценки 1 кл.'!C34)=TRUE," ",IF('группы 2 кл.'!F34=4,0,IF('группы 2 кл.'!F34=1,1,IF(('группы 2 кл.'!F34-'группы 1 кл.'!F32)&lt;0,1,0))))))</f>
        <v xml:space="preserve"> </v>
      </c>
      <c r="F32" s="74" t="str">
        <f>IF(A32=0," ",IF(ISBLANK('Первичные данные 2 кл.'!C35)=TRUE," ",IF(ISBLANK('инд. оценки 1 кл.'!C34)=TRUE," ",IF('группы 2 кл.'!G34=4,0,IF('группы 2 кл.'!G34=1,1,IF(('группы 2 кл.'!G34-'группы 1 кл.'!G32)&lt;0,1,0))))))</f>
        <v xml:space="preserve"> </v>
      </c>
      <c r="G32" s="9" t="str">
        <f>IF(A32=0," ",IF(ISBLANK('Первичные данные 2 кл.'!C35)=TRUE," ",IF(ISBLANK('инд. оценки 1 кл.'!C34)=TRUE," ",IF('группы 2 кл.'!H34=4,0,IF('группы 2 кл.'!H34=1,1,IF(('группы 2 кл.'!H34-'группы 1 кл.'!H32)&lt;0,1,0))))))</f>
        <v xml:space="preserve"> </v>
      </c>
      <c r="H32" s="74" t="str">
        <f>IF(A32=0," ",IF(ISBLANK('Первичные данные 2 кл.'!C35)=TRUE," ",IF(ISBLANK('инд. оценки 1 кл.'!C34)=TRUE," ",IF('группы 2 кл.'!I34=4,0,IF('группы 2 кл.'!I34=1,1,IF(('группы 2 кл.'!I34-'группы 1 кл.'!I32)&lt;0,1,0))))))</f>
        <v xml:space="preserve"> </v>
      </c>
      <c r="I32" s="73" t="str">
        <f>IF(A32=0," ",IF(ISBLANK('Первичные данные 2 кл.'!C35)=TRUE," ",IF(ISBLANK('инд. оценки 1 кл.'!C34)=TRUE," ",IF('группы 2 кл.'!J34=4,0,IF('группы 2 кл.'!J34=1,1,IF(('группы 2 кл.'!J34-'группы 1 кл.'!J32)&lt;0,1,0))))))</f>
        <v xml:space="preserve"> </v>
      </c>
      <c r="J32" s="112" t="str">
        <f>IF(A32=0," ",IF(ISBLANK('Первичные данные 2 кл.'!C35)=TRUE," ",IF(ISBLANK('инд. оценки 1 кл.'!C34)=TRUE," ",IF(COUNTIF(B32:C32,1)&gt;0,1,0))))</f>
        <v xml:space="preserve"> </v>
      </c>
      <c r="K32" s="73" t="str">
        <f>IF(I32=0," ",IF(ISBLANK('Первичные данные 2 кл.'!K35)=TRUE," ",IF(ISBLANK('инд. оценки 1 кл.'!K34)=TRUE," ",IF('группы 2 кл.'!K34=4,0,IF('группы 2 кл.'!K34=1,1,IF(('группы 2 кл.'!K34-'группы 1 кл.'!L32)&lt;0,1,0))))))</f>
        <v xml:space="preserve"> </v>
      </c>
      <c r="L32" s="114" t="str">
        <f>IF(A32=0," ",IF(ISBLANK('Первичные данные 2 кл.'!C35)=TRUE," ",IF(ISBLANK('инд. оценки 1 кл.'!C34)=TRUE," ",IF(COUNTIF(B32:I32,1)&gt;COUNTIF(B32:I32,0),1,0))))</f>
        <v xml:space="preserve"> </v>
      </c>
    </row>
    <row r="33" spans="1:12" x14ac:dyDescent="0.2">
      <c r="A33" s="99">
        <f>'инд. оценки 2 кл.'!A36</f>
        <v>0</v>
      </c>
      <c r="B33" s="72" t="str">
        <f>IF(A33=0," ",IF(ISBLANK('Первичные данные 2 кл.'!C36)=TRUE," ",IF(ISBLANK('инд. оценки 1 кл.'!C35)=TRUE," ",IF('группы 2 кл.'!B35=4,0,IF('группы 2 кл.'!B35=1,1,IF(('группы 2 кл.'!B35-'группы 1 кл.'!C33)&lt;0,1,0))))))</f>
        <v xml:space="preserve"> </v>
      </c>
      <c r="C33" s="73" t="str">
        <f>IF(A33=0," ",IF(ISBLANK('Первичные данные 2 кл.'!C36)=TRUE," ",IF(ISBLANK('инд. оценки 1 кл.'!C35)=TRUE," ",IF('группы 2 кл.'!C35=4,0,IF('группы 2 кл.'!C35=1,1,IF(('группы 2 кл.'!C35-'группы 1 кл.'!D33)&lt;0,1,0))))))</f>
        <v xml:space="preserve"> </v>
      </c>
      <c r="D33" s="72" t="str">
        <f>IF(A33=0," ",IF(ISBLANK('Первичные данные 2 кл.'!C36)=TRUE," ",IF(ISBLANK('инд. оценки 1 кл.'!C35)=TRUE," ",IF('группы 2 кл.'!E35=4,0,IF('группы 2 кл.'!E35=1,1,IF(('группы 2 кл.'!E35-'группы 1 кл.'!E33)&lt;0,1,0))))))</f>
        <v xml:space="preserve"> </v>
      </c>
      <c r="E33" s="9" t="str">
        <f>IF(A33=0," ",IF(ISBLANK('Первичные данные 2 кл.'!C36)=TRUE," ",IF(ISBLANK('инд. оценки 1 кл.'!C35)=TRUE," ",IF('группы 2 кл.'!F35=4,0,IF('группы 2 кл.'!F35=1,1,IF(('группы 2 кл.'!F35-'группы 1 кл.'!F33)&lt;0,1,0))))))</f>
        <v xml:space="preserve"> </v>
      </c>
      <c r="F33" s="74" t="str">
        <f>IF(A33=0," ",IF(ISBLANK('Первичные данные 2 кл.'!C36)=TRUE," ",IF(ISBLANK('инд. оценки 1 кл.'!C35)=TRUE," ",IF('группы 2 кл.'!G35=4,0,IF('группы 2 кл.'!G35=1,1,IF(('группы 2 кл.'!G35-'группы 1 кл.'!G33)&lt;0,1,0))))))</f>
        <v xml:space="preserve"> </v>
      </c>
      <c r="G33" s="9" t="str">
        <f>IF(A33=0," ",IF(ISBLANK('Первичные данные 2 кл.'!C36)=TRUE," ",IF(ISBLANK('инд. оценки 1 кл.'!C35)=TRUE," ",IF('группы 2 кл.'!H35=4,0,IF('группы 2 кл.'!H35=1,1,IF(('группы 2 кл.'!H35-'группы 1 кл.'!H33)&lt;0,1,0))))))</f>
        <v xml:space="preserve"> </v>
      </c>
      <c r="H33" s="74" t="str">
        <f>IF(A33=0," ",IF(ISBLANK('Первичные данные 2 кл.'!C36)=TRUE," ",IF(ISBLANK('инд. оценки 1 кл.'!C35)=TRUE," ",IF('группы 2 кл.'!I35=4,0,IF('группы 2 кл.'!I35=1,1,IF(('группы 2 кл.'!I35-'группы 1 кл.'!I33)&lt;0,1,0))))))</f>
        <v xml:space="preserve"> </v>
      </c>
      <c r="I33" s="73" t="str">
        <f>IF(A33=0," ",IF(ISBLANK('Первичные данные 2 кл.'!C36)=TRUE," ",IF(ISBLANK('инд. оценки 1 кл.'!C35)=TRUE," ",IF('группы 2 кл.'!J35=4,0,IF('группы 2 кл.'!J35=1,1,IF(('группы 2 кл.'!J35-'группы 1 кл.'!J33)&lt;0,1,0))))))</f>
        <v xml:space="preserve"> </v>
      </c>
      <c r="J33" s="112" t="str">
        <f>IF(A33=0," ",IF(ISBLANK('Первичные данные 2 кл.'!C36)=TRUE," ",IF(ISBLANK('инд. оценки 1 кл.'!C35)=TRUE," ",IF(COUNTIF(B33:C33,1)&gt;0,1,0))))</f>
        <v xml:space="preserve"> </v>
      </c>
      <c r="K33" s="112" t="str">
        <f>IF(A33=0," ",IF(ISBLANK('Первичные данные 2 кл.'!C36)=TRUE," ",IF(ISBLANK('инд. оценки 1 кл.'!C40)=TRUE," ",IF(COUNTIF(D33:I33,1)&gt;COUNTIF(D33:I33,0),1,0))))</f>
        <v xml:space="preserve"> </v>
      </c>
      <c r="L33" s="114" t="str">
        <f>IF(A33=0," ",IF(ISBLANK('Первичные данные 2 кл.'!C36)=TRUE," ",IF(ISBLANK('инд. оценки 1 кл.'!C40)=TRUE," ",IF(COUNTIF(B33:I33,1)&gt;COUNTIF(B33:I33,0),1,0))))</f>
        <v xml:space="preserve"> </v>
      </c>
    </row>
    <row r="34" spans="1:12" x14ac:dyDescent="0.2">
      <c r="A34" s="99">
        <f>'инд. оценки 2 кл.'!A37</f>
        <v>0</v>
      </c>
      <c r="B34" s="72" t="str">
        <f>IF(A34=0," ",IF(ISBLANK('Первичные данные 2 кл.'!C37)=TRUE," ",IF(ISBLANK('инд. оценки 1 кл.'!C36)=TRUE," ",IF('группы 2 кл.'!B36=4,0,IF('группы 2 кл.'!B36=1,1,IF(('группы 2 кл.'!B36-'группы 1 кл.'!C34)&lt;0,1,0))))))</f>
        <v xml:space="preserve"> </v>
      </c>
      <c r="C34" s="73" t="str">
        <f>IF(A34=0," ",IF(ISBLANK('Первичные данные 2 кл.'!C37)=TRUE," ",IF(ISBLANK('инд. оценки 1 кл.'!C36)=TRUE," ",IF('группы 2 кл.'!C36=4,0,IF('группы 2 кл.'!C36=1,1,IF(('группы 2 кл.'!C36-'группы 1 кл.'!D34)&lt;0,1,0))))))</f>
        <v xml:space="preserve"> </v>
      </c>
      <c r="D34" s="72" t="str">
        <f>IF(A34=0," ",IF(ISBLANK('Первичные данные 2 кл.'!C37)=TRUE," ",IF(ISBLANK('инд. оценки 1 кл.'!C36)=TRUE," ",IF('группы 2 кл.'!E36=4,0,IF('группы 2 кл.'!E36=1,1,IF(('группы 2 кл.'!E36-'группы 1 кл.'!E34)&lt;0,1,0))))))</f>
        <v xml:space="preserve"> </v>
      </c>
      <c r="E34" s="9" t="str">
        <f>IF(A34=0," ",IF(ISBLANK('Первичные данные 2 кл.'!C37)=TRUE," ",IF(ISBLANK('инд. оценки 1 кл.'!C36)=TRUE," ",IF('группы 2 кл.'!F36=4,0,IF('группы 2 кл.'!F36=1,1,IF(('группы 2 кл.'!F36-'группы 1 кл.'!F34)&lt;0,1,0))))))</f>
        <v xml:space="preserve"> </v>
      </c>
      <c r="F34" s="74" t="str">
        <f>IF(A34=0," ",IF(ISBLANK('Первичные данные 2 кл.'!C37)=TRUE," ",IF(ISBLANK('инд. оценки 1 кл.'!C36)=TRUE," ",IF('группы 2 кл.'!G36=4,0,IF('группы 2 кл.'!G36=1,1,IF(('группы 2 кл.'!G36-'группы 1 кл.'!G34)&lt;0,1,0))))))</f>
        <v xml:space="preserve"> </v>
      </c>
      <c r="G34" s="9" t="str">
        <f>IF(A34=0," ",IF(ISBLANK('Первичные данные 2 кл.'!C37)=TRUE," ",IF(ISBLANK('инд. оценки 1 кл.'!C36)=TRUE," ",IF('группы 2 кл.'!H36=4,0,IF('группы 2 кл.'!H36=1,1,IF(('группы 2 кл.'!H36-'группы 1 кл.'!H34)&lt;0,1,0))))))</f>
        <v xml:space="preserve"> </v>
      </c>
      <c r="H34" s="74" t="str">
        <f>IF(A34=0," ",IF(ISBLANK('Первичные данные 2 кл.'!C37)=TRUE," ",IF(ISBLANK('инд. оценки 1 кл.'!C36)=TRUE," ",IF('группы 2 кл.'!I36=4,0,IF('группы 2 кл.'!I36=1,1,IF(('группы 2 кл.'!I36-'группы 1 кл.'!I34)&lt;0,1,0))))))</f>
        <v xml:space="preserve"> </v>
      </c>
      <c r="I34" s="73" t="str">
        <f>IF(A34=0," ",IF(ISBLANK('Первичные данные 2 кл.'!C37)=TRUE," ",IF(ISBLANK('инд. оценки 1 кл.'!C36)=TRUE," ",IF('группы 2 кл.'!J36=4,0,IF('группы 2 кл.'!J36=1,1,IF(('группы 2 кл.'!J36-'группы 1 кл.'!J34)&lt;0,1,0))))))</f>
        <v xml:space="preserve"> </v>
      </c>
      <c r="J34" s="112" t="str">
        <f>IF(A34=0," ",IF(ISBLANK('Первичные данные 2 кл.'!C37)=TRUE," ",IF(ISBLANK('инд. оценки 1 кл.'!C36)=TRUE," ",IF(COUNTIF(B34:C34,1)&gt;0,1,0))))</f>
        <v xml:space="preserve"> </v>
      </c>
      <c r="K34" s="112" t="str">
        <f>IF(A34=0," ",IF(ISBLANK('Первичные данные 2 кл.'!C37)=TRUE," ",IF(ISBLANK('инд. оценки 1 кл.'!#REF!)=TRUE," ",IF(COUNTIF(D34:I34,1)&gt;COUNTIF(D34:I34,0),1,0))))</f>
        <v xml:space="preserve"> </v>
      </c>
      <c r="L34" s="114" t="str">
        <f>IF(A34=0," ",IF(ISBLANK('Первичные данные 2 кл.'!C37)=TRUE," ",IF(ISBLANK('инд. оценки 1 кл.'!#REF!)=TRUE," ",IF(COUNTIF(B34:I34,1)&gt;COUNTIF(B34:I34,0),1,0))))</f>
        <v xml:space="preserve"> </v>
      </c>
    </row>
    <row r="35" spans="1:12" x14ac:dyDescent="0.2">
      <c r="A35" s="99">
        <f>'инд. оценки 2 кл.'!A38</f>
        <v>0</v>
      </c>
      <c r="B35" s="72" t="str">
        <f>IF(A35=0," ",IF(ISBLANK('Первичные данные 2 кл.'!C38)=TRUE," ",IF(ISBLANK('инд. оценки 1 кл.'!C37)=TRUE," ",IF('группы 2 кл.'!B37=4,0,IF('группы 2 кл.'!B37=1,1,IF(('группы 2 кл.'!B37-'группы 1 кл.'!C35)&lt;0,1,0))))))</f>
        <v xml:space="preserve"> </v>
      </c>
      <c r="C35" s="73" t="str">
        <f>IF(A35=0," ",IF(ISBLANK('Первичные данные 2 кл.'!C38)=TRUE," ",IF(ISBLANK('инд. оценки 1 кл.'!C37)=TRUE," ",IF('группы 2 кл.'!C37=4,0,IF('группы 2 кл.'!C37=1,1,IF(('группы 2 кл.'!C37-'группы 1 кл.'!D35)&lt;0,1,0))))))</f>
        <v xml:space="preserve"> </v>
      </c>
      <c r="D35" s="72" t="str">
        <f>IF(A35=0," ",IF(ISBLANK('Первичные данные 2 кл.'!C38)=TRUE," ",IF(ISBLANK('инд. оценки 1 кл.'!C37)=TRUE," ",IF('группы 2 кл.'!E37=4,0,IF('группы 2 кл.'!E37=1,1,IF(('группы 2 кл.'!E37-'группы 1 кл.'!E35)&lt;0,1,0))))))</f>
        <v xml:space="preserve"> </v>
      </c>
      <c r="E35" s="9" t="str">
        <f>IF(A35=0," ",IF(ISBLANK('Первичные данные 2 кл.'!C38)=TRUE," ",IF(ISBLANK('инд. оценки 1 кл.'!C37)=TRUE," ",IF('группы 2 кл.'!F37=4,0,IF('группы 2 кл.'!F37=1,1,IF(('группы 2 кл.'!F37-'группы 1 кл.'!F35)&lt;0,1,0))))))</f>
        <v xml:space="preserve"> </v>
      </c>
      <c r="F35" s="74" t="str">
        <f>IF(A35=0," ",IF(ISBLANK('Первичные данные 2 кл.'!C38)=TRUE," ",IF(ISBLANK('инд. оценки 1 кл.'!C37)=TRUE," ",IF('группы 2 кл.'!G37=4,0,IF('группы 2 кл.'!G37=1,1,IF(('группы 2 кл.'!G37-'группы 1 кл.'!G35)&lt;0,1,0))))))</f>
        <v xml:space="preserve"> </v>
      </c>
      <c r="G35" s="9" t="str">
        <f>IF(A35=0," ",IF(ISBLANK('Первичные данные 2 кл.'!C38)=TRUE," ",IF(ISBLANK('инд. оценки 1 кл.'!C37)=TRUE," ",IF('группы 2 кл.'!H37=4,0,IF('группы 2 кл.'!H37=1,1,IF(('группы 2 кл.'!H37-'группы 1 кл.'!H35)&lt;0,1,0))))))</f>
        <v xml:space="preserve"> </v>
      </c>
      <c r="H35" s="74" t="str">
        <f>IF(A35=0," ",IF(ISBLANK('Первичные данные 2 кл.'!C38)=TRUE," ",IF(ISBLANK('инд. оценки 1 кл.'!C37)=TRUE," ",IF('группы 2 кл.'!I37=4,0,IF('группы 2 кл.'!I37=1,1,IF(('группы 2 кл.'!I37-'группы 1 кл.'!I35)&lt;0,1,0))))))</f>
        <v xml:space="preserve"> </v>
      </c>
      <c r="I35" s="73" t="str">
        <f>IF(A35=0," ",IF(ISBLANK('Первичные данные 2 кл.'!C38)=TRUE," ",IF(ISBLANK('инд. оценки 1 кл.'!C37)=TRUE," ",IF('группы 2 кл.'!J37=4,0,IF('группы 2 кл.'!J37=1,1,IF(('группы 2 кл.'!J37-'группы 1 кл.'!J35)&lt;0,1,0))))))</f>
        <v xml:space="preserve"> </v>
      </c>
      <c r="J35" s="112" t="str">
        <f>IF(A35=0," ",IF(ISBLANK('Первичные данные 2 кл.'!C38)=TRUE," ",IF(ISBLANK('инд. оценки 1 кл.'!C37)=TRUE," ",IF(COUNTIF(B35:C35,1)&gt;0,1,0))))</f>
        <v xml:space="preserve"> </v>
      </c>
      <c r="K35" s="112" t="str">
        <f>IF(A35=0," ",IF(ISBLANK('Первичные данные 2 кл.'!C38)=TRUE," ",IF(ISBLANK('инд. оценки 1 кл.'!#REF!)=TRUE," ",IF(COUNTIF(D35:I35,1)&gt;COUNTIF(D35:I35,0),1,0))))</f>
        <v xml:space="preserve"> </v>
      </c>
      <c r="L35" s="114" t="str">
        <f>IF(A35=0," ",IF(ISBLANK('Первичные данные 2 кл.'!C38)=TRUE," ",IF(ISBLANK('инд. оценки 1 кл.'!#REF!)=TRUE," ",IF(COUNTIF(B35:I35,1)&gt;COUNTIF(B35:I35,0),1,0))))</f>
        <v xml:space="preserve"> </v>
      </c>
    </row>
    <row r="36" spans="1:12" x14ac:dyDescent="0.2">
      <c r="A36" s="99">
        <f>'инд. оценки 2 кл.'!A39</f>
        <v>0</v>
      </c>
      <c r="B36" s="72" t="str">
        <f>IF(A36=0," ",IF(ISBLANK('Первичные данные 2 кл.'!C39)=TRUE," ",IF(ISBLANK('инд. оценки 1 кл.'!C38)=TRUE," ",IF('группы 2 кл.'!B38=4,0,IF('группы 2 кл.'!B38=1,1,IF(('группы 2 кл.'!B38-'группы 1 кл.'!C36)&lt;0,1,0))))))</f>
        <v xml:space="preserve"> </v>
      </c>
      <c r="C36" s="73" t="str">
        <f>IF(A36=0," ",IF(ISBLANK('Первичные данные 2 кл.'!C39)=TRUE," ",IF(ISBLANK('инд. оценки 1 кл.'!C38)=TRUE," ",IF('группы 2 кл.'!C38=4,0,IF('группы 2 кл.'!C38=1,1,IF(('группы 2 кл.'!C38-'группы 1 кл.'!D36)&lt;0,1,0))))))</f>
        <v xml:space="preserve"> </v>
      </c>
      <c r="D36" s="72" t="str">
        <f>IF(A36=0," ",IF(ISBLANK('Первичные данные 2 кл.'!C39)=TRUE," ",IF(ISBLANK('инд. оценки 1 кл.'!C38)=TRUE," ",IF('группы 2 кл.'!E38=4,0,IF('группы 2 кл.'!E38=1,1,IF(('группы 2 кл.'!E38-'группы 1 кл.'!E36)&lt;0,1,0))))))</f>
        <v xml:space="preserve"> </v>
      </c>
      <c r="E36" s="9" t="str">
        <f>IF(A36=0," ",IF(ISBLANK('Первичные данные 2 кл.'!C39)=TRUE," ",IF(ISBLANK('инд. оценки 1 кл.'!C38)=TRUE," ",IF('группы 2 кл.'!F38=4,0,IF('группы 2 кл.'!F38=1,1,IF(('группы 2 кл.'!F38-'группы 1 кл.'!F36)&lt;0,1,0))))))</f>
        <v xml:space="preserve"> </v>
      </c>
      <c r="F36" s="74" t="str">
        <f>IF(A36=0," ",IF(ISBLANK('Первичные данные 2 кл.'!C39)=TRUE," ",IF(ISBLANK('инд. оценки 1 кл.'!C38)=TRUE," ",IF('группы 2 кл.'!G38=4,0,IF('группы 2 кл.'!G38=1,1,IF(('группы 2 кл.'!G38-'группы 1 кл.'!G36)&lt;0,1,0))))))</f>
        <v xml:space="preserve"> </v>
      </c>
      <c r="G36" s="9" t="str">
        <f>IF(A36=0," ",IF(ISBLANK('Первичные данные 2 кл.'!C39)=TRUE," ",IF(ISBLANK('инд. оценки 1 кл.'!C38)=TRUE," ",IF('группы 2 кл.'!H38=4,0,IF('группы 2 кл.'!H38=1,1,IF(('группы 2 кл.'!H38-'группы 1 кл.'!H36)&lt;0,1,0))))))</f>
        <v xml:space="preserve"> </v>
      </c>
      <c r="H36" s="74" t="str">
        <f>IF(A36=0," ",IF(ISBLANK('Первичные данные 2 кл.'!C39)=TRUE," ",IF(ISBLANK('инд. оценки 1 кл.'!C38)=TRUE," ",IF('группы 2 кл.'!I38=4,0,IF('группы 2 кл.'!I38=1,1,IF(('группы 2 кл.'!I38-'группы 1 кл.'!I36)&lt;0,1,0))))))</f>
        <v xml:space="preserve"> </v>
      </c>
      <c r="I36" s="73" t="str">
        <f>IF(A36=0," ",IF(ISBLANK('Первичные данные 2 кл.'!C39)=TRUE," ",IF(ISBLANK('инд. оценки 1 кл.'!C38)=TRUE," ",IF('группы 2 кл.'!J38=4,0,IF('группы 2 кл.'!J38=1,1,IF(('группы 2 кл.'!J38-'группы 1 кл.'!J36)&lt;0,1,0))))))</f>
        <v xml:space="preserve"> </v>
      </c>
      <c r="J36" s="112" t="str">
        <f>IF(A36=0," ",IF(ISBLANK('Первичные данные 2 кл.'!C39)=TRUE," ",IF(ISBLANK('инд. оценки 1 кл.'!C38)=TRUE," ",IF(COUNTIF(B36:C36,1)&gt;0,1,0))))</f>
        <v xml:space="preserve"> </v>
      </c>
      <c r="K36" s="112" t="str">
        <f>IF(A36=0," ",IF(ISBLANK('Первичные данные 2 кл.'!C39)=TRUE," ",IF(ISBLANK('инд. оценки 1 кл.'!C43)=TRUE," ",IF(COUNTIF(D36:I36,1)&gt;COUNTIF(D36:I36,0),1,0))))</f>
        <v xml:space="preserve"> </v>
      </c>
      <c r="L36" s="114" t="str">
        <f>IF(A36=0," ",IF(ISBLANK('Первичные данные 2 кл.'!C39)=TRUE," ",IF(ISBLANK('инд. оценки 1 кл.'!C43)=TRUE," ",IF(COUNTIF(B36:I36,1)&gt;COUNTIF(B36:I36,0),1,0))))</f>
        <v xml:space="preserve"> </v>
      </c>
    </row>
    <row r="37" spans="1:12" ht="13.5" thickBot="1" x14ac:dyDescent="0.25">
      <c r="A37" s="158">
        <f>'инд. оценки 2 кл.'!A40</f>
        <v>0</v>
      </c>
      <c r="B37" s="72" t="str">
        <f>IF(A37=0," ",IF(ISBLANK('Первичные данные 2 кл.'!C40)=TRUE," ",IF(ISBLANK('инд. оценки 1 кл.'!C39)=TRUE," ",IF('группы 2 кл.'!B39=4,0,IF('группы 2 кл.'!B39=1,1,IF(('группы 2 кл.'!B39-'группы 1 кл.'!C37)&lt;0,1,0))))))</f>
        <v xml:space="preserve"> </v>
      </c>
      <c r="C37" s="73" t="str">
        <f>IF(A37=0," ",IF(ISBLANK('Первичные данные 2 кл.'!C40)=TRUE," ",IF(ISBLANK('инд. оценки 1 кл.'!C39)=TRUE," ",IF('группы 2 кл.'!C39=4,0,IF('группы 2 кл.'!C39=1,1,IF(('группы 2 кл.'!C39-'группы 1 кл.'!D37)&lt;0,1,0))))))</f>
        <v xml:space="preserve"> </v>
      </c>
      <c r="D37" s="72" t="str">
        <f>IF(A37=0," ",IF(ISBLANK('Первичные данные 2 кл.'!C40)=TRUE," ",IF(ISBLANK('инд. оценки 1 кл.'!C39)=TRUE," ",IF('группы 2 кл.'!E39=4,0,IF('группы 2 кл.'!E39=1,1,IF(('группы 2 кл.'!E39-'группы 1 кл.'!E37)&lt;0,1,0))))))</f>
        <v xml:space="preserve"> </v>
      </c>
      <c r="E37" s="9" t="str">
        <f>IF(A37=0," ",IF(ISBLANK('Первичные данные 2 кл.'!C40)=TRUE," ",IF(ISBLANK('инд. оценки 1 кл.'!C39)=TRUE," ",IF('группы 2 кл.'!F39=4,0,IF('группы 2 кл.'!F39=1,1,IF(('группы 2 кл.'!F39-'группы 1 кл.'!F37)&lt;0,1,0))))))</f>
        <v xml:space="preserve"> </v>
      </c>
      <c r="F37" s="74" t="str">
        <f>IF(A37=0," ",IF(ISBLANK('Первичные данные 2 кл.'!C40)=TRUE," ",IF(ISBLANK('инд. оценки 1 кл.'!C39)=TRUE," ",IF('группы 2 кл.'!G39=4,0,IF('группы 2 кл.'!G39=1,1,IF(('группы 2 кл.'!G39-'группы 1 кл.'!G37)&lt;0,1,0))))))</f>
        <v xml:space="preserve"> </v>
      </c>
      <c r="G37" s="9" t="str">
        <f>IF(A37=0," ",IF(ISBLANK('Первичные данные 2 кл.'!C40)=TRUE," ",IF(ISBLANK('инд. оценки 1 кл.'!C39)=TRUE," ",IF('группы 2 кл.'!H39=4,0,IF('группы 2 кл.'!H39=1,1,IF(('группы 2 кл.'!H39-'группы 1 кл.'!H37)&lt;0,1,0))))))</f>
        <v xml:space="preserve"> </v>
      </c>
      <c r="H37" s="74" t="str">
        <f>IF(A37=0," ",IF(ISBLANK('Первичные данные 2 кл.'!C40)=TRUE," ",IF(ISBLANK('инд. оценки 1 кл.'!C39)=TRUE," ",IF('группы 2 кл.'!I39=4,0,IF('группы 2 кл.'!I39=1,1,IF(('группы 2 кл.'!I39-'группы 1 кл.'!I37)&lt;0,1,0))))))</f>
        <v xml:space="preserve"> </v>
      </c>
      <c r="I37" s="73" t="str">
        <f>IF(A37=0," ",IF(ISBLANK('Первичные данные 2 кл.'!C40)=TRUE," ",IF(ISBLANK('инд. оценки 1 кл.'!C39)=TRUE," ",IF('группы 2 кл.'!J39=4,0,IF('группы 2 кл.'!J39=1,1,IF(('группы 2 кл.'!J39-'группы 1 кл.'!J37)&lt;0,1,0))))))</f>
        <v xml:space="preserve"> </v>
      </c>
      <c r="J37" s="112" t="str">
        <f>IF(A37=0," ",IF(ISBLANK('Первичные данные 2 кл.'!C40)=TRUE," ",IF(ISBLANK('инд. оценки 1 кл.'!C39)=TRUE," ",IF(COUNTIF(B37:C37,1)&gt;0,1,0))))</f>
        <v xml:space="preserve"> </v>
      </c>
      <c r="K37" s="159" t="str">
        <f>IF(A37=0," ",IF(ISBLANK('Первичные данные 2 кл.'!C40)=TRUE," ",IF(ISBLANK('инд. оценки 1 кл.'!C44)=TRUE," ",IF(COUNTIF(D37:I37,1)&gt;COUNTIF(D37:I37,0),1,0))))</f>
        <v xml:space="preserve"> </v>
      </c>
      <c r="L37" s="157" t="str">
        <f>IF(A37=0," ",IF(ISBLANK('Первичные данные 2 кл.'!C40)=TRUE," ",IF(ISBLANK('инд. оценки 1 кл.'!C44)=TRUE," ",IF(COUNTIF(B37:I37,1)&gt;COUNTIF(B37:I37,0),1,0))))</f>
        <v xml:space="preserve"> </v>
      </c>
    </row>
    <row r="38" spans="1:12" x14ac:dyDescent="0.2">
      <c r="A38" s="396" t="s">
        <v>59</v>
      </c>
      <c r="B38" s="396"/>
      <c r="C38" s="396"/>
      <c r="D38" s="396"/>
    </row>
    <row r="39" spans="1:12" x14ac:dyDescent="0.2">
      <c r="A39" s="72">
        <v>0</v>
      </c>
      <c r="B39" s="11" t="s">
        <v>26</v>
      </c>
    </row>
    <row r="40" spans="1:12" x14ac:dyDescent="0.2">
      <c r="A40" s="72">
        <v>1</v>
      </c>
      <c r="B40" s="11" t="s">
        <v>27</v>
      </c>
    </row>
  </sheetData>
  <sheetProtection password="CF36" sheet="1"/>
  <mergeCells count="2">
    <mergeCell ref="A1:L1"/>
    <mergeCell ref="A38:D38"/>
  </mergeCells>
  <phoneticPr fontId="3" type="noConversion"/>
  <conditionalFormatting sqref="A39:A40 B3:L37">
    <cfRule type="cellIs" dxfId="334" priority="5" stopIfTrue="1" operator="equal">
      <formula>1</formula>
    </cfRule>
    <cfRule type="cellIs" dxfId="333" priority="6" stopIfTrue="1" operator="equal">
      <formula>0</formula>
    </cfRule>
  </conditionalFormatting>
  <conditionalFormatting sqref="A3:A37">
    <cfRule type="cellIs" dxfId="332" priority="9" stopIfTrue="1" operator="equal">
      <formula>0</formula>
    </cfRule>
  </conditionalFormatting>
  <pageMargins left="0.74803149606299213" right="0.74803149606299213" top="0.19685039370078741" bottom="0.19685039370078741" header="0.51181102362204722" footer="0.51181102362204722"/>
  <pageSetup paperSize="9" orientation="landscape" r:id="rId1"/>
  <headerFooter alignWithMargins="0"/>
  <ignoredErrors>
    <ignoredError sqref="A3:A28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>
    <tabColor rgb="FF002060"/>
  </sheetPr>
  <dimension ref="A1:I22"/>
  <sheetViews>
    <sheetView topLeftCell="A22" workbookViewId="0">
      <selection sqref="A1:I1"/>
    </sheetView>
  </sheetViews>
  <sheetFormatPr defaultColWidth="8.7109375" defaultRowHeight="12.75" x14ac:dyDescent="0.2"/>
  <cols>
    <col min="1" max="1" width="25.42578125" customWidth="1"/>
    <col min="2" max="9" width="11.28515625" customWidth="1"/>
  </cols>
  <sheetData>
    <row r="1" spans="1:9" s="130" customFormat="1" ht="16.5" thickBot="1" x14ac:dyDescent="0.3">
      <c r="A1" s="398" t="s">
        <v>82</v>
      </c>
      <c r="B1" s="398"/>
      <c r="C1" s="398"/>
      <c r="D1" s="398"/>
      <c r="E1" s="398"/>
      <c r="F1" s="398"/>
      <c r="G1" s="398"/>
      <c r="H1" s="398"/>
      <c r="I1" s="398"/>
    </row>
    <row r="2" spans="1:9" ht="18.75" x14ac:dyDescent="0.3">
      <c r="A2" s="135" t="s">
        <v>78</v>
      </c>
      <c r="B2" s="399" t="s">
        <v>18</v>
      </c>
      <c r="C2" s="400"/>
      <c r="D2" s="399" t="s">
        <v>19</v>
      </c>
      <c r="E2" s="403"/>
      <c r="F2" s="133"/>
      <c r="G2" s="133"/>
      <c r="H2" s="133"/>
      <c r="I2" s="133"/>
    </row>
    <row r="3" spans="1:9" ht="26.1" customHeight="1" thickBot="1" x14ac:dyDescent="0.25">
      <c r="A3" s="136" t="s">
        <v>77</v>
      </c>
      <c r="B3" s="401">
        <f>AVERAGE(B22:C22)</f>
        <v>0.33333333333333337</v>
      </c>
      <c r="C3" s="402"/>
      <c r="D3" s="401">
        <f>AVERAGE(D22:I22)</f>
        <v>0.13194444444444445</v>
      </c>
      <c r="E3" s="404"/>
      <c r="F3" s="134"/>
      <c r="G3" s="134"/>
      <c r="H3" s="134"/>
      <c r="I3" s="134"/>
    </row>
    <row r="4" spans="1:9" ht="15" customHeight="1" x14ac:dyDescent="0.2">
      <c r="A4" s="131"/>
      <c r="B4" s="132"/>
      <c r="C4" s="132"/>
      <c r="D4" s="132"/>
      <c r="E4" s="132"/>
      <c r="F4" s="132"/>
      <c r="G4" s="132"/>
      <c r="H4" s="132"/>
      <c r="I4" s="132"/>
    </row>
    <row r="5" spans="1:9" ht="15" customHeight="1" x14ac:dyDescent="0.2">
      <c r="A5" s="131"/>
      <c r="B5" s="132"/>
      <c r="C5" s="132"/>
      <c r="D5" s="132"/>
      <c r="E5" s="132"/>
      <c r="F5" s="132"/>
      <c r="G5" s="132"/>
      <c r="H5" s="132"/>
      <c r="I5" s="132"/>
    </row>
    <row r="6" spans="1:9" ht="15" customHeight="1" x14ac:dyDescent="0.2">
      <c r="A6" s="131"/>
      <c r="B6" s="132"/>
      <c r="C6" s="132"/>
      <c r="D6" s="132"/>
      <c r="E6" s="132"/>
      <c r="F6" s="132"/>
      <c r="G6" s="132"/>
      <c r="H6" s="132"/>
      <c r="I6" s="132"/>
    </row>
    <row r="7" spans="1:9" ht="15" customHeight="1" x14ac:dyDescent="0.2">
      <c r="A7" s="131"/>
      <c r="B7" s="132"/>
      <c r="C7" s="132"/>
      <c r="D7" s="132"/>
      <c r="E7" s="132"/>
      <c r="F7" s="132"/>
      <c r="G7" s="132"/>
      <c r="H7" s="132"/>
      <c r="I7" s="132"/>
    </row>
    <row r="8" spans="1:9" ht="15" customHeight="1" x14ac:dyDescent="0.2">
      <c r="A8" s="131"/>
      <c r="B8" s="132"/>
      <c r="C8" s="132"/>
      <c r="D8" s="132"/>
      <c r="E8" s="132"/>
      <c r="F8" s="132"/>
      <c r="G8" s="132"/>
      <c r="H8" s="132"/>
      <c r="I8" s="132"/>
    </row>
    <row r="9" spans="1:9" ht="15" customHeight="1" x14ac:dyDescent="0.2">
      <c r="A9" s="131"/>
      <c r="B9" s="132"/>
      <c r="C9" s="132"/>
      <c r="D9" s="132"/>
      <c r="E9" s="132"/>
      <c r="F9" s="132"/>
      <c r="G9" s="132"/>
      <c r="H9" s="132"/>
      <c r="I9" s="132"/>
    </row>
    <row r="10" spans="1:9" ht="15" customHeight="1" x14ac:dyDescent="0.2">
      <c r="A10" s="131"/>
      <c r="B10" s="132"/>
      <c r="C10" s="132"/>
      <c r="D10" s="132"/>
      <c r="E10" s="132"/>
      <c r="F10" s="132"/>
      <c r="G10" s="132"/>
      <c r="H10" s="132"/>
      <c r="I10" s="132"/>
    </row>
    <row r="11" spans="1:9" ht="15" customHeight="1" x14ac:dyDescent="0.2">
      <c r="A11" s="131"/>
      <c r="B11" s="132"/>
      <c r="C11" s="132"/>
      <c r="D11" s="132"/>
      <c r="E11" s="132"/>
      <c r="F11" s="132"/>
      <c r="G11" s="132"/>
      <c r="H11" s="132"/>
      <c r="I11" s="132"/>
    </row>
    <row r="12" spans="1:9" ht="15" customHeight="1" x14ac:dyDescent="0.2">
      <c r="A12" s="131"/>
      <c r="B12" s="132"/>
      <c r="C12" s="132"/>
      <c r="D12" s="132"/>
      <c r="E12" s="132"/>
      <c r="F12" s="132"/>
      <c r="G12" s="132"/>
      <c r="H12" s="132"/>
      <c r="I12" s="132"/>
    </row>
    <row r="13" spans="1:9" ht="15" customHeight="1" x14ac:dyDescent="0.2">
      <c r="A13" s="131"/>
      <c r="B13" s="132"/>
      <c r="C13" s="132"/>
      <c r="D13" s="132"/>
      <c r="E13" s="132"/>
      <c r="F13" s="132"/>
      <c r="G13" s="132"/>
      <c r="H13" s="132"/>
      <c r="I13" s="132"/>
    </row>
    <row r="14" spans="1:9" ht="15" customHeight="1" x14ac:dyDescent="0.2">
      <c r="A14" s="131"/>
      <c r="B14" s="132"/>
      <c r="C14" s="132"/>
      <c r="D14" s="132"/>
      <c r="E14" s="132"/>
      <c r="F14" s="132"/>
      <c r="G14" s="132"/>
      <c r="H14" s="132"/>
      <c r="I14" s="132"/>
    </row>
    <row r="15" spans="1:9" ht="15" customHeight="1" x14ac:dyDescent="0.2">
      <c r="A15" s="131"/>
      <c r="B15" s="132"/>
      <c r="C15" s="132"/>
      <c r="D15" s="132"/>
      <c r="E15" s="132"/>
      <c r="F15" s="132"/>
      <c r="G15" s="132"/>
      <c r="H15" s="132"/>
      <c r="I15" s="132"/>
    </row>
    <row r="16" spans="1:9" s="36" customFormat="1" ht="15" customHeight="1" x14ac:dyDescent="0.2">
      <c r="A16" s="131"/>
      <c r="B16" s="132"/>
      <c r="C16" s="132"/>
      <c r="D16" s="132"/>
      <c r="E16" s="132"/>
      <c r="F16" s="132"/>
      <c r="G16" s="132"/>
      <c r="H16" s="132"/>
      <c r="I16" s="132"/>
    </row>
    <row r="17" spans="1:9" s="36" customFormat="1" ht="15" customHeight="1" x14ac:dyDescent="0.2">
      <c r="A17" s="131"/>
      <c r="B17" s="132"/>
      <c r="C17" s="132"/>
      <c r="D17" s="132"/>
      <c r="E17" s="132"/>
      <c r="F17" s="132"/>
      <c r="G17" s="132"/>
      <c r="H17" s="132"/>
      <c r="I17" s="132"/>
    </row>
    <row r="18" spans="1:9" s="36" customFormat="1" ht="15" customHeight="1" x14ac:dyDescent="0.2">
      <c r="A18" s="131"/>
      <c r="B18" s="132"/>
      <c r="C18" s="132"/>
      <c r="D18" s="132"/>
      <c r="E18" s="132"/>
      <c r="F18" s="132"/>
      <c r="G18" s="132"/>
      <c r="H18" s="132"/>
      <c r="I18" s="132"/>
    </row>
    <row r="19" spans="1:9" s="36" customFormat="1" ht="15" customHeight="1" x14ac:dyDescent="0.2">
      <c r="A19" s="131"/>
      <c r="B19" s="132"/>
      <c r="C19" s="132"/>
      <c r="D19" s="132"/>
      <c r="E19" s="132"/>
      <c r="F19" s="132"/>
      <c r="G19" s="132"/>
      <c r="H19" s="132"/>
      <c r="I19" s="132"/>
    </row>
    <row r="20" spans="1:9" s="36" customFormat="1" ht="15" customHeight="1" thickBot="1" x14ac:dyDescent="0.35">
      <c r="A20" s="397" t="s">
        <v>88</v>
      </c>
      <c r="B20" s="397"/>
      <c r="C20" s="397"/>
      <c r="D20" s="397"/>
      <c r="E20" s="397"/>
      <c r="F20" s="397"/>
      <c r="G20" s="397"/>
      <c r="H20" s="397"/>
      <c r="I20" s="397"/>
    </row>
    <row r="21" spans="1:9" ht="54.75" customHeight="1" x14ac:dyDescent="0.2">
      <c r="A21" s="137"/>
      <c r="B21" s="138" t="s">
        <v>39</v>
      </c>
      <c r="C21" s="138" t="s">
        <v>3</v>
      </c>
      <c r="D21" s="138" t="s">
        <v>4</v>
      </c>
      <c r="E21" s="138" t="s">
        <v>5</v>
      </c>
      <c r="F21" s="138" t="s">
        <v>36</v>
      </c>
      <c r="G21" s="138" t="s">
        <v>40</v>
      </c>
      <c r="H21" s="138" t="s">
        <v>35</v>
      </c>
      <c r="I21" s="139" t="s">
        <v>8</v>
      </c>
    </row>
    <row r="22" spans="1:9" ht="26.1" customHeight="1" thickBot="1" x14ac:dyDescent="0.25">
      <c r="A22" s="136" t="s">
        <v>77</v>
      </c>
      <c r="B22" s="140">
        <f>SUM('инд. прогресс 2 кл.'!B3:B37)/COUNT('инд. оценки 2 кл.'!B6:B40)</f>
        <v>0.25</v>
      </c>
      <c r="C22" s="140">
        <f>SUM('инд. прогресс 2 кл.'!C3:C37)/COUNT('инд. оценки 2 кл.'!E6:E40)</f>
        <v>0.41666666666666669</v>
      </c>
      <c r="D22" s="140">
        <f>SUM('инд. прогресс 2 кл.'!D3:D37)/COUNT('инд. оценки 2 кл.'!K6:K40)</f>
        <v>0.29166666666666669</v>
      </c>
      <c r="E22" s="140">
        <f>SUM('инд. прогресс 2 кл.'!E3:E37)/COUNT('инд. оценки 2 кл.'!N6:N40)</f>
        <v>8.3333333333333329E-2</v>
      </c>
      <c r="F22" s="140">
        <f>SUM('инд. прогресс 2 кл.'!F3:F37)/COUNT('инд. оценки 2 кл.'!Q6:Q40)</f>
        <v>0.125</v>
      </c>
      <c r="G22" s="140">
        <f>SUM('инд. прогресс 2 кл.'!G3:G37)/COUNT('инд. оценки 2 кл.'!T6:T40)</f>
        <v>8.3333333333333329E-2</v>
      </c>
      <c r="H22" s="140">
        <f>SUM('инд. прогресс 2 кл.'!H3:H37)/COUNT('инд. оценки 2 кл.'!W6:W40)</f>
        <v>0.125</v>
      </c>
      <c r="I22" s="141">
        <f>SUM('инд. прогресс 2 кл.'!I3:I37)/COUNT('инд. оценки 2 кл.'!Z6:Z40)</f>
        <v>8.3333333333333329E-2</v>
      </c>
    </row>
  </sheetData>
  <sheetProtection password="CF36" sheet="1"/>
  <mergeCells count="6">
    <mergeCell ref="A20:I20"/>
    <mergeCell ref="A1:I1"/>
    <mergeCell ref="B2:C2"/>
    <mergeCell ref="B3:C3"/>
    <mergeCell ref="D2:E2"/>
    <mergeCell ref="D3:E3"/>
  </mergeCells>
  <phoneticPr fontId="3" type="noConversion"/>
  <pageMargins left="0.74803149606299213" right="0.74803149606299213" top="0.39370078740157483" bottom="0.39370078740157483" header="0.51181102362204722" footer="0.51181102362204722"/>
  <pageSetup paperSize="9" scale="75" orientation="landscape" horizontalDpi="4294967293" verticalDpi="4294967293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9">
    <tabColor rgb="FF002060"/>
  </sheetPr>
  <dimension ref="A1:P911"/>
  <sheetViews>
    <sheetView topLeftCell="A358" workbookViewId="0">
      <selection sqref="A1:O1"/>
    </sheetView>
  </sheetViews>
  <sheetFormatPr defaultColWidth="11.42578125" defaultRowHeight="12.75" x14ac:dyDescent="0.2"/>
  <cols>
    <col min="1" max="1" width="24" style="287" bestFit="1" customWidth="1"/>
    <col min="2" max="14" width="6.7109375" style="263" customWidth="1"/>
    <col min="15" max="15" width="16.5703125" style="263" bestFit="1" customWidth="1"/>
    <col min="16" max="16" width="24" style="263" bestFit="1" customWidth="1"/>
    <col min="17" max="16384" width="11.42578125" style="263"/>
  </cols>
  <sheetData>
    <row r="1" spans="1:16" ht="18.75" x14ac:dyDescent="0.2">
      <c r="A1" s="425" t="s">
        <v>69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262"/>
    </row>
    <row r="2" spans="1:16" ht="18.75" thickBot="1" x14ac:dyDescent="0.3">
      <c r="A2" s="426" t="str">
        <f>A5</f>
        <v>Афонина Виктория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263">
        <v>1</v>
      </c>
    </row>
    <row r="3" spans="1:16" x14ac:dyDescent="0.2">
      <c r="A3" s="264"/>
      <c r="B3" s="422" t="s">
        <v>18</v>
      </c>
      <c r="C3" s="423"/>
      <c r="D3" s="424"/>
      <c r="E3" s="422" t="s">
        <v>19</v>
      </c>
      <c r="F3" s="423"/>
      <c r="G3" s="423"/>
      <c r="H3" s="423"/>
      <c r="I3" s="423"/>
      <c r="J3" s="423"/>
      <c r="K3" s="423"/>
      <c r="L3" s="422" t="s">
        <v>34</v>
      </c>
      <c r="M3" s="423"/>
      <c r="N3" s="424"/>
    </row>
    <row r="4" spans="1:16" ht="92.25" thickBot="1" x14ac:dyDescent="0.25">
      <c r="A4" s="265"/>
      <c r="B4" s="266" t="s">
        <v>39</v>
      </c>
      <c r="C4" s="267" t="s">
        <v>3</v>
      </c>
      <c r="D4" s="268" t="s">
        <v>13</v>
      </c>
      <c r="E4" s="266" t="s">
        <v>4</v>
      </c>
      <c r="F4" s="267" t="s">
        <v>5</v>
      </c>
      <c r="G4" s="267" t="s">
        <v>36</v>
      </c>
      <c r="H4" s="267" t="s">
        <v>40</v>
      </c>
      <c r="I4" s="267" t="s">
        <v>35</v>
      </c>
      <c r="J4" s="267" t="s">
        <v>8</v>
      </c>
      <c r="K4" s="267" t="s">
        <v>17</v>
      </c>
      <c r="L4" s="266" t="s">
        <v>14</v>
      </c>
      <c r="M4" s="267" t="s">
        <v>15</v>
      </c>
      <c r="N4" s="268" t="s">
        <v>16</v>
      </c>
    </row>
    <row r="5" spans="1:16" x14ac:dyDescent="0.2">
      <c r="A5" s="269" t="str">
        <f>'инд. оценки 2 кл.'!A6</f>
        <v>Афонина Виктория</v>
      </c>
      <c r="B5" s="270">
        <f>'инд. оценки 2 кл.'!D6</f>
        <v>1</v>
      </c>
      <c r="C5" s="271">
        <f>'инд. оценки 2 кл.'!G6</f>
        <v>0</v>
      </c>
      <c r="D5" s="272">
        <f>'инд. оценки 2 кл.'!J6</f>
        <v>1</v>
      </c>
      <c r="E5" s="270">
        <f>'инд. оценки 2 кл.'!M6</f>
        <v>1</v>
      </c>
      <c r="F5" s="271">
        <f>'инд. оценки 2 кл.'!P6</f>
        <v>3</v>
      </c>
      <c r="G5" s="271">
        <f>'инд. оценки 2 кл.'!S6</f>
        <v>2</v>
      </c>
      <c r="H5" s="271">
        <f>'инд. оценки 2 кл.'!V6</f>
        <v>0</v>
      </c>
      <c r="I5" s="271">
        <f>'инд. оценки 2 кл.'!Y6</f>
        <v>1</v>
      </c>
      <c r="J5" s="271">
        <f>'инд. оценки 2 кл.'!AB6</f>
        <v>1</v>
      </c>
      <c r="K5" s="271">
        <f>'инд. оценки 2 кл.'!AE6</f>
        <v>4</v>
      </c>
      <c r="L5" s="270">
        <f>'инд. оценки 2 кл.'!AH6</f>
        <v>2</v>
      </c>
      <c r="M5" s="271">
        <f>'инд. оценки 2 кл.'!AK6</f>
        <v>2</v>
      </c>
      <c r="N5" s="272">
        <f>'инд. оценки 2 кл.'!AN6</f>
        <v>1</v>
      </c>
    </row>
    <row r="6" spans="1:16" x14ac:dyDescent="0.2">
      <c r="A6" s="273" t="s">
        <v>47</v>
      </c>
      <c r="B6" s="419" t="str">
        <f>IF('инд. оценка уровня 2кл.'!O4=1,'инд. оценка уровня 2кл.'!$B$41,'инд. оценка уровня 2кл.'!$B$40)</f>
        <v>НИЖЕ БАЗОВОГО</v>
      </c>
      <c r="C6" s="420"/>
      <c r="D6" s="421"/>
      <c r="E6" s="419" t="str">
        <f>IF('инд. оценка уровня 2кл.'!P4=1,'инд. оценка уровня 2кл.'!$B$41,'инд. оценка уровня 2кл.'!$B$40)</f>
        <v>НИЖЕ БАЗОВОГО</v>
      </c>
      <c r="F6" s="420"/>
      <c r="G6" s="420"/>
      <c r="H6" s="420"/>
      <c r="I6" s="420"/>
      <c r="J6" s="420"/>
      <c r="K6" s="420"/>
      <c r="L6" s="419" t="str">
        <f>IF('инд. оценка уровня 2кл.'!Q4=1,'инд. оценка уровня 2кл.'!$B$41,'инд. оценка уровня 2кл.'!$B$40)</f>
        <v>НИЖЕ БАЗОВОГО</v>
      </c>
      <c r="M6" s="420"/>
      <c r="N6" s="421"/>
    </row>
    <row r="7" spans="1:16" ht="13.5" thickBot="1" x14ac:dyDescent="0.25">
      <c r="A7" s="274" t="s">
        <v>49</v>
      </c>
      <c r="B7" s="405" t="str">
        <f>IF('инд. прогресс 2 кл.'!J3=1,'инд. прогресс 2 кл.'!$B$40,'инд. прогресс 2 кл.'!$B$39)</f>
        <v>НЕТ ПРОГРЕССА</v>
      </c>
      <c r="C7" s="406"/>
      <c r="D7" s="407"/>
      <c r="E7" s="405" t="str">
        <f>IF('инд. прогресс 2 кл.'!K3=1,'инд. прогресс 2 кл.'!$B$40,'инд. прогресс 2 кл.'!$B$39)</f>
        <v>НЕТ ПРОГРЕССА</v>
      </c>
      <c r="F7" s="406"/>
      <c r="G7" s="406"/>
      <c r="H7" s="406"/>
      <c r="I7" s="406"/>
      <c r="J7" s="406"/>
      <c r="K7" s="406"/>
      <c r="L7" s="405"/>
      <c r="M7" s="406"/>
      <c r="N7" s="407"/>
    </row>
    <row r="8" spans="1:16" ht="13.5" thickBot="1" x14ac:dyDescent="0.25">
      <c r="A8" s="27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</row>
    <row r="9" spans="1:16" x14ac:dyDescent="0.2">
      <c r="A9" s="410" t="s">
        <v>42</v>
      </c>
      <c r="B9" s="411"/>
      <c r="C9" s="411"/>
      <c r="D9" s="412"/>
      <c r="E9" s="276"/>
      <c r="F9" s="276"/>
      <c r="G9" s="276"/>
      <c r="H9" s="276"/>
      <c r="I9" s="276"/>
      <c r="J9" s="276"/>
      <c r="K9" s="276"/>
      <c r="L9" s="276"/>
      <c r="M9" s="276"/>
      <c r="N9" s="276"/>
    </row>
    <row r="10" spans="1:16" ht="13.5" thickBot="1" x14ac:dyDescent="0.25">
      <c r="A10" s="413"/>
      <c r="B10" s="414"/>
      <c r="C10" s="414"/>
      <c r="D10" s="415"/>
      <c r="E10" s="276"/>
      <c r="F10" s="276"/>
      <c r="G10" s="276"/>
      <c r="H10" s="276"/>
      <c r="I10" s="276"/>
      <c r="J10" s="276"/>
      <c r="K10" s="276"/>
      <c r="L10" s="276"/>
      <c r="M10" s="276"/>
      <c r="N10" s="276"/>
    </row>
    <row r="11" spans="1:16" x14ac:dyDescent="0.2">
      <c r="A11" s="277" t="s">
        <v>57</v>
      </c>
      <c r="B11" s="416">
        <f>SUM(B5:N5)</f>
        <v>19</v>
      </c>
      <c r="C11" s="417"/>
      <c r="D11" s="418"/>
      <c r="E11" s="276"/>
      <c r="F11" s="276"/>
      <c r="G11" s="276"/>
      <c r="H11" s="276"/>
      <c r="I11" s="276"/>
      <c r="J11" s="276"/>
      <c r="K11" s="276"/>
      <c r="L11" s="276"/>
      <c r="M11" s="276"/>
      <c r="N11" s="276"/>
    </row>
    <row r="12" spans="1:16" x14ac:dyDescent="0.2">
      <c r="A12" s="278" t="s">
        <v>30</v>
      </c>
      <c r="B12" s="419" t="str">
        <f>IF('инд. оценка уровня 2кл.'!R4=1,'инд. оценка уровня 2кл.'!$B$41,'инд. оценка уровня 2кл.'!$B$40)</f>
        <v>НИЖЕ БАЗОВОГО</v>
      </c>
      <c r="C12" s="420"/>
      <c r="D12" s="421"/>
      <c r="E12" s="276"/>
      <c r="F12" s="276"/>
      <c r="G12" s="276"/>
      <c r="H12" s="276"/>
      <c r="I12" s="276"/>
      <c r="J12" s="276"/>
      <c r="K12" s="276"/>
      <c r="L12" s="276"/>
      <c r="M12" s="276"/>
      <c r="N12" s="276"/>
    </row>
    <row r="13" spans="1:16" ht="13.5" thickBot="1" x14ac:dyDescent="0.25">
      <c r="A13" s="279" t="s">
        <v>41</v>
      </c>
      <c r="B13" s="405" t="str">
        <f>IF('инд. прогресс 2 кл.'!L3=1,'инд. прогресс 2 кл.'!$B$40,'инд. прогресс 2 кл.'!$B$39)</f>
        <v>НЕТ ПРОГРЕССА</v>
      </c>
      <c r="C13" s="406"/>
      <c r="D13" s="407"/>
      <c r="E13" s="276"/>
      <c r="F13" s="276"/>
      <c r="G13" s="276"/>
      <c r="H13" s="276"/>
      <c r="I13" s="276"/>
      <c r="J13" s="276"/>
      <c r="K13" s="276"/>
      <c r="L13" s="276"/>
      <c r="M13" s="276"/>
      <c r="N13" s="276"/>
    </row>
    <row r="14" spans="1:16" x14ac:dyDescent="0.2">
      <c r="A14" s="280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</row>
    <row r="15" spans="1:16" x14ac:dyDescent="0.2">
      <c r="A15" s="280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</row>
    <row r="16" spans="1:16" x14ac:dyDescent="0.2">
      <c r="A16" s="281" t="s">
        <v>50</v>
      </c>
      <c r="B16" s="281"/>
      <c r="C16" s="282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</row>
    <row r="17" spans="1:15" x14ac:dyDescent="0.2">
      <c r="A17" s="283" t="s">
        <v>51</v>
      </c>
      <c r="B17" s="408"/>
      <c r="C17" s="408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</row>
    <row r="18" spans="1:15" x14ac:dyDescent="0.2">
      <c r="A18" s="283" t="s">
        <v>52</v>
      </c>
      <c r="B18" s="409"/>
      <c r="C18" s="409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</row>
    <row r="19" spans="1:15" x14ac:dyDescent="0.2">
      <c r="A19" s="280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</row>
    <row r="20" spans="1:15" x14ac:dyDescent="0.2">
      <c r="A20" s="280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</row>
    <row r="21" spans="1:15" x14ac:dyDescent="0.2">
      <c r="A21" s="280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</row>
    <row r="22" spans="1:15" x14ac:dyDescent="0.2">
      <c r="A22" s="280"/>
      <c r="B22" s="276"/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</row>
    <row r="23" spans="1:15" x14ac:dyDescent="0.2">
      <c r="A23" s="280"/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</row>
    <row r="24" spans="1:15" x14ac:dyDescent="0.2">
      <c r="A24" s="280"/>
      <c r="B24" s="276"/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</row>
    <row r="25" spans="1:15" x14ac:dyDescent="0.2">
      <c r="A25" s="280"/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</row>
    <row r="26" spans="1:15" x14ac:dyDescent="0.2">
      <c r="A26" s="280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</row>
    <row r="27" spans="1:15" ht="18.75" x14ac:dyDescent="0.2">
      <c r="A27" s="425" t="s">
        <v>69</v>
      </c>
      <c r="B27" s="425"/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</row>
    <row r="28" spans="1:15" ht="18.75" thickBot="1" x14ac:dyDescent="0.3">
      <c r="A28" s="426" t="str">
        <f>A31</f>
        <v>Байков Егор</v>
      </c>
      <c r="B28" s="426"/>
      <c r="C28" s="426"/>
      <c r="D28" s="426"/>
      <c r="E28" s="426"/>
      <c r="F28" s="426"/>
      <c r="G28" s="426"/>
      <c r="H28" s="426"/>
      <c r="I28" s="426"/>
      <c r="J28" s="426"/>
      <c r="K28" s="426"/>
      <c r="L28" s="426"/>
      <c r="M28" s="426"/>
      <c r="N28" s="426"/>
      <c r="O28" s="263">
        <f>O2+1</f>
        <v>2</v>
      </c>
    </row>
    <row r="29" spans="1:15" x14ac:dyDescent="0.2">
      <c r="A29" s="264"/>
      <c r="B29" s="422" t="s">
        <v>18</v>
      </c>
      <c r="C29" s="423"/>
      <c r="D29" s="424"/>
      <c r="E29" s="422" t="s">
        <v>19</v>
      </c>
      <c r="F29" s="423"/>
      <c r="G29" s="423"/>
      <c r="H29" s="423"/>
      <c r="I29" s="423"/>
      <c r="J29" s="423"/>
      <c r="K29" s="423"/>
      <c r="L29" s="422" t="s">
        <v>34</v>
      </c>
      <c r="M29" s="423"/>
      <c r="N29" s="423"/>
    </row>
    <row r="30" spans="1:15" ht="92.25" thickBot="1" x14ac:dyDescent="0.25">
      <c r="A30" s="265"/>
      <c r="B30" s="266" t="s">
        <v>39</v>
      </c>
      <c r="C30" s="267" t="s">
        <v>3</v>
      </c>
      <c r="D30" s="268" t="s">
        <v>13</v>
      </c>
      <c r="E30" s="266" t="s">
        <v>4</v>
      </c>
      <c r="F30" s="267" t="s">
        <v>5</v>
      </c>
      <c r="G30" s="267" t="s">
        <v>36</v>
      </c>
      <c r="H30" s="267" t="s">
        <v>40</v>
      </c>
      <c r="I30" s="267" t="s">
        <v>21</v>
      </c>
      <c r="J30" s="267" t="s">
        <v>8</v>
      </c>
      <c r="K30" s="267" t="s">
        <v>17</v>
      </c>
      <c r="L30" s="266" t="s">
        <v>14</v>
      </c>
      <c r="M30" s="267" t="s">
        <v>15</v>
      </c>
      <c r="N30" s="267" t="s">
        <v>16</v>
      </c>
    </row>
    <row r="31" spans="1:15" x14ac:dyDescent="0.2">
      <c r="A31" s="269" t="str">
        <f>'инд. оценки 2 кл.'!A7</f>
        <v>Байков Егор</v>
      </c>
      <c r="B31" s="270">
        <f>'инд. оценки 2 кл.'!D7</f>
        <v>0</v>
      </c>
      <c r="C31" s="271">
        <f>'инд. оценки 2 кл.'!G7</f>
        <v>1</v>
      </c>
      <c r="D31" s="272">
        <f>'инд. оценки 2 кл.'!J7</f>
        <v>2</v>
      </c>
      <c r="E31" s="270">
        <f>'инд. оценки 2 кл.'!M7</f>
        <v>2</v>
      </c>
      <c r="F31" s="271">
        <f>'инд. оценки 2 кл.'!P7</f>
        <v>2</v>
      </c>
      <c r="G31" s="271">
        <f>'инд. оценки 2 кл.'!S7</f>
        <v>1</v>
      </c>
      <c r="H31" s="271">
        <f>'инд. оценки 2 кл.'!V7</f>
        <v>2</v>
      </c>
      <c r="I31" s="271">
        <f>'инд. оценки 2 кл.'!Y7</f>
        <v>1</v>
      </c>
      <c r="J31" s="271">
        <f>'инд. оценки 2 кл.'!AB7</f>
        <v>4</v>
      </c>
      <c r="K31" s="271">
        <f>'инд. оценки 2 кл.'!AE7</f>
        <v>2</v>
      </c>
      <c r="L31" s="270">
        <f>'инд. оценки 2 кл.'!AH7</f>
        <v>2</v>
      </c>
      <c r="M31" s="271">
        <f>'инд. оценки 2 кл.'!AK7</f>
        <v>2</v>
      </c>
      <c r="N31" s="272">
        <f>'инд. оценки 2 кл.'!AN7</f>
        <v>1</v>
      </c>
    </row>
    <row r="32" spans="1:15" x14ac:dyDescent="0.2">
      <c r="A32" s="273" t="s">
        <v>47</v>
      </c>
      <c r="B32" s="419" t="str">
        <f>IF('инд. оценка уровня 2кл.'!O5=1,'инд. оценка уровня 2кл.'!$B$41,'инд. оценка уровня 2кл.'!$B$40)</f>
        <v>НИЖЕ БАЗОВОГО</v>
      </c>
      <c r="C32" s="420"/>
      <c r="D32" s="421"/>
      <c r="E32" s="419" t="str">
        <f>IF('инд. оценка уровня 2кл.'!P5=1,'инд. оценка уровня 2кл.'!$B$41,'инд. оценка уровня 2кл.'!$B$40)</f>
        <v>НИЖЕ БАЗОВОГО</v>
      </c>
      <c r="F32" s="420"/>
      <c r="G32" s="420"/>
      <c r="H32" s="420"/>
      <c r="I32" s="420"/>
      <c r="J32" s="420"/>
      <c r="K32" s="420"/>
      <c r="L32" s="419" t="str">
        <f>IF('инд. оценка уровня 2кл.'!Q5=1,'инд. оценка уровня 2кл.'!$B$41,'инд. оценка уровня 2кл.'!$B$40)</f>
        <v>НИЖЕ БАЗОВОГО</v>
      </c>
      <c r="M32" s="420"/>
      <c r="N32" s="420"/>
    </row>
    <row r="33" spans="1:14" ht="13.5" thickBot="1" x14ac:dyDescent="0.25">
      <c r="A33" s="274" t="s">
        <v>49</v>
      </c>
      <c r="B33" s="405" t="str">
        <f>IF('инд. прогресс 2 кл.'!J4=1,'инд. прогресс 2 кл.'!$B$40,'инд. прогресс 2 кл.'!$B$39)</f>
        <v>НЕТ ПРОГРЕССА</v>
      </c>
      <c r="C33" s="406"/>
      <c r="D33" s="407"/>
      <c r="E33" s="405" t="str">
        <f>IF('инд. прогресс 2 кл.'!K4=1,'инд. прогресс 2 кл.'!$B$40,'инд. прогресс 2 кл.'!$B$39)</f>
        <v>НЕТ ПРОГРЕССА</v>
      </c>
      <c r="F33" s="406"/>
      <c r="G33" s="406"/>
      <c r="H33" s="406"/>
      <c r="I33" s="406"/>
      <c r="J33" s="406"/>
      <c r="K33" s="406"/>
      <c r="L33" s="405"/>
      <c r="M33" s="406"/>
      <c r="N33" s="406"/>
    </row>
    <row r="34" spans="1:14" ht="13.5" thickBot="1" x14ac:dyDescent="0.25">
      <c r="A34" s="275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</row>
    <row r="35" spans="1:14" x14ac:dyDescent="0.2">
      <c r="A35" s="410" t="s">
        <v>42</v>
      </c>
      <c r="B35" s="411"/>
      <c r="C35" s="411"/>
      <c r="D35" s="412"/>
      <c r="E35" s="276"/>
      <c r="F35" s="276"/>
      <c r="G35" s="276"/>
      <c r="H35" s="276"/>
      <c r="I35" s="276"/>
      <c r="J35" s="276"/>
      <c r="K35" s="276"/>
      <c r="L35" s="276"/>
      <c r="M35" s="276"/>
      <c r="N35" s="276"/>
    </row>
    <row r="36" spans="1:14" ht="13.5" thickBot="1" x14ac:dyDescent="0.25">
      <c r="A36" s="413"/>
      <c r="B36" s="414"/>
      <c r="C36" s="414"/>
      <c r="D36" s="415"/>
      <c r="E36" s="276"/>
      <c r="F36" s="276"/>
      <c r="G36" s="276"/>
      <c r="H36" s="276"/>
      <c r="I36" s="276"/>
      <c r="J36" s="276"/>
      <c r="K36" s="276"/>
      <c r="L36" s="276"/>
      <c r="M36" s="276"/>
      <c r="N36" s="276"/>
    </row>
    <row r="37" spans="1:14" x14ac:dyDescent="0.2">
      <c r="A37" s="277" t="s">
        <v>57</v>
      </c>
      <c r="B37" s="416">
        <f>SUM(B31:N31)</f>
        <v>22</v>
      </c>
      <c r="C37" s="417"/>
      <c r="D37" s="418"/>
      <c r="E37" s="276"/>
      <c r="F37" s="276"/>
      <c r="G37" s="276"/>
      <c r="H37" s="276"/>
      <c r="I37" s="276"/>
      <c r="J37" s="276"/>
      <c r="K37" s="276"/>
      <c r="L37" s="276"/>
      <c r="M37" s="276"/>
      <c r="N37" s="276"/>
    </row>
    <row r="38" spans="1:14" x14ac:dyDescent="0.2">
      <c r="A38" s="278" t="s">
        <v>30</v>
      </c>
      <c r="B38" s="419" t="str">
        <f>IF('инд. оценка уровня 2кл.'!R5=1,'инд. оценка уровня 2кл.'!$B$41,'инд. оценка уровня 2кл.'!$B$40)</f>
        <v>НИЖЕ БАЗОВОГО</v>
      </c>
      <c r="C38" s="420"/>
      <c r="D38" s="421"/>
      <c r="E38" s="276"/>
      <c r="F38" s="276"/>
      <c r="G38" s="276"/>
      <c r="H38" s="276"/>
      <c r="I38" s="276"/>
      <c r="J38" s="276"/>
      <c r="K38" s="276"/>
      <c r="L38" s="276"/>
      <c r="M38" s="276"/>
      <c r="N38" s="276"/>
    </row>
    <row r="39" spans="1:14" ht="13.5" thickBot="1" x14ac:dyDescent="0.25">
      <c r="A39" s="279" t="s">
        <v>41</v>
      </c>
      <c r="B39" s="405" t="str">
        <f>IF('инд. прогресс 2 кл.'!L4=1,'инд. прогресс 2 кл.'!$B$40,'инд. прогресс 2 кл.'!$B$39)</f>
        <v>НЕТ ПРОГРЕССА</v>
      </c>
      <c r="C39" s="406"/>
      <c r="D39" s="407"/>
      <c r="E39" s="276"/>
      <c r="F39" s="276"/>
      <c r="G39" s="276"/>
      <c r="H39" s="276"/>
      <c r="I39" s="276"/>
      <c r="J39" s="276"/>
      <c r="K39" s="276"/>
      <c r="L39" s="276"/>
      <c r="M39" s="276"/>
      <c r="N39" s="276"/>
    </row>
    <row r="40" spans="1:14" x14ac:dyDescent="0.2">
      <c r="A40" s="280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</row>
    <row r="41" spans="1:14" x14ac:dyDescent="0.2">
      <c r="A41" s="280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</row>
    <row r="42" spans="1:14" x14ac:dyDescent="0.2">
      <c r="A42" s="281" t="s">
        <v>50</v>
      </c>
      <c r="B42" s="281"/>
      <c r="C42" s="282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</row>
    <row r="43" spans="1:14" x14ac:dyDescent="0.2">
      <c r="A43" s="283" t="s">
        <v>51</v>
      </c>
      <c r="B43" s="408"/>
      <c r="C43" s="408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</row>
    <row r="44" spans="1:14" x14ac:dyDescent="0.2">
      <c r="A44" s="283" t="s">
        <v>52</v>
      </c>
      <c r="B44" s="409"/>
      <c r="C44" s="409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</row>
    <row r="45" spans="1:14" x14ac:dyDescent="0.2">
      <c r="A45" s="280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</row>
    <row r="46" spans="1:14" x14ac:dyDescent="0.2">
      <c r="A46" s="280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</row>
    <row r="47" spans="1:14" x14ac:dyDescent="0.2">
      <c r="A47" s="280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</row>
    <row r="48" spans="1:14" x14ac:dyDescent="0.2">
      <c r="A48" s="280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</row>
    <row r="49" spans="1:15" x14ac:dyDescent="0.2">
      <c r="A49" s="280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</row>
    <row r="50" spans="1:15" x14ac:dyDescent="0.2">
      <c r="A50" s="280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</row>
    <row r="51" spans="1:15" x14ac:dyDescent="0.2">
      <c r="A51" s="280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</row>
    <row r="52" spans="1:15" x14ac:dyDescent="0.2">
      <c r="A52" s="280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</row>
    <row r="53" spans="1:15" ht="18.75" x14ac:dyDescent="0.2">
      <c r="A53" s="425" t="s">
        <v>69</v>
      </c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25"/>
    </row>
    <row r="54" spans="1:15" ht="18.75" thickBot="1" x14ac:dyDescent="0.3">
      <c r="A54" s="426" t="str">
        <f>A57</f>
        <v>Боклаганич Артем</v>
      </c>
      <c r="B54" s="426"/>
      <c r="C54" s="426"/>
      <c r="D54" s="426"/>
      <c r="E54" s="426"/>
      <c r="F54" s="426"/>
      <c r="G54" s="426"/>
      <c r="H54" s="426"/>
      <c r="I54" s="426"/>
      <c r="J54" s="426"/>
      <c r="K54" s="426"/>
      <c r="L54" s="426"/>
      <c r="M54" s="426"/>
      <c r="N54" s="426"/>
      <c r="O54" s="263">
        <f>O28+1</f>
        <v>3</v>
      </c>
    </row>
    <row r="55" spans="1:15" x14ac:dyDescent="0.2">
      <c r="A55" s="264"/>
      <c r="B55" s="422" t="s">
        <v>18</v>
      </c>
      <c r="C55" s="423"/>
      <c r="D55" s="424"/>
      <c r="E55" s="422" t="s">
        <v>19</v>
      </c>
      <c r="F55" s="423"/>
      <c r="G55" s="423"/>
      <c r="H55" s="423"/>
      <c r="I55" s="423"/>
      <c r="J55" s="423"/>
      <c r="K55" s="423"/>
      <c r="L55" s="422" t="s">
        <v>34</v>
      </c>
      <c r="M55" s="423"/>
      <c r="N55" s="423"/>
    </row>
    <row r="56" spans="1:15" ht="92.25" thickBot="1" x14ac:dyDescent="0.25">
      <c r="A56" s="265"/>
      <c r="B56" s="266" t="s">
        <v>39</v>
      </c>
      <c r="C56" s="267" t="s">
        <v>3</v>
      </c>
      <c r="D56" s="268" t="s">
        <v>13</v>
      </c>
      <c r="E56" s="266" t="s">
        <v>4</v>
      </c>
      <c r="F56" s="267" t="s">
        <v>5</v>
      </c>
      <c r="G56" s="267" t="s">
        <v>36</v>
      </c>
      <c r="H56" s="267" t="s">
        <v>40</v>
      </c>
      <c r="I56" s="267" t="s">
        <v>21</v>
      </c>
      <c r="J56" s="267" t="s">
        <v>8</v>
      </c>
      <c r="K56" s="267" t="s">
        <v>17</v>
      </c>
      <c r="L56" s="266" t="s">
        <v>14</v>
      </c>
      <c r="M56" s="267" t="s">
        <v>15</v>
      </c>
      <c r="N56" s="267" t="s">
        <v>16</v>
      </c>
    </row>
    <row r="57" spans="1:15" x14ac:dyDescent="0.2">
      <c r="A57" s="269" t="str">
        <f>'инд. оценки 2 кл.'!A8</f>
        <v>Боклаганич Артем</v>
      </c>
      <c r="B57" s="270">
        <f>'инд. оценки 2 кл.'!D8</f>
        <v>2</v>
      </c>
      <c r="C57" s="271">
        <f>'инд. оценки 2 кл.'!G8</f>
        <v>2</v>
      </c>
      <c r="D57" s="272">
        <f>'инд. оценки 2 кл.'!J8</f>
        <v>2</v>
      </c>
      <c r="E57" s="270">
        <f>'инд. оценки 2 кл.'!M8</f>
        <v>3</v>
      </c>
      <c r="F57" s="271">
        <f>'инд. оценки 2 кл.'!P8</f>
        <v>3</v>
      </c>
      <c r="G57" s="271">
        <f>'инд. оценки 2 кл.'!S8</f>
        <v>3</v>
      </c>
      <c r="H57" s="271">
        <f>'инд. оценки 2 кл.'!V8</f>
        <v>1</v>
      </c>
      <c r="I57" s="271">
        <f>'инд. оценки 2 кл.'!Y8</f>
        <v>2</v>
      </c>
      <c r="J57" s="271">
        <f>'инд. оценки 2 кл.'!AB8</f>
        <v>2</v>
      </c>
      <c r="K57" s="271">
        <f>'инд. оценки 2 кл.'!AE8</f>
        <v>3</v>
      </c>
      <c r="L57" s="270">
        <f>'инд. оценки 2 кл.'!AH8</f>
        <v>1</v>
      </c>
      <c r="M57" s="271">
        <f>'инд. оценки 2 кл.'!AK8</f>
        <v>3</v>
      </c>
      <c r="N57" s="272">
        <f>'инд. оценки 2 кл.'!AN8</f>
        <v>3</v>
      </c>
    </row>
    <row r="58" spans="1:15" x14ac:dyDescent="0.2">
      <c r="A58" s="273" t="s">
        <v>47</v>
      </c>
      <c r="B58" s="419" t="str">
        <f>IF('инд. оценка уровня 2кл.'!O6=1,'инд. оценка уровня 2кл.'!$B$41,'инд. оценка уровня 2кл.'!$B$40)</f>
        <v>НИЖЕ БАЗОВОГО</v>
      </c>
      <c r="C58" s="420"/>
      <c r="D58" s="421"/>
      <c r="E58" s="419" t="str">
        <f>IF('инд. оценка уровня 2кл.'!P6=1,'инд. оценка уровня 2кл.'!$B$41,'инд. оценка уровня 2кл.'!$B$40)</f>
        <v>НИЖЕ БАЗОВОГО</v>
      </c>
      <c r="F58" s="420"/>
      <c r="G58" s="420"/>
      <c r="H58" s="420"/>
      <c r="I58" s="420"/>
      <c r="J58" s="420"/>
      <c r="K58" s="420"/>
      <c r="L58" s="419" t="str">
        <f>IF('инд. оценка уровня 2кл.'!Q6=1,'инд. оценка уровня 2кл.'!$B$41,'инд. оценка уровня 2кл.'!$B$40)</f>
        <v>НИЖЕ БАЗОВОГО</v>
      </c>
      <c r="M58" s="420"/>
      <c r="N58" s="420"/>
    </row>
    <row r="59" spans="1:15" ht="13.5" thickBot="1" x14ac:dyDescent="0.25">
      <c r="A59" s="274" t="s">
        <v>49</v>
      </c>
      <c r="B59" s="405" t="str">
        <f>IF('инд. прогресс 2 кл.'!J5=1,'инд. прогресс 2 кл.'!$B$40,'инд. прогресс 2 кл.'!$B$39)</f>
        <v>НЕТ ПРОГРЕССА</v>
      </c>
      <c r="C59" s="406"/>
      <c r="D59" s="407"/>
      <c r="E59" s="405" t="str">
        <f>IF('инд. прогресс 2 кл.'!K5=1,'инд. прогресс 2 кл.'!$B$40,'инд. прогресс 2 кл.'!$B$39)</f>
        <v>НЕТ ПРОГРЕССА</v>
      </c>
      <c r="F59" s="406"/>
      <c r="G59" s="406"/>
      <c r="H59" s="406"/>
      <c r="I59" s="406"/>
      <c r="J59" s="406"/>
      <c r="K59" s="406"/>
      <c r="L59" s="405"/>
      <c r="M59" s="406"/>
      <c r="N59" s="406"/>
    </row>
    <row r="60" spans="1:15" ht="13.5" thickBot="1" x14ac:dyDescent="0.25">
      <c r="A60" s="275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</row>
    <row r="61" spans="1:15" x14ac:dyDescent="0.2">
      <c r="A61" s="410" t="s">
        <v>42</v>
      </c>
      <c r="B61" s="411"/>
      <c r="C61" s="411"/>
      <c r="D61" s="412"/>
      <c r="E61" s="276"/>
      <c r="F61" s="276"/>
      <c r="G61" s="276"/>
      <c r="H61" s="276"/>
      <c r="I61" s="276"/>
      <c r="J61" s="276"/>
      <c r="K61" s="276"/>
      <c r="L61" s="276"/>
      <c r="M61" s="276"/>
      <c r="N61" s="276"/>
    </row>
    <row r="62" spans="1:15" ht="13.5" thickBot="1" x14ac:dyDescent="0.25">
      <c r="A62" s="413"/>
      <c r="B62" s="414"/>
      <c r="C62" s="414"/>
      <c r="D62" s="415"/>
      <c r="E62" s="276"/>
      <c r="F62" s="276"/>
      <c r="G62" s="276"/>
      <c r="H62" s="276"/>
      <c r="I62" s="276"/>
      <c r="J62" s="276"/>
      <c r="K62" s="276"/>
      <c r="L62" s="276"/>
      <c r="M62" s="276"/>
      <c r="N62" s="276"/>
    </row>
    <row r="63" spans="1:15" x14ac:dyDescent="0.2">
      <c r="A63" s="277" t="s">
        <v>57</v>
      </c>
      <c r="B63" s="416">
        <f>SUM(B57:N57)</f>
        <v>30</v>
      </c>
      <c r="C63" s="417"/>
      <c r="D63" s="418"/>
      <c r="E63" s="276"/>
      <c r="F63" s="276"/>
      <c r="G63" s="276"/>
      <c r="H63" s="276"/>
      <c r="I63" s="276"/>
      <c r="J63" s="276"/>
      <c r="K63" s="276"/>
      <c r="L63" s="276"/>
      <c r="M63" s="276"/>
      <c r="N63" s="276"/>
    </row>
    <row r="64" spans="1:15" x14ac:dyDescent="0.2">
      <c r="A64" s="278" t="s">
        <v>30</v>
      </c>
      <c r="B64" s="419" t="str">
        <f>IF('инд. оценка уровня 2кл.'!R6=1,'инд. оценка уровня 2кл.'!$B$41,'инд. оценка уровня 2кл.'!$B$40)</f>
        <v>НИЖЕ БАЗОВОГО</v>
      </c>
      <c r="C64" s="420"/>
      <c r="D64" s="421"/>
      <c r="E64" s="276"/>
      <c r="F64" s="276"/>
      <c r="G64" s="276"/>
      <c r="H64" s="276"/>
      <c r="I64" s="276"/>
      <c r="J64" s="276"/>
      <c r="K64" s="276"/>
      <c r="L64" s="276"/>
      <c r="M64" s="276"/>
      <c r="N64" s="276"/>
    </row>
    <row r="65" spans="1:15" ht="13.5" thickBot="1" x14ac:dyDescent="0.25">
      <c r="A65" s="279" t="s">
        <v>41</v>
      </c>
      <c r="B65" s="405" t="str">
        <f>IF('инд. прогресс 2 кл.'!L5=1,'инд. прогресс 2 кл.'!$B$40,'инд. прогресс 2 кл.'!$B$39)</f>
        <v>НЕТ ПРОГРЕССА</v>
      </c>
      <c r="C65" s="406"/>
      <c r="D65" s="407"/>
      <c r="E65" s="276"/>
      <c r="F65" s="276"/>
      <c r="G65" s="276"/>
      <c r="H65" s="276"/>
      <c r="I65" s="276"/>
      <c r="J65" s="276"/>
      <c r="K65" s="276"/>
      <c r="L65" s="276"/>
      <c r="M65" s="276"/>
      <c r="N65" s="276"/>
    </row>
    <row r="66" spans="1:15" x14ac:dyDescent="0.2">
      <c r="A66" s="280"/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</row>
    <row r="67" spans="1:15" x14ac:dyDescent="0.2">
      <c r="A67" s="280"/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</row>
    <row r="68" spans="1:15" x14ac:dyDescent="0.2">
      <c r="A68" s="281" t="s">
        <v>50</v>
      </c>
      <c r="B68" s="281"/>
      <c r="C68" s="282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</row>
    <row r="69" spans="1:15" x14ac:dyDescent="0.2">
      <c r="A69" s="283" t="s">
        <v>51</v>
      </c>
      <c r="B69" s="408"/>
      <c r="C69" s="408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</row>
    <row r="70" spans="1:15" x14ac:dyDescent="0.2">
      <c r="A70" s="283" t="s">
        <v>52</v>
      </c>
      <c r="B70" s="409"/>
      <c r="C70" s="409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</row>
    <row r="71" spans="1:15" x14ac:dyDescent="0.2">
      <c r="A71" s="280"/>
      <c r="B71" s="276"/>
      <c r="C71" s="276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</row>
    <row r="72" spans="1:15" x14ac:dyDescent="0.2">
      <c r="A72" s="280"/>
      <c r="B72" s="276"/>
      <c r="C72" s="276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</row>
    <row r="73" spans="1:15" x14ac:dyDescent="0.2">
      <c r="A73" s="280"/>
      <c r="B73" s="276"/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</row>
    <row r="74" spans="1:15" x14ac:dyDescent="0.2">
      <c r="A74" s="280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</row>
    <row r="75" spans="1:15" x14ac:dyDescent="0.2">
      <c r="A75" s="280"/>
      <c r="B75" s="276"/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</row>
    <row r="76" spans="1:15" x14ac:dyDescent="0.2">
      <c r="A76" s="280"/>
      <c r="B76" s="276"/>
      <c r="C76" s="276"/>
      <c r="D76" s="276"/>
      <c r="E76" s="276"/>
      <c r="F76" s="276"/>
      <c r="G76" s="276"/>
      <c r="H76" s="276"/>
      <c r="I76" s="276"/>
      <c r="J76" s="276"/>
      <c r="K76" s="276"/>
      <c r="L76" s="276"/>
      <c r="M76" s="276"/>
      <c r="N76" s="276"/>
    </row>
    <row r="77" spans="1:15" x14ac:dyDescent="0.2">
      <c r="A77" s="280"/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</row>
    <row r="78" spans="1:15" x14ac:dyDescent="0.2">
      <c r="A78" s="280"/>
      <c r="B78" s="276"/>
      <c r="C78" s="276"/>
      <c r="D78" s="276"/>
      <c r="E78" s="276"/>
      <c r="F78" s="276"/>
      <c r="G78" s="276"/>
      <c r="H78" s="276"/>
      <c r="I78" s="276"/>
      <c r="J78" s="276"/>
      <c r="K78" s="276"/>
      <c r="L78" s="276"/>
      <c r="M78" s="276"/>
      <c r="N78" s="276"/>
    </row>
    <row r="79" spans="1:15" ht="18.75" x14ac:dyDescent="0.2">
      <c r="A79" s="425" t="s">
        <v>69</v>
      </c>
      <c r="B79" s="425"/>
      <c r="C79" s="425"/>
      <c r="D79" s="425"/>
      <c r="E79" s="425"/>
      <c r="F79" s="425"/>
      <c r="G79" s="425"/>
      <c r="H79" s="425"/>
      <c r="I79" s="425"/>
      <c r="J79" s="425"/>
      <c r="K79" s="425"/>
      <c r="L79" s="425"/>
      <c r="M79" s="425"/>
      <c r="N79" s="425"/>
      <c r="O79" s="425"/>
    </row>
    <row r="80" spans="1:15" ht="18.75" thickBot="1" x14ac:dyDescent="0.3">
      <c r="A80" s="426" t="str">
        <f>A83</f>
        <v>Бутакова Мария</v>
      </c>
      <c r="B80" s="426"/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6"/>
      <c r="O80" s="263">
        <f>O54+1</f>
        <v>4</v>
      </c>
    </row>
    <row r="81" spans="1:14" x14ac:dyDescent="0.2">
      <c r="A81" s="264"/>
      <c r="B81" s="422" t="s">
        <v>18</v>
      </c>
      <c r="C81" s="423"/>
      <c r="D81" s="424"/>
      <c r="E81" s="422" t="s">
        <v>19</v>
      </c>
      <c r="F81" s="423"/>
      <c r="G81" s="423"/>
      <c r="H81" s="423"/>
      <c r="I81" s="423"/>
      <c r="J81" s="423"/>
      <c r="K81" s="423"/>
      <c r="L81" s="422" t="s">
        <v>34</v>
      </c>
      <c r="M81" s="423"/>
      <c r="N81" s="423"/>
    </row>
    <row r="82" spans="1:14" ht="92.25" thickBot="1" x14ac:dyDescent="0.25">
      <c r="A82" s="265"/>
      <c r="B82" s="266" t="s">
        <v>39</v>
      </c>
      <c r="C82" s="267" t="s">
        <v>3</v>
      </c>
      <c r="D82" s="268" t="s">
        <v>13</v>
      </c>
      <c r="E82" s="266" t="s">
        <v>4</v>
      </c>
      <c r="F82" s="267" t="s">
        <v>5</v>
      </c>
      <c r="G82" s="267" t="s">
        <v>36</v>
      </c>
      <c r="H82" s="267" t="s">
        <v>40</v>
      </c>
      <c r="I82" s="267" t="s">
        <v>21</v>
      </c>
      <c r="J82" s="267" t="s">
        <v>8</v>
      </c>
      <c r="K82" s="267" t="s">
        <v>17</v>
      </c>
      <c r="L82" s="266" t="s">
        <v>14</v>
      </c>
      <c r="M82" s="267" t="s">
        <v>15</v>
      </c>
      <c r="N82" s="267" t="s">
        <v>16</v>
      </c>
    </row>
    <row r="83" spans="1:14" x14ac:dyDescent="0.2">
      <c r="A83" s="269" t="str">
        <f>'инд. оценки 2 кл.'!A9</f>
        <v>Бутакова Мария</v>
      </c>
      <c r="B83" s="270">
        <f>'инд. оценки 2 кл.'!D9</f>
        <v>3</v>
      </c>
      <c r="C83" s="271">
        <f>'инд. оценки 2 кл.'!G9</f>
        <v>4</v>
      </c>
      <c r="D83" s="272">
        <f>'инд. оценки 2 кл.'!J9</f>
        <v>3</v>
      </c>
      <c r="E83" s="270">
        <f>'инд. оценки 2 кл.'!M9</f>
        <v>3</v>
      </c>
      <c r="F83" s="271">
        <f>'инд. оценки 2 кл.'!P9</f>
        <v>2</v>
      </c>
      <c r="G83" s="271">
        <f>'инд. оценки 2 кл.'!S9</f>
        <v>3</v>
      </c>
      <c r="H83" s="271">
        <f>'инд. оценки 2 кл.'!V9</f>
        <v>2</v>
      </c>
      <c r="I83" s="271">
        <f>'инд. оценки 2 кл.'!Y9</f>
        <v>4</v>
      </c>
      <c r="J83" s="271">
        <f>'инд. оценки 2 кл.'!AB9</f>
        <v>4</v>
      </c>
      <c r="K83" s="271">
        <f>'инд. оценки 2 кл.'!AE9</f>
        <v>3</v>
      </c>
      <c r="L83" s="270">
        <f>'инд. оценки 2 кл.'!AH9</f>
        <v>1</v>
      </c>
      <c r="M83" s="271">
        <f>'инд. оценки 2 кл.'!AK9</f>
        <v>4</v>
      </c>
      <c r="N83" s="271">
        <f>'инд. оценки 2 кл.'!AN9</f>
        <v>4</v>
      </c>
    </row>
    <row r="84" spans="1:14" x14ac:dyDescent="0.2">
      <c r="A84" s="273" t="s">
        <v>47</v>
      </c>
      <c r="B84" s="419" t="str">
        <f>IF('инд. оценка уровня 2кл.'!O7=1,'инд. оценка уровня 2кл.'!$B$41,'инд. оценка уровня 2кл.'!$B$40)</f>
        <v>НИЖЕ БАЗОВОГО</v>
      </c>
      <c r="C84" s="420"/>
      <c r="D84" s="421"/>
      <c r="E84" s="419" t="str">
        <f>IF('инд. оценка уровня 2кл.'!P7=1,'инд. оценка уровня 2кл.'!$B$41,'инд. оценка уровня 2кл.'!$B$40)</f>
        <v>НИЖЕ БАЗОВОГО</v>
      </c>
      <c r="F84" s="420"/>
      <c r="G84" s="420"/>
      <c r="H84" s="420"/>
      <c r="I84" s="420"/>
      <c r="J84" s="420"/>
      <c r="K84" s="420"/>
      <c r="L84" s="419" t="str">
        <f>IF('инд. оценка уровня 2кл.'!Q7=1,'инд. оценка уровня 2кл.'!$B$41,'инд. оценка уровня 2кл.'!$B$40)</f>
        <v>БАЗОВЫЙ</v>
      </c>
      <c r="M84" s="420"/>
      <c r="N84" s="420"/>
    </row>
    <row r="85" spans="1:14" ht="13.5" thickBot="1" x14ac:dyDescent="0.25">
      <c r="A85" s="274" t="s">
        <v>49</v>
      </c>
      <c r="B85" s="405" t="str">
        <f>IF('инд. прогресс 2 кл.'!J6=1,'инд. прогресс 2 кл.'!$B$40,'инд. прогресс 2 кл.'!$B$39)</f>
        <v>ЕСТЬ ПРОГРЕСС</v>
      </c>
      <c r="C85" s="406"/>
      <c r="D85" s="407"/>
      <c r="E85" s="405" t="str">
        <f>IF('инд. прогресс 2 кл.'!K6=1,'инд. прогресс 2 кл.'!$B$40,'инд. прогресс 2 кл.'!$B$39)</f>
        <v>НЕТ ПРОГРЕССА</v>
      </c>
      <c r="F85" s="406"/>
      <c r="G85" s="406"/>
      <c r="H85" s="406"/>
      <c r="I85" s="406"/>
      <c r="J85" s="406"/>
      <c r="K85" s="406"/>
      <c r="L85" s="405"/>
      <c r="M85" s="406"/>
      <c r="N85" s="406"/>
    </row>
    <row r="86" spans="1:14" ht="13.5" thickBot="1" x14ac:dyDescent="0.25">
      <c r="A86" s="275"/>
      <c r="B86" s="276"/>
      <c r="C86" s="276"/>
      <c r="D86" s="276"/>
      <c r="E86" s="276"/>
      <c r="F86" s="276"/>
      <c r="G86" s="276"/>
      <c r="H86" s="276"/>
      <c r="I86" s="276"/>
      <c r="J86" s="276"/>
      <c r="K86" s="276"/>
      <c r="L86" s="276"/>
      <c r="M86" s="276"/>
      <c r="N86" s="276"/>
    </row>
    <row r="87" spans="1:14" x14ac:dyDescent="0.2">
      <c r="A87" s="410" t="s">
        <v>42</v>
      </c>
      <c r="B87" s="411"/>
      <c r="C87" s="411"/>
      <c r="D87" s="412"/>
      <c r="E87" s="276"/>
      <c r="F87" s="276"/>
      <c r="G87" s="276"/>
      <c r="H87" s="276"/>
      <c r="I87" s="276"/>
      <c r="J87" s="276"/>
      <c r="K87" s="276"/>
      <c r="L87" s="276"/>
      <c r="M87" s="276"/>
      <c r="N87" s="276"/>
    </row>
    <row r="88" spans="1:14" ht="13.5" thickBot="1" x14ac:dyDescent="0.25">
      <c r="A88" s="413"/>
      <c r="B88" s="414"/>
      <c r="C88" s="414"/>
      <c r="D88" s="415"/>
      <c r="E88" s="276"/>
      <c r="F88" s="276"/>
      <c r="G88" s="276"/>
      <c r="H88" s="276"/>
      <c r="I88" s="276"/>
      <c r="J88" s="276"/>
      <c r="K88" s="276"/>
      <c r="L88" s="276"/>
      <c r="M88" s="276"/>
      <c r="N88" s="276"/>
    </row>
    <row r="89" spans="1:14" x14ac:dyDescent="0.2">
      <c r="A89" s="277" t="s">
        <v>57</v>
      </c>
      <c r="B89" s="416">
        <f>SUM(B83:N83)</f>
        <v>40</v>
      </c>
      <c r="C89" s="417"/>
      <c r="D89" s="418"/>
      <c r="E89" s="276"/>
      <c r="F89" s="276"/>
      <c r="G89" s="276"/>
      <c r="H89" s="276"/>
      <c r="I89" s="276"/>
      <c r="J89" s="276"/>
      <c r="K89" s="276"/>
      <c r="L89" s="276"/>
      <c r="M89" s="276"/>
      <c r="N89" s="276"/>
    </row>
    <row r="90" spans="1:14" x14ac:dyDescent="0.2">
      <c r="A90" s="278" t="s">
        <v>30</v>
      </c>
      <c r="B90" s="419" t="str">
        <f>IF('инд. оценка уровня 2кл.'!R7=1,'инд. оценка уровня 2кл.'!$B$41,'инд. оценка уровня 2кл.'!$B$40)</f>
        <v>НИЖЕ БАЗОВОГО</v>
      </c>
      <c r="C90" s="420"/>
      <c r="D90" s="421"/>
      <c r="E90" s="276"/>
      <c r="F90" s="276"/>
      <c r="G90" s="276"/>
      <c r="H90" s="276"/>
      <c r="I90" s="276"/>
      <c r="J90" s="276"/>
      <c r="K90" s="276"/>
      <c r="L90" s="276"/>
      <c r="M90" s="276"/>
      <c r="N90" s="276"/>
    </row>
    <row r="91" spans="1:14" ht="13.5" thickBot="1" x14ac:dyDescent="0.25">
      <c r="A91" s="279" t="s">
        <v>41</v>
      </c>
      <c r="B91" s="405" t="str">
        <f>IF('инд. прогресс 2 кл.'!L6=1,'инд. прогресс 2 кл.'!$B$40,'инд. прогресс 2 кл.'!$B$39)</f>
        <v>НЕТ ПРОГРЕССА</v>
      </c>
      <c r="C91" s="406"/>
      <c r="D91" s="407"/>
      <c r="E91" s="276"/>
      <c r="F91" s="276"/>
      <c r="G91" s="276"/>
      <c r="H91" s="276"/>
      <c r="I91" s="276"/>
      <c r="J91" s="276"/>
      <c r="K91" s="276"/>
      <c r="L91" s="276"/>
      <c r="M91" s="276"/>
      <c r="N91" s="276"/>
    </row>
    <row r="92" spans="1:14" x14ac:dyDescent="0.2">
      <c r="A92" s="280"/>
      <c r="B92" s="276"/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</row>
    <row r="93" spans="1:14" x14ac:dyDescent="0.2">
      <c r="A93" s="280"/>
      <c r="B93" s="276"/>
      <c r="C93" s="276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</row>
    <row r="94" spans="1:14" x14ac:dyDescent="0.2">
      <c r="A94" s="281" t="s">
        <v>50</v>
      </c>
      <c r="B94" s="281"/>
      <c r="C94" s="282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</row>
    <row r="95" spans="1:14" x14ac:dyDescent="0.2">
      <c r="A95" s="283" t="s">
        <v>51</v>
      </c>
      <c r="B95" s="408"/>
      <c r="C95" s="408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</row>
    <row r="96" spans="1:14" x14ac:dyDescent="0.2">
      <c r="A96" s="283" t="s">
        <v>52</v>
      </c>
      <c r="B96" s="409"/>
      <c r="C96" s="409"/>
      <c r="D96" s="276"/>
      <c r="E96" s="276"/>
      <c r="F96" s="276"/>
      <c r="G96" s="276"/>
      <c r="H96" s="276"/>
      <c r="I96" s="276"/>
      <c r="J96" s="276"/>
      <c r="K96" s="276"/>
      <c r="L96" s="276"/>
      <c r="M96" s="276"/>
      <c r="N96" s="276"/>
    </row>
    <row r="97" spans="1:15" x14ac:dyDescent="0.2">
      <c r="A97" s="280"/>
      <c r="B97" s="276"/>
      <c r="C97" s="276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</row>
    <row r="98" spans="1:15" x14ac:dyDescent="0.2">
      <c r="A98" s="280"/>
      <c r="B98" s="276"/>
      <c r="C98" s="276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</row>
    <row r="99" spans="1:15" x14ac:dyDescent="0.2">
      <c r="A99" s="280"/>
      <c r="B99" s="276"/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</row>
    <row r="100" spans="1:15" x14ac:dyDescent="0.2">
      <c r="A100" s="280"/>
      <c r="B100" s="276"/>
      <c r="C100" s="276"/>
      <c r="D100" s="276"/>
      <c r="E100" s="276"/>
      <c r="F100" s="276"/>
      <c r="G100" s="276"/>
      <c r="H100" s="276"/>
      <c r="I100" s="276"/>
      <c r="J100" s="276"/>
      <c r="K100" s="276"/>
      <c r="L100" s="276"/>
      <c r="M100" s="276"/>
      <c r="N100" s="276"/>
    </row>
    <row r="101" spans="1:15" x14ac:dyDescent="0.2">
      <c r="A101" s="280"/>
      <c r="B101" s="276"/>
      <c r="C101" s="276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</row>
    <row r="102" spans="1:15" x14ac:dyDescent="0.2">
      <c r="A102" s="280"/>
      <c r="B102" s="276"/>
      <c r="C102" s="276"/>
      <c r="D102" s="276"/>
      <c r="E102" s="276"/>
      <c r="F102" s="276"/>
      <c r="G102" s="276"/>
      <c r="H102" s="276"/>
      <c r="I102" s="276"/>
      <c r="J102" s="276"/>
      <c r="K102" s="276"/>
      <c r="L102" s="276"/>
      <c r="M102" s="276"/>
      <c r="N102" s="276"/>
    </row>
    <row r="103" spans="1:15" x14ac:dyDescent="0.2">
      <c r="A103" s="280"/>
      <c r="B103" s="276"/>
      <c r="C103" s="276"/>
      <c r="D103" s="276"/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</row>
    <row r="104" spans="1:15" x14ac:dyDescent="0.2">
      <c r="A104" s="280"/>
      <c r="B104" s="276"/>
      <c r="C104" s="276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  <c r="N104" s="276"/>
    </row>
    <row r="105" spans="1:15" ht="18.75" x14ac:dyDescent="0.2">
      <c r="A105" s="425" t="s">
        <v>69</v>
      </c>
      <c r="B105" s="425"/>
      <c r="C105" s="425"/>
      <c r="D105" s="425"/>
      <c r="E105" s="425"/>
      <c r="F105" s="425"/>
      <c r="G105" s="425"/>
      <c r="H105" s="425"/>
      <c r="I105" s="425"/>
      <c r="J105" s="425"/>
      <c r="K105" s="425"/>
      <c r="L105" s="425"/>
      <c r="M105" s="425"/>
      <c r="N105" s="425"/>
      <c r="O105" s="425"/>
    </row>
    <row r="106" spans="1:15" ht="18.75" thickBot="1" x14ac:dyDescent="0.3">
      <c r="A106" s="426" t="str">
        <f>A109</f>
        <v>Волков Владислав</v>
      </c>
      <c r="B106" s="426"/>
      <c r="C106" s="426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6"/>
      <c r="O106" s="263">
        <f>O80+1</f>
        <v>5</v>
      </c>
    </row>
    <row r="107" spans="1:15" x14ac:dyDescent="0.2">
      <c r="A107" s="264"/>
      <c r="B107" s="422" t="s">
        <v>18</v>
      </c>
      <c r="C107" s="423"/>
      <c r="D107" s="424"/>
      <c r="E107" s="422" t="s">
        <v>19</v>
      </c>
      <c r="F107" s="423"/>
      <c r="G107" s="423"/>
      <c r="H107" s="423"/>
      <c r="I107" s="423"/>
      <c r="J107" s="423"/>
      <c r="K107" s="423"/>
      <c r="L107" s="422" t="s">
        <v>34</v>
      </c>
      <c r="M107" s="423"/>
      <c r="N107" s="423"/>
    </row>
    <row r="108" spans="1:15" ht="92.25" thickBot="1" x14ac:dyDescent="0.25">
      <c r="A108" s="265"/>
      <c r="B108" s="266" t="s">
        <v>39</v>
      </c>
      <c r="C108" s="267" t="s">
        <v>3</v>
      </c>
      <c r="D108" s="268" t="s">
        <v>13</v>
      </c>
      <c r="E108" s="266" t="s">
        <v>4</v>
      </c>
      <c r="F108" s="267" t="s">
        <v>5</v>
      </c>
      <c r="G108" s="267" t="s">
        <v>36</v>
      </c>
      <c r="H108" s="267" t="s">
        <v>40</v>
      </c>
      <c r="I108" s="267" t="s">
        <v>21</v>
      </c>
      <c r="J108" s="267" t="s">
        <v>8</v>
      </c>
      <c r="K108" s="267" t="s">
        <v>17</v>
      </c>
      <c r="L108" s="266" t="s">
        <v>14</v>
      </c>
      <c r="M108" s="267" t="s">
        <v>15</v>
      </c>
      <c r="N108" s="267" t="s">
        <v>16</v>
      </c>
    </row>
    <row r="109" spans="1:15" x14ac:dyDescent="0.2">
      <c r="A109" s="269" t="str">
        <f>'инд. оценки 2 кл.'!A10</f>
        <v>Волков Владислав</v>
      </c>
      <c r="B109" s="270">
        <f>'инд. оценки 2 кл.'!D10</f>
        <v>1</v>
      </c>
      <c r="C109" s="271">
        <f>'инд. оценки 2 кл.'!G10</f>
        <v>0</v>
      </c>
      <c r="D109" s="272">
        <f>'инд. оценки 2 кл.'!J10</f>
        <v>0</v>
      </c>
      <c r="E109" s="270">
        <f>'инд. оценки 2 кл.'!M10</f>
        <v>2</v>
      </c>
      <c r="F109" s="271">
        <f>'инд. оценки 2 кл.'!P10</f>
        <v>2</v>
      </c>
      <c r="G109" s="271">
        <f>'инд. оценки 2 кл.'!S10</f>
        <v>1</v>
      </c>
      <c r="H109" s="271">
        <f>'инд. оценки 2 кл.'!V10</f>
        <v>1</v>
      </c>
      <c r="I109" s="271">
        <f>'инд. оценки 2 кл.'!Y10</f>
        <v>1</v>
      </c>
      <c r="J109" s="271">
        <f>'инд. оценки 2 кл.'!AB10</f>
        <v>2</v>
      </c>
      <c r="K109" s="271">
        <f>'инд. оценки 2 кл.'!AE10</f>
        <v>1</v>
      </c>
      <c r="L109" s="270">
        <f>'инд. оценки 2 кл.'!AH10</f>
        <v>0</v>
      </c>
      <c r="M109" s="271">
        <f>'инд. оценки 2 кл.'!AK10</f>
        <v>2</v>
      </c>
      <c r="N109" s="271">
        <f>'инд. оценки 2 кл.'!AN10</f>
        <v>1</v>
      </c>
    </row>
    <row r="110" spans="1:15" x14ac:dyDescent="0.2">
      <c r="A110" s="273" t="s">
        <v>47</v>
      </c>
      <c r="B110" s="419" t="str">
        <f>IF('инд. оценка уровня 2кл.'!O8=1,'инд. оценка уровня 2кл.'!$B$41,'инд. оценка уровня 2кл.'!$B$40)</f>
        <v>НИЖЕ БАЗОВОГО</v>
      </c>
      <c r="C110" s="420"/>
      <c r="D110" s="421"/>
      <c r="E110" s="419" t="str">
        <f>IF('инд. оценка уровня 2кл.'!P8=1,'инд. оценка уровня 2кл.'!$B$41,'инд. оценка уровня 2кл.'!$B$40)</f>
        <v>НИЖЕ БАЗОВОГО</v>
      </c>
      <c r="F110" s="420"/>
      <c r="G110" s="420"/>
      <c r="H110" s="420"/>
      <c r="I110" s="420"/>
      <c r="J110" s="420"/>
      <c r="K110" s="420"/>
      <c r="L110" s="419" t="str">
        <f>IF('инд. оценка уровня 2кл.'!Q8=1,'инд. оценка уровня 2кл.'!$B$41,'инд. оценка уровня 2кл.'!$B$40)</f>
        <v>НИЖЕ БАЗОВОГО</v>
      </c>
      <c r="M110" s="420"/>
      <c r="N110" s="420"/>
    </row>
    <row r="111" spans="1:15" ht="13.5" thickBot="1" x14ac:dyDescent="0.25">
      <c r="A111" s="274" t="s">
        <v>49</v>
      </c>
      <c r="B111" s="405" t="str">
        <f>IF('инд. прогресс 2 кл.'!J7=1,'инд. прогресс 2 кл.'!$B$40,'инд. прогресс 2 кл.'!$B$39)</f>
        <v>НЕТ ПРОГРЕССА</v>
      </c>
      <c r="C111" s="406"/>
      <c r="D111" s="407"/>
      <c r="E111" s="405" t="str">
        <f>IF('инд. прогресс 2 кл.'!K7=1,'инд. прогресс 2 кл.'!$B$40,'инд. прогресс 2 кл.'!$B$39)</f>
        <v>НЕТ ПРОГРЕССА</v>
      </c>
      <c r="F111" s="406"/>
      <c r="G111" s="406"/>
      <c r="H111" s="406"/>
      <c r="I111" s="406"/>
      <c r="J111" s="406"/>
      <c r="K111" s="406"/>
      <c r="L111" s="405"/>
      <c r="M111" s="406"/>
      <c r="N111" s="406"/>
    </row>
    <row r="112" spans="1:15" ht="13.5" thickBot="1" x14ac:dyDescent="0.25">
      <c r="A112" s="275"/>
      <c r="B112" s="276"/>
      <c r="C112" s="276"/>
      <c r="D112" s="276"/>
      <c r="E112" s="276"/>
      <c r="F112" s="276"/>
      <c r="G112" s="276"/>
      <c r="H112" s="276"/>
      <c r="I112" s="276"/>
      <c r="J112" s="276"/>
      <c r="K112" s="276"/>
      <c r="L112" s="276"/>
      <c r="M112" s="276"/>
      <c r="N112" s="276"/>
    </row>
    <row r="113" spans="1:14" x14ac:dyDescent="0.2">
      <c r="A113" s="410" t="s">
        <v>42</v>
      </c>
      <c r="B113" s="411"/>
      <c r="C113" s="411"/>
      <c r="D113" s="412"/>
      <c r="E113" s="276"/>
      <c r="F113" s="276"/>
      <c r="G113" s="276"/>
      <c r="H113" s="276"/>
      <c r="I113" s="276"/>
      <c r="J113" s="276"/>
      <c r="K113" s="276"/>
      <c r="L113" s="276"/>
      <c r="M113" s="276"/>
      <c r="N113" s="276"/>
    </row>
    <row r="114" spans="1:14" ht="13.5" thickBot="1" x14ac:dyDescent="0.25">
      <c r="A114" s="413"/>
      <c r="B114" s="414"/>
      <c r="C114" s="414"/>
      <c r="D114" s="415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</row>
    <row r="115" spans="1:14" x14ac:dyDescent="0.2">
      <c r="A115" s="277" t="s">
        <v>57</v>
      </c>
      <c r="B115" s="416">
        <f>SUM(B109:N109)</f>
        <v>14</v>
      </c>
      <c r="C115" s="417"/>
      <c r="D115" s="418"/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</row>
    <row r="116" spans="1:14" x14ac:dyDescent="0.2">
      <c r="A116" s="278" t="s">
        <v>30</v>
      </c>
      <c r="B116" s="419" t="str">
        <f>IF('инд. оценка уровня 2кл.'!R8=1,'инд. оценка уровня 2кл.'!$B$41,'инд. оценка уровня 2кл.'!$B$40)</f>
        <v>НИЖЕ БАЗОВОГО</v>
      </c>
      <c r="C116" s="420"/>
      <c r="D116" s="421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</row>
    <row r="117" spans="1:14" ht="13.5" thickBot="1" x14ac:dyDescent="0.25">
      <c r="A117" s="279" t="s">
        <v>41</v>
      </c>
      <c r="B117" s="405" t="str">
        <f>IF('инд. прогресс 2 кл.'!L7=1,'инд. прогресс 2 кл.'!$B$40,'инд. прогресс 2 кл.'!$B$39)</f>
        <v>НЕТ ПРОГРЕССА</v>
      </c>
      <c r="C117" s="406"/>
      <c r="D117" s="407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</row>
    <row r="118" spans="1:14" x14ac:dyDescent="0.2">
      <c r="A118" s="280"/>
      <c r="B118" s="276"/>
      <c r="C118" s="276"/>
      <c r="D118" s="276"/>
      <c r="E118" s="276"/>
      <c r="F118" s="276"/>
      <c r="G118" s="276"/>
      <c r="H118" s="276"/>
      <c r="I118" s="276"/>
      <c r="J118" s="276"/>
      <c r="K118" s="276"/>
      <c r="L118" s="276"/>
      <c r="M118" s="276"/>
      <c r="N118" s="276"/>
    </row>
    <row r="119" spans="1:14" x14ac:dyDescent="0.2">
      <c r="A119" s="280"/>
      <c r="B119" s="276"/>
      <c r="C119" s="276"/>
      <c r="D119" s="276"/>
      <c r="E119" s="276"/>
      <c r="F119" s="276"/>
      <c r="G119" s="276"/>
      <c r="H119" s="276"/>
      <c r="I119" s="276"/>
      <c r="J119" s="276"/>
      <c r="K119" s="276"/>
      <c r="L119" s="276"/>
      <c r="M119" s="276"/>
      <c r="N119" s="276"/>
    </row>
    <row r="120" spans="1:14" x14ac:dyDescent="0.2">
      <c r="A120" s="281" t="s">
        <v>50</v>
      </c>
      <c r="B120" s="281"/>
      <c r="C120" s="282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</row>
    <row r="121" spans="1:14" x14ac:dyDescent="0.2">
      <c r="A121" s="283" t="s">
        <v>51</v>
      </c>
      <c r="B121" s="408"/>
      <c r="C121" s="408"/>
      <c r="D121" s="276"/>
      <c r="E121" s="276"/>
      <c r="F121" s="276"/>
      <c r="G121" s="276"/>
      <c r="H121" s="276"/>
      <c r="I121" s="276"/>
      <c r="J121" s="276"/>
      <c r="K121" s="276"/>
      <c r="L121" s="276"/>
      <c r="M121" s="276"/>
      <c r="N121" s="276"/>
    </row>
    <row r="122" spans="1:14" x14ac:dyDescent="0.2">
      <c r="A122" s="283" t="s">
        <v>52</v>
      </c>
      <c r="B122" s="409"/>
      <c r="C122" s="409"/>
      <c r="D122" s="276"/>
      <c r="E122" s="276"/>
      <c r="F122" s="276"/>
      <c r="G122" s="276"/>
      <c r="H122" s="276"/>
      <c r="I122" s="276"/>
      <c r="J122" s="276"/>
      <c r="K122" s="276"/>
      <c r="L122" s="276"/>
      <c r="M122" s="276"/>
      <c r="N122" s="276"/>
    </row>
    <row r="123" spans="1:14" x14ac:dyDescent="0.2">
      <c r="A123" s="280"/>
      <c r="B123" s="276"/>
      <c r="C123" s="276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</row>
    <row r="124" spans="1:14" x14ac:dyDescent="0.2">
      <c r="A124" s="280"/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</row>
    <row r="125" spans="1:14" x14ac:dyDescent="0.2">
      <c r="A125" s="280"/>
      <c r="B125" s="276"/>
      <c r="C125" s="276"/>
      <c r="D125" s="276"/>
      <c r="E125" s="276"/>
      <c r="F125" s="276"/>
      <c r="G125" s="276"/>
      <c r="H125" s="276"/>
      <c r="I125" s="276"/>
      <c r="J125" s="276"/>
      <c r="K125" s="276"/>
      <c r="L125" s="276"/>
      <c r="M125" s="276"/>
      <c r="N125" s="276"/>
    </row>
    <row r="126" spans="1:14" x14ac:dyDescent="0.2">
      <c r="A126" s="280"/>
      <c r="B126" s="276"/>
      <c r="C126" s="276"/>
      <c r="D126" s="276"/>
      <c r="E126" s="276"/>
      <c r="F126" s="276"/>
      <c r="G126" s="276"/>
      <c r="H126" s="276"/>
      <c r="I126" s="276"/>
      <c r="J126" s="276"/>
      <c r="K126" s="276"/>
      <c r="L126" s="276"/>
      <c r="M126" s="276"/>
      <c r="N126" s="276"/>
    </row>
    <row r="127" spans="1:14" x14ac:dyDescent="0.2">
      <c r="A127" s="280"/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</row>
    <row r="128" spans="1:14" x14ac:dyDescent="0.2">
      <c r="A128" s="280"/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</row>
    <row r="129" spans="1:15" x14ac:dyDescent="0.2">
      <c r="A129" s="280"/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</row>
    <row r="130" spans="1:15" x14ac:dyDescent="0.2">
      <c r="A130" s="280"/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</row>
    <row r="131" spans="1:15" ht="18.75" x14ac:dyDescent="0.2">
      <c r="A131" s="425" t="s">
        <v>69</v>
      </c>
      <c r="B131" s="425"/>
      <c r="C131" s="425"/>
      <c r="D131" s="425"/>
      <c r="E131" s="425"/>
      <c r="F131" s="425"/>
      <c r="G131" s="425"/>
      <c r="H131" s="425"/>
      <c r="I131" s="425"/>
      <c r="J131" s="425"/>
      <c r="K131" s="425"/>
      <c r="L131" s="425"/>
      <c r="M131" s="425"/>
      <c r="N131" s="425"/>
      <c r="O131" s="425"/>
    </row>
    <row r="132" spans="1:15" ht="18.75" thickBot="1" x14ac:dyDescent="0.3">
      <c r="A132" s="426" t="str">
        <f>A135</f>
        <v>Гук Артем</v>
      </c>
      <c r="B132" s="426"/>
      <c r="C132" s="426"/>
      <c r="D132" s="426"/>
      <c r="E132" s="426"/>
      <c r="F132" s="426"/>
      <c r="G132" s="426"/>
      <c r="H132" s="426"/>
      <c r="I132" s="426"/>
      <c r="J132" s="426"/>
      <c r="K132" s="426"/>
      <c r="L132" s="426"/>
      <c r="M132" s="426"/>
      <c r="N132" s="426"/>
      <c r="O132" s="263">
        <f>O106+1</f>
        <v>6</v>
      </c>
    </row>
    <row r="133" spans="1:15" x14ac:dyDescent="0.2">
      <c r="A133" s="264"/>
      <c r="B133" s="422" t="s">
        <v>18</v>
      </c>
      <c r="C133" s="423"/>
      <c r="D133" s="424"/>
      <c r="E133" s="422" t="s">
        <v>19</v>
      </c>
      <c r="F133" s="423"/>
      <c r="G133" s="423"/>
      <c r="H133" s="423"/>
      <c r="I133" s="423"/>
      <c r="J133" s="423"/>
      <c r="K133" s="423"/>
      <c r="L133" s="422" t="s">
        <v>34</v>
      </c>
      <c r="M133" s="423"/>
      <c r="N133" s="423"/>
    </row>
    <row r="134" spans="1:15" ht="92.25" thickBot="1" x14ac:dyDescent="0.25">
      <c r="A134" s="265"/>
      <c r="B134" s="266" t="s">
        <v>39</v>
      </c>
      <c r="C134" s="267" t="s">
        <v>3</v>
      </c>
      <c r="D134" s="268" t="s">
        <v>13</v>
      </c>
      <c r="E134" s="266" t="s">
        <v>4</v>
      </c>
      <c r="F134" s="267" t="s">
        <v>5</v>
      </c>
      <c r="G134" s="267" t="s">
        <v>36</v>
      </c>
      <c r="H134" s="267" t="s">
        <v>40</v>
      </c>
      <c r="I134" s="267" t="s">
        <v>21</v>
      </c>
      <c r="J134" s="267" t="s">
        <v>8</v>
      </c>
      <c r="K134" s="267" t="s">
        <v>17</v>
      </c>
      <c r="L134" s="266" t="s">
        <v>14</v>
      </c>
      <c r="M134" s="267" t="s">
        <v>15</v>
      </c>
      <c r="N134" s="267" t="s">
        <v>16</v>
      </c>
    </row>
    <row r="135" spans="1:15" x14ac:dyDescent="0.2">
      <c r="A135" s="269" t="str">
        <f>'инд. оценки 2 кл.'!A11</f>
        <v>Гук Артем</v>
      </c>
      <c r="B135" s="270">
        <f>'инд. оценки 2 кл.'!D11</f>
        <v>0</v>
      </c>
      <c r="C135" s="271">
        <f>'инд. оценки 2 кл.'!G11</f>
        <v>2</v>
      </c>
      <c r="D135" s="272">
        <f>'инд. оценки 2 кл.'!J11</f>
        <v>5</v>
      </c>
      <c r="E135" s="270">
        <f>'инд. оценки 2 кл.'!M11</f>
        <v>1</v>
      </c>
      <c r="F135" s="271">
        <f>'инд. оценки 2 кл.'!P11</f>
        <v>1</v>
      </c>
      <c r="G135" s="271">
        <f>'инд. оценки 2 кл.'!S11</f>
        <v>2</v>
      </c>
      <c r="H135" s="271">
        <f>'инд. оценки 2 кл.'!V11</f>
        <v>3</v>
      </c>
      <c r="I135" s="271">
        <f>'инд. оценки 2 кл.'!Y11</f>
        <v>2</v>
      </c>
      <c r="J135" s="271">
        <f>'инд. оценки 2 кл.'!AB11</f>
        <v>1</v>
      </c>
      <c r="K135" s="271">
        <f>'инд. оценки 2 кл.'!AE11</f>
        <v>0</v>
      </c>
      <c r="L135" s="270">
        <f>'инд. оценки 2 кл.'!AH11</f>
        <v>0</v>
      </c>
      <c r="M135" s="271">
        <f>'инд. оценки 2 кл.'!AK11</f>
        <v>4</v>
      </c>
      <c r="N135" s="271">
        <f>'инд. оценки 2 кл.'!AN11</f>
        <v>1</v>
      </c>
    </row>
    <row r="136" spans="1:15" x14ac:dyDescent="0.2">
      <c r="A136" s="273" t="s">
        <v>47</v>
      </c>
      <c r="B136" s="419" t="str">
        <f>IF('инд. оценка уровня 2кл.'!O9=1,'инд. оценка уровня 2кл.'!$B$41,'инд. оценка уровня 2кл.'!$B$40)</f>
        <v>НИЖЕ БАЗОВОГО</v>
      </c>
      <c r="C136" s="420"/>
      <c r="D136" s="421"/>
      <c r="E136" s="419" t="str">
        <f>IF('инд. оценка уровня 2кл.'!P9=1,'инд. оценка уровня 2кл.'!$B$41,'инд. оценка уровня 2кл.'!$B$40)</f>
        <v>НИЖЕ БАЗОВОГО</v>
      </c>
      <c r="F136" s="420"/>
      <c r="G136" s="420"/>
      <c r="H136" s="420"/>
      <c r="I136" s="420"/>
      <c r="J136" s="420"/>
      <c r="K136" s="420"/>
      <c r="L136" s="419" t="str">
        <f>IF('инд. оценка уровня 2кл.'!Q9=1,'инд. оценка уровня 2кл.'!$B$41,'инд. оценка уровня 2кл.'!$B$40)</f>
        <v>НИЖЕ БАЗОВОГО</v>
      </c>
      <c r="M136" s="420"/>
      <c r="N136" s="420"/>
    </row>
    <row r="137" spans="1:15" ht="13.5" thickBot="1" x14ac:dyDescent="0.25">
      <c r="A137" s="274" t="s">
        <v>49</v>
      </c>
      <c r="B137" s="405" t="str">
        <f>IF('инд. прогресс 2 кл.'!J8=1,'инд. прогресс 2 кл.'!$B$40,'инд. прогресс 2 кл.'!$B$39)</f>
        <v>ЕСТЬ ПРОГРЕСС</v>
      </c>
      <c r="C137" s="406"/>
      <c r="D137" s="407"/>
      <c r="E137" s="405" t="str">
        <f>IF('инд. прогресс 2 кл.'!K8=1,'инд. прогресс 2 кл.'!$B$40,'инд. прогресс 2 кл.'!$B$39)</f>
        <v>НЕТ ПРОГРЕССА</v>
      </c>
      <c r="F137" s="406"/>
      <c r="G137" s="406"/>
      <c r="H137" s="406"/>
      <c r="I137" s="406"/>
      <c r="J137" s="406"/>
      <c r="K137" s="406"/>
      <c r="L137" s="405"/>
      <c r="M137" s="406"/>
      <c r="N137" s="406"/>
    </row>
    <row r="138" spans="1:15" ht="13.5" thickBot="1" x14ac:dyDescent="0.25">
      <c r="A138" s="275"/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</row>
    <row r="139" spans="1:15" x14ac:dyDescent="0.2">
      <c r="A139" s="410" t="s">
        <v>42</v>
      </c>
      <c r="B139" s="411"/>
      <c r="C139" s="411"/>
      <c r="D139" s="412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</row>
    <row r="140" spans="1:15" ht="13.5" thickBot="1" x14ac:dyDescent="0.25">
      <c r="A140" s="413"/>
      <c r="B140" s="414"/>
      <c r="C140" s="414"/>
      <c r="D140" s="415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</row>
    <row r="141" spans="1:15" x14ac:dyDescent="0.2">
      <c r="A141" s="277" t="s">
        <v>57</v>
      </c>
      <c r="B141" s="416">
        <f>SUM(B135:N135)</f>
        <v>22</v>
      </c>
      <c r="C141" s="417"/>
      <c r="D141" s="418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</row>
    <row r="142" spans="1:15" x14ac:dyDescent="0.2">
      <c r="A142" s="278" t="s">
        <v>30</v>
      </c>
      <c r="B142" s="419" t="str">
        <f>IF('инд. оценка уровня 2кл.'!R9=1,'инд. оценка уровня 2кл.'!$B$41,'инд. оценка уровня 2кл.'!$B$40)</f>
        <v>НИЖЕ БАЗОВОГО</v>
      </c>
      <c r="C142" s="420"/>
      <c r="D142" s="421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</row>
    <row r="143" spans="1:15" ht="13.5" thickBot="1" x14ac:dyDescent="0.25">
      <c r="A143" s="279" t="s">
        <v>41</v>
      </c>
      <c r="B143" s="405" t="str">
        <f>IF('инд. прогресс 2 кл.'!L8=1,'инд. прогресс 2 кл.'!$B$40,'инд. прогресс 2 кл.'!$B$39)</f>
        <v>НЕТ ПРОГРЕССА</v>
      </c>
      <c r="C143" s="406"/>
      <c r="D143" s="407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</row>
    <row r="144" spans="1:15" x14ac:dyDescent="0.2">
      <c r="A144" s="280"/>
      <c r="B144" s="276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</row>
    <row r="145" spans="1:15" x14ac:dyDescent="0.2">
      <c r="A145" s="280"/>
      <c r="B145" s="276"/>
      <c r="C145" s="276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</row>
    <row r="146" spans="1:15" x14ac:dyDescent="0.2">
      <c r="A146" s="281" t="s">
        <v>50</v>
      </c>
      <c r="B146" s="281"/>
      <c r="C146" s="282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</row>
    <row r="147" spans="1:15" x14ac:dyDescent="0.2">
      <c r="A147" s="283" t="s">
        <v>51</v>
      </c>
      <c r="B147" s="408"/>
      <c r="C147" s="408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</row>
    <row r="148" spans="1:15" x14ac:dyDescent="0.2">
      <c r="A148" s="283" t="s">
        <v>52</v>
      </c>
      <c r="B148" s="409"/>
      <c r="C148" s="409"/>
      <c r="D148" s="276"/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</row>
    <row r="149" spans="1:15" x14ac:dyDescent="0.2">
      <c r="A149" s="280"/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</row>
    <row r="150" spans="1:15" x14ac:dyDescent="0.2">
      <c r="A150" s="280"/>
      <c r="B150" s="276"/>
      <c r="C150" s="276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</row>
    <row r="151" spans="1:15" x14ac:dyDescent="0.2">
      <c r="A151" s="280"/>
      <c r="B151" s="276"/>
      <c r="C151" s="276"/>
      <c r="D151" s="276"/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</row>
    <row r="152" spans="1:15" x14ac:dyDescent="0.2">
      <c r="A152" s="280"/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</row>
    <row r="153" spans="1:15" x14ac:dyDescent="0.2">
      <c r="A153" s="280"/>
      <c r="B153" s="276"/>
      <c r="C153" s="276"/>
      <c r="D153" s="276"/>
      <c r="E153" s="276"/>
      <c r="F153" s="276"/>
      <c r="G153" s="276"/>
      <c r="H153" s="276"/>
      <c r="I153" s="276"/>
      <c r="J153" s="276"/>
      <c r="K153" s="276"/>
      <c r="L153" s="276"/>
      <c r="M153" s="276"/>
      <c r="N153" s="276"/>
    </row>
    <row r="154" spans="1:15" x14ac:dyDescent="0.2">
      <c r="A154" s="280"/>
      <c r="B154" s="276"/>
      <c r="C154" s="276"/>
      <c r="D154" s="276"/>
      <c r="E154" s="276"/>
      <c r="F154" s="276"/>
      <c r="G154" s="276"/>
      <c r="H154" s="276"/>
      <c r="I154" s="276"/>
      <c r="J154" s="276"/>
      <c r="K154" s="276"/>
      <c r="L154" s="276"/>
      <c r="M154" s="276"/>
      <c r="N154" s="276"/>
    </row>
    <row r="155" spans="1:15" x14ac:dyDescent="0.2">
      <c r="A155" s="280"/>
      <c r="B155" s="276"/>
      <c r="C155" s="276"/>
      <c r="D155" s="276"/>
      <c r="E155" s="276"/>
      <c r="F155" s="276"/>
      <c r="G155" s="276"/>
      <c r="H155" s="276"/>
      <c r="I155" s="276"/>
      <c r="J155" s="276"/>
      <c r="K155" s="276"/>
      <c r="L155" s="276"/>
      <c r="M155" s="276"/>
      <c r="N155" s="276"/>
    </row>
    <row r="156" spans="1:15" x14ac:dyDescent="0.2">
      <c r="A156" s="280"/>
      <c r="B156" s="276"/>
      <c r="C156" s="276"/>
      <c r="D156" s="276"/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</row>
    <row r="157" spans="1:15" ht="18.75" x14ac:dyDescent="0.2">
      <c r="A157" s="425" t="s">
        <v>69</v>
      </c>
      <c r="B157" s="425"/>
      <c r="C157" s="425"/>
      <c r="D157" s="425"/>
      <c r="E157" s="425"/>
      <c r="F157" s="425"/>
      <c r="G157" s="425"/>
      <c r="H157" s="425"/>
      <c r="I157" s="425"/>
      <c r="J157" s="425"/>
      <c r="K157" s="425"/>
      <c r="L157" s="425"/>
      <c r="M157" s="425"/>
      <c r="N157" s="425"/>
      <c r="O157" s="425"/>
    </row>
    <row r="158" spans="1:15" ht="18.75" thickBot="1" x14ac:dyDescent="0.3">
      <c r="A158" s="426" t="str">
        <f>A161</f>
        <v>Демченкова Алина</v>
      </c>
      <c r="B158" s="426"/>
      <c r="C158" s="426"/>
      <c r="D158" s="426"/>
      <c r="E158" s="426"/>
      <c r="F158" s="426"/>
      <c r="G158" s="426"/>
      <c r="H158" s="426"/>
      <c r="I158" s="426"/>
      <c r="J158" s="426"/>
      <c r="K158" s="426"/>
      <c r="L158" s="426"/>
      <c r="M158" s="426"/>
      <c r="N158" s="426"/>
      <c r="O158" s="263">
        <f>O132+1</f>
        <v>7</v>
      </c>
    </row>
    <row r="159" spans="1:15" x14ac:dyDescent="0.2">
      <c r="A159" s="264"/>
      <c r="B159" s="422" t="s">
        <v>18</v>
      </c>
      <c r="C159" s="423"/>
      <c r="D159" s="424"/>
      <c r="E159" s="422" t="s">
        <v>19</v>
      </c>
      <c r="F159" s="423"/>
      <c r="G159" s="423"/>
      <c r="H159" s="423"/>
      <c r="I159" s="423"/>
      <c r="J159" s="423"/>
      <c r="K159" s="423"/>
      <c r="L159" s="422" t="s">
        <v>34</v>
      </c>
      <c r="M159" s="423"/>
      <c r="N159" s="423"/>
    </row>
    <row r="160" spans="1:15" ht="92.25" thickBot="1" x14ac:dyDescent="0.25">
      <c r="A160" s="265"/>
      <c r="B160" s="266" t="s">
        <v>39</v>
      </c>
      <c r="C160" s="267" t="s">
        <v>3</v>
      </c>
      <c r="D160" s="268" t="s">
        <v>13</v>
      </c>
      <c r="E160" s="266" t="s">
        <v>4</v>
      </c>
      <c r="F160" s="267" t="s">
        <v>5</v>
      </c>
      <c r="G160" s="267" t="s">
        <v>36</v>
      </c>
      <c r="H160" s="267" t="s">
        <v>40</v>
      </c>
      <c r="I160" s="267" t="s">
        <v>21</v>
      </c>
      <c r="J160" s="267" t="s">
        <v>8</v>
      </c>
      <c r="K160" s="267" t="s">
        <v>17</v>
      </c>
      <c r="L160" s="266" t="s">
        <v>14</v>
      </c>
      <c r="M160" s="267" t="s">
        <v>15</v>
      </c>
      <c r="N160" s="267" t="s">
        <v>16</v>
      </c>
    </row>
    <row r="161" spans="1:14" x14ac:dyDescent="0.2">
      <c r="A161" s="269" t="str">
        <f>'инд. оценки 2 кл.'!A12</f>
        <v>Демченкова Алина</v>
      </c>
      <c r="B161" s="270">
        <f>'инд. оценки 2 кл.'!D12</f>
        <v>0</v>
      </c>
      <c r="C161" s="271">
        <f>'инд. оценки 2 кл.'!G12</f>
        <v>2</v>
      </c>
      <c r="D161" s="272">
        <f>'инд. оценки 2 кл.'!J12</f>
        <v>0</v>
      </c>
      <c r="E161" s="270">
        <f>'инд. оценки 2 кл.'!M12</f>
        <v>0</v>
      </c>
      <c r="F161" s="271">
        <f>'инд. оценки 2 кл.'!P12</f>
        <v>2</v>
      </c>
      <c r="G161" s="271">
        <f>'инд. оценки 2 кл.'!S12</f>
        <v>2</v>
      </c>
      <c r="H161" s="271">
        <f>'инд. оценки 2 кл.'!V12</f>
        <v>0</v>
      </c>
      <c r="I161" s="271">
        <f>'инд. оценки 2 кл.'!Y12</f>
        <v>2</v>
      </c>
      <c r="J161" s="271">
        <f>'инд. оценки 2 кл.'!AB12</f>
        <v>0</v>
      </c>
      <c r="K161" s="271">
        <f>'инд. оценки 2 кл.'!AE12</f>
        <v>0</v>
      </c>
      <c r="L161" s="270">
        <f>'инд. оценки 2 кл.'!AH12</f>
        <v>1</v>
      </c>
      <c r="M161" s="271">
        <f>'инд. оценки 2 кл.'!AK12</f>
        <v>0</v>
      </c>
      <c r="N161" s="271">
        <f>'инд. оценки 2 кл.'!AN12</f>
        <v>1</v>
      </c>
    </row>
    <row r="162" spans="1:14" x14ac:dyDescent="0.2">
      <c r="A162" s="273" t="s">
        <v>47</v>
      </c>
      <c r="B162" s="419" t="str">
        <f>IF('инд. оценка уровня 2кл.'!O10=1,'инд. оценка уровня 2кл.'!$B$41,'инд. оценка уровня 2кл.'!$B$40)</f>
        <v>НИЖЕ БАЗОВОГО</v>
      </c>
      <c r="C162" s="420"/>
      <c r="D162" s="421"/>
      <c r="E162" s="419" t="str">
        <f>IF('инд. оценка уровня 2кл.'!P10=1,'инд. оценка уровня 2кл.'!$B$41,'инд. оценка уровня 2кл.'!$B$40)</f>
        <v>НИЖЕ БАЗОВОГО</v>
      </c>
      <c r="F162" s="420"/>
      <c r="G162" s="420"/>
      <c r="H162" s="420"/>
      <c r="I162" s="420"/>
      <c r="J162" s="420"/>
      <c r="K162" s="420"/>
      <c r="L162" s="419" t="str">
        <f>IF('инд. оценка уровня 2кл.'!Q10=1,'инд. оценка уровня 2кл.'!$B$41,'инд. оценка уровня 2кл.'!$B$40)</f>
        <v>НИЖЕ БАЗОВОГО</v>
      </c>
      <c r="M162" s="420"/>
      <c r="N162" s="420"/>
    </row>
    <row r="163" spans="1:14" ht="13.5" thickBot="1" x14ac:dyDescent="0.25">
      <c r="A163" s="274" t="s">
        <v>49</v>
      </c>
      <c r="B163" s="405" t="str">
        <f>IF('инд. прогресс 2 кл.'!J9=1,'инд. прогресс 2 кл.'!$B$40,'инд. прогресс 2 кл.'!$B$39)</f>
        <v>НЕТ ПРОГРЕССА</v>
      </c>
      <c r="C163" s="406"/>
      <c r="D163" s="407"/>
      <c r="E163" s="405" t="str">
        <f>IF('инд. прогресс 2 кл.'!K9=1,'инд. прогресс 2 кл.'!$B$40,'инд. прогресс 2 кл.'!$B$39)</f>
        <v>НЕТ ПРОГРЕССА</v>
      </c>
      <c r="F163" s="406"/>
      <c r="G163" s="406"/>
      <c r="H163" s="406"/>
      <c r="I163" s="406"/>
      <c r="J163" s="406"/>
      <c r="K163" s="406"/>
      <c r="L163" s="405"/>
      <c r="M163" s="406"/>
      <c r="N163" s="406"/>
    </row>
    <row r="164" spans="1:14" ht="13.5" thickBot="1" x14ac:dyDescent="0.25">
      <c r="A164" s="275"/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</row>
    <row r="165" spans="1:14" x14ac:dyDescent="0.2">
      <c r="A165" s="410" t="s">
        <v>42</v>
      </c>
      <c r="B165" s="411"/>
      <c r="C165" s="411"/>
      <c r="D165" s="412"/>
      <c r="E165" s="276"/>
      <c r="F165" s="276"/>
      <c r="G165" s="276"/>
      <c r="H165" s="276"/>
      <c r="I165" s="276"/>
      <c r="J165" s="276"/>
      <c r="K165" s="276"/>
      <c r="L165" s="276"/>
      <c r="M165" s="276"/>
      <c r="N165" s="276"/>
    </row>
    <row r="166" spans="1:14" ht="13.5" thickBot="1" x14ac:dyDescent="0.25">
      <c r="A166" s="413"/>
      <c r="B166" s="414"/>
      <c r="C166" s="414"/>
      <c r="D166" s="415"/>
      <c r="E166" s="276"/>
      <c r="F166" s="276"/>
      <c r="G166" s="276"/>
      <c r="H166" s="276"/>
      <c r="I166" s="276"/>
      <c r="J166" s="276"/>
      <c r="K166" s="276"/>
      <c r="L166" s="276"/>
      <c r="M166" s="276"/>
      <c r="N166" s="276"/>
    </row>
    <row r="167" spans="1:14" x14ac:dyDescent="0.2">
      <c r="A167" s="277" t="s">
        <v>57</v>
      </c>
      <c r="B167" s="416">
        <f>SUM(B161:N161)</f>
        <v>10</v>
      </c>
      <c r="C167" s="417"/>
      <c r="D167" s="418"/>
      <c r="E167" s="276"/>
      <c r="F167" s="276"/>
      <c r="G167" s="276"/>
      <c r="H167" s="276"/>
      <c r="I167" s="276"/>
      <c r="J167" s="276"/>
      <c r="K167" s="276"/>
      <c r="L167" s="276"/>
      <c r="M167" s="276"/>
      <c r="N167" s="276"/>
    </row>
    <row r="168" spans="1:14" x14ac:dyDescent="0.2">
      <c r="A168" s="278" t="s">
        <v>30</v>
      </c>
      <c r="B168" s="419" t="str">
        <f>IF('инд. оценка уровня 2кл.'!R10=1,'инд. оценка уровня 2кл.'!$B$41,'инд. оценка уровня 2кл.'!$B$40)</f>
        <v>НИЖЕ БАЗОВОГО</v>
      </c>
      <c r="C168" s="420"/>
      <c r="D168" s="421"/>
      <c r="E168" s="276"/>
      <c r="F168" s="276"/>
      <c r="G168" s="276"/>
      <c r="H168" s="276"/>
      <c r="I168" s="276"/>
      <c r="J168" s="276"/>
      <c r="K168" s="276"/>
      <c r="L168" s="276"/>
      <c r="M168" s="276"/>
      <c r="N168" s="276"/>
    </row>
    <row r="169" spans="1:14" ht="13.5" thickBot="1" x14ac:dyDescent="0.25">
      <c r="A169" s="279" t="s">
        <v>41</v>
      </c>
      <c r="B169" s="405" t="str">
        <f>IF('инд. прогресс 2 кл.'!L9=1,'инд. прогресс 2 кл.'!$B$40,'инд. прогресс 2 кл.'!$B$39)</f>
        <v>НЕТ ПРОГРЕССА</v>
      </c>
      <c r="C169" s="406"/>
      <c r="D169" s="407"/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</row>
    <row r="170" spans="1:14" x14ac:dyDescent="0.2">
      <c r="A170" s="280"/>
      <c r="B170" s="276"/>
      <c r="C170" s="276"/>
      <c r="D170" s="276"/>
      <c r="E170" s="276"/>
      <c r="F170" s="276"/>
      <c r="G170" s="276"/>
      <c r="H170" s="276"/>
      <c r="I170" s="276"/>
      <c r="J170" s="276"/>
      <c r="K170" s="276"/>
      <c r="L170" s="276"/>
      <c r="M170" s="276"/>
      <c r="N170" s="276"/>
    </row>
    <row r="171" spans="1:14" x14ac:dyDescent="0.2">
      <c r="A171" s="280"/>
      <c r="B171" s="276"/>
      <c r="C171" s="276"/>
      <c r="D171" s="276"/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</row>
    <row r="172" spans="1:14" x14ac:dyDescent="0.2">
      <c r="A172" s="281" t="s">
        <v>50</v>
      </c>
      <c r="B172" s="281"/>
      <c r="C172" s="282"/>
      <c r="D172" s="276"/>
      <c r="E172" s="276"/>
      <c r="F172" s="276"/>
      <c r="G172" s="276"/>
      <c r="H172" s="276"/>
      <c r="I172" s="276"/>
      <c r="J172" s="276"/>
      <c r="K172" s="276"/>
      <c r="L172" s="276"/>
      <c r="M172" s="276"/>
      <c r="N172" s="276"/>
    </row>
    <row r="173" spans="1:14" x14ac:dyDescent="0.2">
      <c r="A173" s="283" t="s">
        <v>51</v>
      </c>
      <c r="B173" s="408"/>
      <c r="C173" s="408"/>
      <c r="D173" s="276"/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</row>
    <row r="174" spans="1:14" x14ac:dyDescent="0.2">
      <c r="A174" s="283" t="s">
        <v>52</v>
      </c>
      <c r="B174" s="409"/>
      <c r="C174" s="409"/>
      <c r="D174" s="276"/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</row>
    <row r="175" spans="1:14" x14ac:dyDescent="0.2">
      <c r="A175" s="280"/>
      <c r="B175" s="276"/>
      <c r="C175" s="276"/>
      <c r="D175" s="276"/>
      <c r="E175" s="276"/>
      <c r="F175" s="276"/>
      <c r="G175" s="276"/>
      <c r="H175" s="276"/>
      <c r="I175" s="276"/>
      <c r="J175" s="276"/>
      <c r="K175" s="276"/>
      <c r="L175" s="276"/>
      <c r="M175" s="276"/>
      <c r="N175" s="276"/>
    </row>
    <row r="176" spans="1:14" x14ac:dyDescent="0.2">
      <c r="A176" s="280"/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</row>
    <row r="177" spans="1:15" x14ac:dyDescent="0.2">
      <c r="A177" s="280"/>
      <c r="B177" s="276"/>
      <c r="C177" s="276"/>
      <c r="D177" s="276"/>
      <c r="E177" s="276"/>
      <c r="F177" s="276"/>
      <c r="G177" s="276"/>
      <c r="H177" s="276"/>
      <c r="I177" s="276"/>
      <c r="J177" s="276"/>
      <c r="K177" s="276"/>
      <c r="L177" s="276"/>
      <c r="M177" s="276"/>
      <c r="N177" s="276"/>
    </row>
    <row r="178" spans="1:15" x14ac:dyDescent="0.2">
      <c r="A178" s="280"/>
      <c r="B178" s="276"/>
      <c r="C178" s="276"/>
      <c r="D178" s="276"/>
      <c r="E178" s="276"/>
      <c r="F178" s="276"/>
      <c r="G178" s="276"/>
      <c r="H178" s="276"/>
      <c r="I178" s="276"/>
      <c r="J178" s="276"/>
      <c r="K178" s="276"/>
      <c r="L178" s="276"/>
      <c r="M178" s="276"/>
      <c r="N178" s="276"/>
    </row>
    <row r="179" spans="1:15" x14ac:dyDescent="0.2">
      <c r="A179" s="280"/>
      <c r="B179" s="276"/>
      <c r="C179" s="276"/>
      <c r="D179" s="276"/>
      <c r="E179" s="276"/>
      <c r="F179" s="276"/>
      <c r="G179" s="276"/>
      <c r="H179" s="276"/>
      <c r="I179" s="276"/>
      <c r="J179" s="276"/>
      <c r="K179" s="276"/>
      <c r="L179" s="276"/>
      <c r="M179" s="276"/>
      <c r="N179" s="276"/>
    </row>
    <row r="180" spans="1:15" x14ac:dyDescent="0.2">
      <c r="A180" s="280"/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</row>
    <row r="181" spans="1:15" x14ac:dyDescent="0.2">
      <c r="A181" s="280"/>
      <c r="B181" s="276"/>
      <c r="C181" s="276"/>
      <c r="D181" s="276"/>
      <c r="E181" s="276"/>
      <c r="F181" s="276"/>
      <c r="G181" s="276"/>
      <c r="H181" s="276"/>
      <c r="I181" s="276"/>
      <c r="J181" s="276"/>
      <c r="K181" s="276"/>
      <c r="L181" s="276"/>
      <c r="M181" s="276"/>
      <c r="N181" s="276"/>
    </row>
    <row r="182" spans="1:15" x14ac:dyDescent="0.2">
      <c r="A182" s="280"/>
      <c r="B182" s="276"/>
      <c r="C182" s="276"/>
      <c r="D182" s="276"/>
      <c r="E182" s="276"/>
      <c r="F182" s="276"/>
      <c r="G182" s="276"/>
      <c r="H182" s="276"/>
      <c r="I182" s="276"/>
      <c r="J182" s="276"/>
      <c r="K182" s="276"/>
      <c r="L182" s="276"/>
      <c r="M182" s="276"/>
      <c r="N182" s="276"/>
    </row>
    <row r="183" spans="1:15" ht="18.75" x14ac:dyDescent="0.2">
      <c r="A183" s="425" t="s">
        <v>69</v>
      </c>
      <c r="B183" s="425"/>
      <c r="C183" s="425"/>
      <c r="D183" s="425"/>
      <c r="E183" s="425"/>
      <c r="F183" s="425"/>
      <c r="G183" s="425"/>
      <c r="H183" s="425"/>
      <c r="I183" s="425"/>
      <c r="J183" s="425"/>
      <c r="K183" s="425"/>
      <c r="L183" s="425"/>
      <c r="M183" s="425"/>
      <c r="N183" s="425"/>
      <c r="O183" s="425"/>
    </row>
    <row r="184" spans="1:15" ht="18.75" thickBot="1" x14ac:dyDescent="0.3">
      <c r="A184" s="426" t="str">
        <f>A187</f>
        <v>Демченкова Диана</v>
      </c>
      <c r="B184" s="426"/>
      <c r="C184" s="426"/>
      <c r="D184" s="426"/>
      <c r="E184" s="426"/>
      <c r="F184" s="426"/>
      <c r="G184" s="426"/>
      <c r="H184" s="426"/>
      <c r="I184" s="426"/>
      <c r="J184" s="426"/>
      <c r="K184" s="426"/>
      <c r="L184" s="426"/>
      <c r="M184" s="426"/>
      <c r="N184" s="426"/>
      <c r="O184" s="263">
        <f>O158+1</f>
        <v>8</v>
      </c>
    </row>
    <row r="185" spans="1:15" x14ac:dyDescent="0.2">
      <c r="A185" s="264"/>
      <c r="B185" s="422" t="s">
        <v>18</v>
      </c>
      <c r="C185" s="423"/>
      <c r="D185" s="424"/>
      <c r="E185" s="422" t="s">
        <v>19</v>
      </c>
      <c r="F185" s="423"/>
      <c r="G185" s="423"/>
      <c r="H185" s="423"/>
      <c r="I185" s="423"/>
      <c r="J185" s="423"/>
      <c r="K185" s="423"/>
      <c r="L185" s="422" t="s">
        <v>34</v>
      </c>
      <c r="M185" s="423"/>
      <c r="N185" s="423"/>
    </row>
    <row r="186" spans="1:15" ht="92.25" thickBot="1" x14ac:dyDescent="0.25">
      <c r="A186" s="265"/>
      <c r="B186" s="266" t="s">
        <v>39</v>
      </c>
      <c r="C186" s="267" t="s">
        <v>3</v>
      </c>
      <c r="D186" s="268" t="s">
        <v>13</v>
      </c>
      <c r="E186" s="266" t="s">
        <v>4</v>
      </c>
      <c r="F186" s="267" t="s">
        <v>5</v>
      </c>
      <c r="G186" s="267" t="s">
        <v>36</v>
      </c>
      <c r="H186" s="267" t="s">
        <v>40</v>
      </c>
      <c r="I186" s="267" t="s">
        <v>21</v>
      </c>
      <c r="J186" s="267" t="s">
        <v>8</v>
      </c>
      <c r="K186" s="267" t="s">
        <v>17</v>
      </c>
      <c r="L186" s="266" t="s">
        <v>14</v>
      </c>
      <c r="M186" s="267" t="s">
        <v>15</v>
      </c>
      <c r="N186" s="267" t="s">
        <v>16</v>
      </c>
    </row>
    <row r="187" spans="1:15" x14ac:dyDescent="0.2">
      <c r="A187" s="269" t="str">
        <f>'инд. оценки 2 кл.'!A13</f>
        <v>Демченкова Диана</v>
      </c>
      <c r="B187" s="270">
        <f>'инд. оценки 2 кл.'!D13</f>
        <v>2</v>
      </c>
      <c r="C187" s="271">
        <f>'инд. оценки 2 кл.'!G13</f>
        <v>2</v>
      </c>
      <c r="D187" s="272">
        <f>'инд. оценки 2 кл.'!J13</f>
        <v>1</v>
      </c>
      <c r="E187" s="270">
        <f>'инд. оценки 2 кл.'!M13</f>
        <v>4</v>
      </c>
      <c r="F187" s="271">
        <f>'инд. оценки 2 кл.'!P13</f>
        <v>3</v>
      </c>
      <c r="G187" s="271">
        <f>'инд. оценки 2 кл.'!S13</f>
        <v>5</v>
      </c>
      <c r="H187" s="271">
        <f>'инд. оценки 2 кл.'!V13</f>
        <v>1</v>
      </c>
      <c r="I187" s="271">
        <f>'инд. оценки 2 кл.'!Y13</f>
        <v>2</v>
      </c>
      <c r="J187" s="271">
        <f>'инд. оценки 2 кл.'!AB13</f>
        <v>0</v>
      </c>
      <c r="K187" s="271">
        <f>'инд. оценки 2 кл.'!AE13</f>
        <v>1</v>
      </c>
      <c r="L187" s="270">
        <f>'инд. оценки 2 кл.'!AH13</f>
        <v>3</v>
      </c>
      <c r="M187" s="271">
        <f>'инд. оценки 2 кл.'!AK13</f>
        <v>6</v>
      </c>
      <c r="N187" s="271">
        <f>'инд. оценки 2 кл.'!AN13</f>
        <v>5</v>
      </c>
    </row>
    <row r="188" spans="1:15" x14ac:dyDescent="0.2">
      <c r="A188" s="273" t="s">
        <v>47</v>
      </c>
      <c r="B188" s="419" t="str">
        <f>IF('инд. оценка уровня 2кл.'!O11=1,'инд. оценка уровня 2кл.'!$B$41,'инд. оценка уровня 2кл.'!$B$40)</f>
        <v>НИЖЕ БАЗОВОГО</v>
      </c>
      <c r="C188" s="420"/>
      <c r="D188" s="421"/>
      <c r="E188" s="419" t="str">
        <f>IF('инд. оценка уровня 2кл.'!P11=1,'инд. оценка уровня 2кл.'!$B$41,'инд. оценка уровня 2кл.'!$B$40)</f>
        <v>НИЖЕ БАЗОВОГО</v>
      </c>
      <c r="F188" s="420"/>
      <c r="G188" s="420"/>
      <c r="H188" s="420"/>
      <c r="I188" s="420"/>
      <c r="J188" s="420"/>
      <c r="K188" s="420"/>
      <c r="L188" s="419" t="str">
        <f>IF('инд. оценка уровня 2кл.'!Q11=1,'инд. оценка уровня 2кл.'!$B$41,'инд. оценка уровня 2кл.'!$B$40)</f>
        <v>БАЗОВЫЙ</v>
      </c>
      <c r="M188" s="420"/>
      <c r="N188" s="420"/>
    </row>
    <row r="189" spans="1:15" ht="13.5" thickBot="1" x14ac:dyDescent="0.25">
      <c r="A189" s="274" t="s">
        <v>49</v>
      </c>
      <c r="B189" s="405" t="str">
        <f>IF('инд. прогресс 2 кл.'!J10=1,'инд. прогресс 2 кл.'!$B$40,'инд. прогресс 2 кл.'!$B$39)</f>
        <v>НЕТ ПРОГРЕССА</v>
      </c>
      <c r="C189" s="406"/>
      <c r="D189" s="407"/>
      <c r="E189" s="405" t="str">
        <f>IF('инд. прогресс 2 кл.'!K10=1,'инд. прогресс 2 кл.'!$B$40,'инд. прогресс 2 кл.'!$B$39)</f>
        <v>НЕТ ПРОГРЕССА</v>
      </c>
      <c r="F189" s="406"/>
      <c r="G189" s="406"/>
      <c r="H189" s="406"/>
      <c r="I189" s="406"/>
      <c r="J189" s="406"/>
      <c r="K189" s="406"/>
      <c r="L189" s="405"/>
      <c r="M189" s="406"/>
      <c r="N189" s="406"/>
    </row>
    <row r="190" spans="1:15" ht="13.5" thickBot="1" x14ac:dyDescent="0.25">
      <c r="A190" s="275"/>
      <c r="B190" s="276"/>
      <c r="C190" s="276"/>
      <c r="D190" s="276"/>
      <c r="E190" s="276"/>
      <c r="F190" s="276"/>
      <c r="G190" s="276"/>
      <c r="H190" s="276"/>
      <c r="I190" s="276"/>
      <c r="J190" s="276"/>
      <c r="K190" s="276"/>
      <c r="L190" s="276"/>
      <c r="M190" s="276"/>
      <c r="N190" s="276"/>
    </row>
    <row r="191" spans="1:15" x14ac:dyDescent="0.2">
      <c r="A191" s="410" t="s">
        <v>42</v>
      </c>
      <c r="B191" s="411"/>
      <c r="C191" s="411"/>
      <c r="D191" s="412"/>
      <c r="E191" s="276"/>
      <c r="F191" s="276"/>
      <c r="G191" s="276"/>
      <c r="H191" s="276"/>
      <c r="I191" s="276"/>
      <c r="J191" s="276"/>
      <c r="K191" s="276"/>
      <c r="L191" s="276"/>
      <c r="M191" s="276"/>
      <c r="N191" s="276"/>
    </row>
    <row r="192" spans="1:15" ht="13.5" thickBot="1" x14ac:dyDescent="0.25">
      <c r="A192" s="413"/>
      <c r="B192" s="414"/>
      <c r="C192" s="414"/>
      <c r="D192" s="415"/>
      <c r="E192" s="276"/>
      <c r="F192" s="276"/>
      <c r="G192" s="276"/>
      <c r="H192" s="276"/>
      <c r="I192" s="276"/>
      <c r="J192" s="276"/>
      <c r="K192" s="276"/>
      <c r="L192" s="276"/>
      <c r="M192" s="276"/>
      <c r="N192" s="276"/>
    </row>
    <row r="193" spans="1:14" x14ac:dyDescent="0.2">
      <c r="A193" s="277" t="s">
        <v>57</v>
      </c>
      <c r="B193" s="416">
        <f>SUM(B187:N187)</f>
        <v>35</v>
      </c>
      <c r="C193" s="417"/>
      <c r="D193" s="418"/>
      <c r="E193" s="276"/>
      <c r="F193" s="276"/>
      <c r="G193" s="276"/>
      <c r="H193" s="276"/>
      <c r="I193" s="276"/>
      <c r="J193" s="276"/>
      <c r="K193" s="276"/>
      <c r="L193" s="276"/>
      <c r="M193" s="276"/>
      <c r="N193" s="276"/>
    </row>
    <row r="194" spans="1:14" x14ac:dyDescent="0.2">
      <c r="A194" s="278" t="s">
        <v>30</v>
      </c>
      <c r="B194" s="419" t="str">
        <f>IF('инд. оценка уровня 2кл.'!R11=1,'инд. оценка уровня 2кл.'!$B$41,'инд. оценка уровня 2кл.'!$B$40)</f>
        <v>НИЖЕ БАЗОВОГО</v>
      </c>
      <c r="C194" s="420"/>
      <c r="D194" s="421"/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</row>
    <row r="195" spans="1:14" ht="13.5" thickBot="1" x14ac:dyDescent="0.25">
      <c r="A195" s="279" t="s">
        <v>41</v>
      </c>
      <c r="B195" s="405" t="str">
        <f>IF('инд. прогресс 2 кл.'!L10=1,'инд. прогресс 2 кл.'!$B$40,'инд. прогресс 2 кл.'!$B$39)</f>
        <v>НЕТ ПРОГРЕССА</v>
      </c>
      <c r="C195" s="406"/>
      <c r="D195" s="407"/>
      <c r="E195" s="276"/>
      <c r="F195" s="276"/>
      <c r="G195" s="276"/>
      <c r="H195" s="276"/>
      <c r="I195" s="276"/>
      <c r="J195" s="276"/>
      <c r="K195" s="276"/>
      <c r="L195" s="276"/>
      <c r="M195" s="276"/>
      <c r="N195" s="276"/>
    </row>
    <row r="196" spans="1:14" x14ac:dyDescent="0.2">
      <c r="A196" s="280"/>
      <c r="B196" s="276"/>
      <c r="C196" s="276"/>
      <c r="D196" s="276"/>
      <c r="E196" s="276"/>
      <c r="F196" s="276"/>
      <c r="G196" s="276"/>
      <c r="H196" s="276"/>
      <c r="I196" s="276"/>
      <c r="J196" s="276"/>
      <c r="K196" s="276"/>
      <c r="L196" s="276"/>
      <c r="M196" s="276"/>
      <c r="N196" s="276"/>
    </row>
    <row r="197" spans="1:14" x14ac:dyDescent="0.2">
      <c r="A197" s="280"/>
      <c r="B197" s="276"/>
      <c r="C197" s="276"/>
      <c r="D197" s="276"/>
      <c r="E197" s="276"/>
      <c r="F197" s="276"/>
      <c r="G197" s="276"/>
      <c r="H197" s="276"/>
      <c r="I197" s="276"/>
      <c r="J197" s="276"/>
      <c r="K197" s="276"/>
      <c r="L197" s="276"/>
      <c r="M197" s="276"/>
      <c r="N197" s="276"/>
    </row>
    <row r="198" spans="1:14" x14ac:dyDescent="0.2">
      <c r="A198" s="281" t="s">
        <v>50</v>
      </c>
      <c r="B198" s="281"/>
      <c r="C198" s="282"/>
      <c r="D198" s="276"/>
      <c r="E198" s="276"/>
      <c r="F198" s="276"/>
      <c r="G198" s="276"/>
      <c r="H198" s="276"/>
      <c r="I198" s="276"/>
      <c r="J198" s="276"/>
      <c r="K198" s="276"/>
      <c r="L198" s="276"/>
      <c r="M198" s="276"/>
      <c r="N198" s="276"/>
    </row>
    <row r="199" spans="1:14" x14ac:dyDescent="0.2">
      <c r="A199" s="283" t="s">
        <v>51</v>
      </c>
      <c r="B199" s="408"/>
      <c r="C199" s="408"/>
      <c r="D199" s="276"/>
      <c r="E199" s="276"/>
      <c r="F199" s="276"/>
      <c r="G199" s="276"/>
      <c r="H199" s="276"/>
      <c r="I199" s="276"/>
      <c r="J199" s="276"/>
      <c r="K199" s="276"/>
      <c r="L199" s="276"/>
      <c r="M199" s="276"/>
      <c r="N199" s="276"/>
    </row>
    <row r="200" spans="1:14" x14ac:dyDescent="0.2">
      <c r="A200" s="283" t="s">
        <v>52</v>
      </c>
      <c r="B200" s="409"/>
      <c r="C200" s="409"/>
      <c r="D200" s="276"/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</row>
    <row r="201" spans="1:14" x14ac:dyDescent="0.2">
      <c r="A201" s="280"/>
      <c r="B201" s="276"/>
      <c r="C201" s="276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</row>
    <row r="202" spans="1:14" x14ac:dyDescent="0.2">
      <c r="A202" s="280"/>
      <c r="B202" s="276"/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</row>
    <row r="203" spans="1:14" x14ac:dyDescent="0.2">
      <c r="A203" s="280"/>
      <c r="B203" s="276"/>
      <c r="C203" s="276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</row>
    <row r="204" spans="1:14" x14ac:dyDescent="0.2">
      <c r="A204" s="280"/>
      <c r="B204" s="276"/>
      <c r="C204" s="276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</row>
    <row r="205" spans="1:14" x14ac:dyDescent="0.2">
      <c r="A205" s="280"/>
      <c r="B205" s="276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</row>
    <row r="206" spans="1:14" x14ac:dyDescent="0.2">
      <c r="A206" s="280"/>
      <c r="B206" s="276"/>
      <c r="C206" s="276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</row>
    <row r="207" spans="1:14" x14ac:dyDescent="0.2">
      <c r="A207" s="280"/>
      <c r="B207" s="276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</row>
    <row r="208" spans="1:14" x14ac:dyDescent="0.2">
      <c r="A208" s="280"/>
      <c r="B208" s="276"/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</row>
    <row r="209" spans="1:15" ht="18.75" x14ac:dyDescent="0.2">
      <c r="A209" s="425" t="s">
        <v>69</v>
      </c>
      <c r="B209" s="425"/>
      <c r="C209" s="425"/>
      <c r="D209" s="425"/>
      <c r="E209" s="425"/>
      <c r="F209" s="425"/>
      <c r="G209" s="425"/>
      <c r="H209" s="425"/>
      <c r="I209" s="425"/>
      <c r="J209" s="425"/>
      <c r="K209" s="425"/>
      <c r="L209" s="425"/>
      <c r="M209" s="425"/>
      <c r="N209" s="425"/>
      <c r="O209" s="425"/>
    </row>
    <row r="210" spans="1:15" ht="18.75" thickBot="1" x14ac:dyDescent="0.3">
      <c r="A210" s="426" t="str">
        <f>A213</f>
        <v>Дереча Вадим</v>
      </c>
      <c r="B210" s="426"/>
      <c r="C210" s="426"/>
      <c r="D210" s="426"/>
      <c r="E210" s="426"/>
      <c r="F210" s="426"/>
      <c r="G210" s="426"/>
      <c r="H210" s="426"/>
      <c r="I210" s="426"/>
      <c r="J210" s="426"/>
      <c r="K210" s="426"/>
      <c r="L210" s="426"/>
      <c r="M210" s="426"/>
      <c r="N210" s="426"/>
      <c r="O210" s="263">
        <f>O184+1</f>
        <v>9</v>
      </c>
    </row>
    <row r="211" spans="1:15" x14ac:dyDescent="0.2">
      <c r="A211" s="264"/>
      <c r="B211" s="422" t="s">
        <v>18</v>
      </c>
      <c r="C211" s="423"/>
      <c r="D211" s="424"/>
      <c r="E211" s="422" t="s">
        <v>19</v>
      </c>
      <c r="F211" s="423"/>
      <c r="G211" s="423"/>
      <c r="H211" s="423"/>
      <c r="I211" s="423"/>
      <c r="J211" s="423"/>
      <c r="K211" s="423"/>
      <c r="L211" s="422" t="s">
        <v>34</v>
      </c>
      <c r="M211" s="423"/>
      <c r="N211" s="423"/>
    </row>
    <row r="212" spans="1:15" ht="92.25" thickBot="1" x14ac:dyDescent="0.25">
      <c r="A212" s="265"/>
      <c r="B212" s="266" t="s">
        <v>39</v>
      </c>
      <c r="C212" s="267" t="s">
        <v>3</v>
      </c>
      <c r="D212" s="268" t="s">
        <v>13</v>
      </c>
      <c r="E212" s="266" t="s">
        <v>4</v>
      </c>
      <c r="F212" s="267" t="s">
        <v>5</v>
      </c>
      <c r="G212" s="267" t="s">
        <v>36</v>
      </c>
      <c r="H212" s="267" t="s">
        <v>40</v>
      </c>
      <c r="I212" s="267" t="s">
        <v>21</v>
      </c>
      <c r="J212" s="267" t="s">
        <v>8</v>
      </c>
      <c r="K212" s="267" t="s">
        <v>17</v>
      </c>
      <c r="L212" s="266" t="s">
        <v>14</v>
      </c>
      <c r="M212" s="267" t="s">
        <v>15</v>
      </c>
      <c r="N212" s="267" t="s">
        <v>16</v>
      </c>
    </row>
    <row r="213" spans="1:15" x14ac:dyDescent="0.2">
      <c r="A213" s="269" t="str">
        <f>'инд. оценки 2 кл.'!A14</f>
        <v>Дереча Вадим</v>
      </c>
      <c r="B213" s="270">
        <f>'инд. оценки 2 кл.'!D14</f>
        <v>3</v>
      </c>
      <c r="C213" s="271">
        <f>'инд. оценки 2 кл.'!G14</f>
        <v>3</v>
      </c>
      <c r="D213" s="272">
        <f>'инд. оценки 2 кл.'!J14</f>
        <v>1</v>
      </c>
      <c r="E213" s="270">
        <f>'инд. оценки 2 кл.'!M14</f>
        <v>4</v>
      </c>
      <c r="F213" s="271">
        <f>'инд. оценки 2 кл.'!P14</f>
        <v>3</v>
      </c>
      <c r="G213" s="271">
        <f>'инд. оценки 2 кл.'!S14</f>
        <v>4</v>
      </c>
      <c r="H213" s="271">
        <f>'инд. оценки 2 кл.'!V14</f>
        <v>2</v>
      </c>
      <c r="I213" s="271">
        <f>'инд. оценки 2 кл.'!Y14</f>
        <v>3</v>
      </c>
      <c r="J213" s="271">
        <f>'инд. оценки 2 кл.'!AB14</f>
        <v>2</v>
      </c>
      <c r="K213" s="271">
        <f>'инд. оценки 2 кл.'!AE14</f>
        <v>3</v>
      </c>
      <c r="L213" s="270">
        <f>'инд. оценки 2 кл.'!AH14</f>
        <v>5</v>
      </c>
      <c r="M213" s="271">
        <f>'инд. оценки 2 кл.'!AK14</f>
        <v>4</v>
      </c>
      <c r="N213" s="271">
        <f>'инд. оценки 2 кл.'!AN14</f>
        <v>6</v>
      </c>
    </row>
    <row r="214" spans="1:15" x14ac:dyDescent="0.2">
      <c r="A214" s="273" t="s">
        <v>47</v>
      </c>
      <c r="B214" s="419" t="str">
        <f>IF('инд. оценка уровня 2кл.'!O12=1,'инд. оценка уровня 2кл.'!$B$41,'инд. оценка уровня 2кл.'!$B$40)</f>
        <v>НИЖЕ БАЗОВОГО</v>
      </c>
      <c r="C214" s="420"/>
      <c r="D214" s="421"/>
      <c r="E214" s="419" t="str">
        <f>IF('инд. оценка уровня 2кл.'!P12=1,'инд. оценка уровня 2кл.'!$B$41,'инд. оценка уровня 2кл.'!$B$40)</f>
        <v>НИЖЕ БАЗОВОГО</v>
      </c>
      <c r="F214" s="420"/>
      <c r="G214" s="420"/>
      <c r="H214" s="420"/>
      <c r="I214" s="420"/>
      <c r="J214" s="420"/>
      <c r="K214" s="420"/>
      <c r="L214" s="419" t="str">
        <f>IF('инд. оценка уровня 2кл.'!Q12=1,'инд. оценка уровня 2кл.'!$B$41,'инд. оценка уровня 2кл.'!$B$40)</f>
        <v>БАЗОВЫЙ</v>
      </c>
      <c r="M214" s="420"/>
      <c r="N214" s="420"/>
    </row>
    <row r="215" spans="1:15" ht="13.5" thickBot="1" x14ac:dyDescent="0.25">
      <c r="A215" s="274" t="s">
        <v>49</v>
      </c>
      <c r="B215" s="405" t="str">
        <f>IF('инд. прогресс 2 кл.'!J11=1,'инд. прогресс 2 кл.'!$B$40,'инд. прогресс 2 кл.'!$B$39)</f>
        <v>ЕСТЬ ПРОГРЕСС</v>
      </c>
      <c r="C215" s="406"/>
      <c r="D215" s="407"/>
      <c r="E215" s="405" t="str">
        <f>IF('инд. прогресс 2 кл.'!K11=1,'инд. прогресс 2 кл.'!$B$40,'инд. прогресс 2 кл.'!$B$39)</f>
        <v>НЕТ ПРОГРЕССА</v>
      </c>
      <c r="F215" s="406"/>
      <c r="G215" s="406"/>
      <c r="H215" s="406"/>
      <c r="I215" s="406"/>
      <c r="J215" s="406"/>
      <c r="K215" s="406"/>
      <c r="L215" s="405"/>
      <c r="M215" s="406"/>
      <c r="N215" s="406"/>
    </row>
    <row r="216" spans="1:15" ht="13.5" thickBot="1" x14ac:dyDescent="0.25">
      <c r="A216" s="275"/>
      <c r="B216" s="276"/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</row>
    <row r="217" spans="1:15" x14ac:dyDescent="0.2">
      <c r="A217" s="410" t="s">
        <v>42</v>
      </c>
      <c r="B217" s="411"/>
      <c r="C217" s="411"/>
      <c r="D217" s="412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</row>
    <row r="218" spans="1:15" ht="13.5" thickBot="1" x14ac:dyDescent="0.25">
      <c r="A218" s="413"/>
      <c r="B218" s="414"/>
      <c r="C218" s="414"/>
      <c r="D218" s="415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</row>
    <row r="219" spans="1:15" x14ac:dyDescent="0.2">
      <c r="A219" s="277" t="s">
        <v>57</v>
      </c>
      <c r="B219" s="416">
        <f>SUM(B213:N213)</f>
        <v>43</v>
      </c>
      <c r="C219" s="417"/>
      <c r="D219" s="418"/>
      <c r="E219" s="276"/>
      <c r="F219" s="276"/>
      <c r="G219" s="276"/>
      <c r="H219" s="276"/>
      <c r="I219" s="276"/>
      <c r="J219" s="276"/>
      <c r="K219" s="276"/>
      <c r="L219" s="276"/>
      <c r="M219" s="276"/>
      <c r="N219" s="276"/>
    </row>
    <row r="220" spans="1:15" x14ac:dyDescent="0.2">
      <c r="A220" s="278" t="s">
        <v>30</v>
      </c>
      <c r="B220" s="419" t="str">
        <f>IF('инд. оценка уровня 2кл.'!R12=1,'инд. оценка уровня 2кл.'!$B$41,'инд. оценка уровня 2кл.'!$B$40)</f>
        <v>НИЖЕ БАЗОВОГО</v>
      </c>
      <c r="C220" s="420"/>
      <c r="D220" s="421"/>
      <c r="E220" s="276"/>
      <c r="F220" s="276"/>
      <c r="G220" s="276"/>
      <c r="H220" s="276"/>
      <c r="I220" s="276"/>
      <c r="J220" s="276"/>
      <c r="K220" s="276"/>
      <c r="L220" s="276"/>
      <c r="M220" s="276"/>
      <c r="N220" s="276"/>
    </row>
    <row r="221" spans="1:15" ht="13.5" thickBot="1" x14ac:dyDescent="0.25">
      <c r="A221" s="279" t="s">
        <v>41</v>
      </c>
      <c r="B221" s="405" t="str">
        <f>IF('инд. прогресс 2 кл.'!L11=1,'инд. прогресс 2 кл.'!$B$40,'инд. прогресс 2 кл.'!$B$39)</f>
        <v>НЕТ ПРОГРЕССА</v>
      </c>
      <c r="C221" s="406"/>
      <c r="D221" s="407"/>
      <c r="E221" s="276"/>
      <c r="F221" s="276"/>
      <c r="G221" s="276"/>
      <c r="H221" s="276"/>
      <c r="I221" s="276"/>
      <c r="J221" s="276"/>
      <c r="K221" s="276"/>
      <c r="L221" s="276"/>
      <c r="M221" s="276"/>
      <c r="N221" s="276"/>
    </row>
    <row r="222" spans="1:15" x14ac:dyDescent="0.2">
      <c r="A222" s="280"/>
      <c r="B222" s="276"/>
      <c r="C222" s="276"/>
      <c r="D222" s="276"/>
      <c r="E222" s="276"/>
      <c r="F222" s="276"/>
      <c r="G222" s="276"/>
      <c r="H222" s="276"/>
      <c r="I222" s="276"/>
      <c r="J222" s="276"/>
      <c r="K222" s="276"/>
      <c r="L222" s="276"/>
      <c r="M222" s="276"/>
      <c r="N222" s="276"/>
    </row>
    <row r="223" spans="1:15" x14ac:dyDescent="0.2">
      <c r="A223" s="280"/>
      <c r="B223" s="276"/>
      <c r="C223" s="276"/>
      <c r="D223" s="276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</row>
    <row r="224" spans="1:15" x14ac:dyDescent="0.2">
      <c r="A224" s="281" t="s">
        <v>50</v>
      </c>
      <c r="B224" s="281"/>
      <c r="C224" s="282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</row>
    <row r="225" spans="1:15" x14ac:dyDescent="0.2">
      <c r="A225" s="283" t="s">
        <v>51</v>
      </c>
      <c r="B225" s="408"/>
      <c r="C225" s="408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</row>
    <row r="226" spans="1:15" x14ac:dyDescent="0.2">
      <c r="A226" s="283" t="s">
        <v>52</v>
      </c>
      <c r="B226" s="409"/>
      <c r="C226" s="409"/>
      <c r="D226" s="276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</row>
    <row r="227" spans="1:15" x14ac:dyDescent="0.2">
      <c r="A227" s="280"/>
      <c r="B227" s="276"/>
      <c r="C227" s="276"/>
      <c r="D227" s="276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</row>
    <row r="228" spans="1:15" x14ac:dyDescent="0.2">
      <c r="A228" s="280"/>
      <c r="B228" s="276"/>
      <c r="C228" s="276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</row>
    <row r="229" spans="1:15" x14ac:dyDescent="0.2">
      <c r="A229" s="280"/>
      <c r="B229" s="276"/>
      <c r="C229" s="276"/>
      <c r="D229" s="276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</row>
    <row r="230" spans="1:15" x14ac:dyDescent="0.2">
      <c r="A230" s="280"/>
      <c r="B230" s="276"/>
      <c r="C230" s="276"/>
      <c r="D230" s="276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</row>
    <row r="231" spans="1:15" x14ac:dyDescent="0.2">
      <c r="A231" s="280"/>
      <c r="B231" s="276"/>
      <c r="C231" s="276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</row>
    <row r="232" spans="1:15" x14ac:dyDescent="0.2">
      <c r="A232" s="280"/>
      <c r="B232" s="276"/>
      <c r="C232" s="276"/>
      <c r="D232" s="276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</row>
    <row r="233" spans="1:15" x14ac:dyDescent="0.2">
      <c r="A233" s="280"/>
      <c r="B233" s="276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</row>
    <row r="234" spans="1:15" x14ac:dyDescent="0.2">
      <c r="A234" s="280"/>
      <c r="B234" s="276"/>
      <c r="C234" s="276"/>
      <c r="D234" s="276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</row>
    <row r="235" spans="1:15" ht="18.75" x14ac:dyDescent="0.2">
      <c r="A235" s="425" t="s">
        <v>69</v>
      </c>
      <c r="B235" s="425"/>
      <c r="C235" s="425"/>
      <c r="D235" s="425"/>
      <c r="E235" s="425"/>
      <c r="F235" s="425"/>
      <c r="G235" s="425"/>
      <c r="H235" s="425"/>
      <c r="I235" s="425"/>
      <c r="J235" s="425"/>
      <c r="K235" s="425"/>
      <c r="L235" s="425"/>
      <c r="M235" s="425"/>
      <c r="N235" s="425"/>
      <c r="O235" s="425"/>
    </row>
    <row r="236" spans="1:15" ht="18.75" thickBot="1" x14ac:dyDescent="0.3">
      <c r="A236" s="426" t="str">
        <f>A239</f>
        <v>Зартдинов Кирилл</v>
      </c>
      <c r="B236" s="426"/>
      <c r="C236" s="426"/>
      <c r="D236" s="426"/>
      <c r="E236" s="426"/>
      <c r="F236" s="426"/>
      <c r="G236" s="426"/>
      <c r="H236" s="426"/>
      <c r="I236" s="426"/>
      <c r="J236" s="426"/>
      <c r="K236" s="426"/>
      <c r="L236" s="426"/>
      <c r="M236" s="426"/>
      <c r="N236" s="426"/>
      <c r="O236" s="263">
        <f>O210+1</f>
        <v>10</v>
      </c>
    </row>
    <row r="237" spans="1:15" x14ac:dyDescent="0.2">
      <c r="A237" s="264"/>
      <c r="B237" s="422" t="s">
        <v>18</v>
      </c>
      <c r="C237" s="423"/>
      <c r="D237" s="424"/>
      <c r="E237" s="422" t="s">
        <v>19</v>
      </c>
      <c r="F237" s="423"/>
      <c r="G237" s="423"/>
      <c r="H237" s="423"/>
      <c r="I237" s="423"/>
      <c r="J237" s="423"/>
      <c r="K237" s="423"/>
      <c r="L237" s="422" t="s">
        <v>34</v>
      </c>
      <c r="M237" s="423"/>
      <c r="N237" s="423"/>
    </row>
    <row r="238" spans="1:15" ht="92.25" thickBot="1" x14ac:dyDescent="0.25">
      <c r="A238" s="265"/>
      <c r="B238" s="266" t="s">
        <v>39</v>
      </c>
      <c r="C238" s="267" t="s">
        <v>3</v>
      </c>
      <c r="D238" s="268" t="s">
        <v>13</v>
      </c>
      <c r="E238" s="266" t="s">
        <v>4</v>
      </c>
      <c r="F238" s="267" t="s">
        <v>5</v>
      </c>
      <c r="G238" s="267" t="s">
        <v>36</v>
      </c>
      <c r="H238" s="267" t="s">
        <v>40</v>
      </c>
      <c r="I238" s="267" t="s">
        <v>21</v>
      </c>
      <c r="J238" s="267" t="s">
        <v>8</v>
      </c>
      <c r="K238" s="267" t="s">
        <v>17</v>
      </c>
      <c r="L238" s="266" t="s">
        <v>14</v>
      </c>
      <c r="M238" s="267" t="s">
        <v>15</v>
      </c>
      <c r="N238" s="267" t="s">
        <v>16</v>
      </c>
    </row>
    <row r="239" spans="1:15" x14ac:dyDescent="0.2">
      <c r="A239" s="269" t="str">
        <f>'инд. оценки 2 кл.'!A15</f>
        <v>Зартдинов Кирилл</v>
      </c>
      <c r="B239" s="270">
        <f>'инд. оценки 2 кл.'!D15</f>
        <v>2</v>
      </c>
      <c r="C239" s="271">
        <f>'инд. оценки 2 кл.'!G15</f>
        <v>4</v>
      </c>
      <c r="D239" s="272">
        <f>'инд. оценки 2 кл.'!J15</f>
        <v>1</v>
      </c>
      <c r="E239" s="270">
        <f>'инд. оценки 2 кл.'!M15</f>
        <v>4</v>
      </c>
      <c r="F239" s="271">
        <f>'инд. оценки 2 кл.'!P15</f>
        <v>2</v>
      </c>
      <c r="G239" s="271">
        <f>'инд. оценки 2 кл.'!S15</f>
        <v>4</v>
      </c>
      <c r="H239" s="271">
        <f>'инд. оценки 2 кл.'!V15</f>
        <v>3</v>
      </c>
      <c r="I239" s="271">
        <f>'инд. оценки 2 кл.'!Y15</f>
        <v>5</v>
      </c>
      <c r="J239" s="271">
        <f>'инд. оценки 2 кл.'!AB15</f>
        <v>3</v>
      </c>
      <c r="K239" s="271">
        <f>'инд. оценки 2 кл.'!AE15</f>
        <v>3</v>
      </c>
      <c r="L239" s="270">
        <f>'инд. оценки 2 кл.'!AH15</f>
        <v>2</v>
      </c>
      <c r="M239" s="271">
        <f>'инд. оценки 2 кл.'!AK15</f>
        <v>5</v>
      </c>
      <c r="N239" s="271">
        <f>'инд. оценки 2 кл.'!AN15</f>
        <v>3</v>
      </c>
    </row>
    <row r="240" spans="1:15" x14ac:dyDescent="0.2">
      <c r="A240" s="273" t="s">
        <v>47</v>
      </c>
      <c r="B240" s="419" t="str">
        <f>IF('инд. оценка уровня 2кл.'!O13=1,'инд. оценка уровня 2кл.'!$B$41,'инд. оценка уровня 2кл.'!$B$40)</f>
        <v>НИЖЕ БАЗОВОГО</v>
      </c>
      <c r="C240" s="420"/>
      <c r="D240" s="421"/>
      <c r="E240" s="419" t="str">
        <f>IF('инд. оценка уровня 2кл.'!P13=1,'инд. оценка уровня 2кл.'!$B$41,'инд. оценка уровня 2кл.'!$B$40)</f>
        <v>НИЖЕ БАЗОВОГО</v>
      </c>
      <c r="F240" s="420"/>
      <c r="G240" s="420"/>
      <c r="H240" s="420"/>
      <c r="I240" s="420"/>
      <c r="J240" s="420"/>
      <c r="K240" s="420"/>
      <c r="L240" s="419" t="str">
        <f>IF('инд. оценка уровня 2кл.'!Q13=1,'инд. оценка уровня 2кл.'!$B$41,'инд. оценка уровня 2кл.'!$B$40)</f>
        <v>НИЖЕ БАЗОВОГО</v>
      </c>
      <c r="M240" s="420"/>
      <c r="N240" s="420"/>
    </row>
    <row r="241" spans="1:14" ht="13.5" thickBot="1" x14ac:dyDescent="0.25">
      <c r="A241" s="274" t="s">
        <v>49</v>
      </c>
      <c r="B241" s="405" t="str">
        <f>IF('инд. прогресс 2 кл.'!J12=1,'инд. прогресс 2 кл.'!$B$40,'инд. прогресс 2 кл.'!$B$39)</f>
        <v>ЕСТЬ ПРОГРЕСС</v>
      </c>
      <c r="C241" s="406"/>
      <c r="D241" s="407"/>
      <c r="E241" s="405" t="str">
        <f>IF('инд. прогресс 2 кл.'!K12=1,'инд. прогресс 2 кл.'!$B$40,'инд. прогресс 2 кл.'!$B$39)</f>
        <v>НЕТ ПРОГРЕССА</v>
      </c>
      <c r="F241" s="406"/>
      <c r="G241" s="406"/>
      <c r="H241" s="406"/>
      <c r="I241" s="406"/>
      <c r="J241" s="406"/>
      <c r="K241" s="406"/>
      <c r="L241" s="405"/>
      <c r="M241" s="406"/>
      <c r="N241" s="406"/>
    </row>
    <row r="242" spans="1:14" ht="13.5" thickBot="1" x14ac:dyDescent="0.25">
      <c r="A242" s="275"/>
      <c r="B242" s="276"/>
      <c r="C242" s="276"/>
      <c r="D242" s="276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</row>
    <row r="243" spans="1:14" x14ac:dyDescent="0.2">
      <c r="A243" s="410" t="s">
        <v>42</v>
      </c>
      <c r="B243" s="411"/>
      <c r="C243" s="411"/>
      <c r="D243" s="412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</row>
    <row r="244" spans="1:14" ht="13.5" thickBot="1" x14ac:dyDescent="0.25">
      <c r="A244" s="413"/>
      <c r="B244" s="414"/>
      <c r="C244" s="414"/>
      <c r="D244" s="415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</row>
    <row r="245" spans="1:14" x14ac:dyDescent="0.2">
      <c r="A245" s="277" t="s">
        <v>57</v>
      </c>
      <c r="B245" s="416">
        <f>SUM(B239:N239)</f>
        <v>41</v>
      </c>
      <c r="C245" s="417"/>
      <c r="D245" s="418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</row>
    <row r="246" spans="1:14" x14ac:dyDescent="0.2">
      <c r="A246" s="278" t="s">
        <v>30</v>
      </c>
      <c r="B246" s="419" t="str">
        <f>IF('инд. оценка уровня 2кл.'!R13=1,'инд. оценка уровня 2кл.'!$B$41,'инд. оценка уровня 2кл.'!$B$40)</f>
        <v>НИЖЕ БАЗОВОГО</v>
      </c>
      <c r="C246" s="420"/>
      <c r="D246" s="421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</row>
    <row r="247" spans="1:14" ht="13.5" thickBot="1" x14ac:dyDescent="0.25">
      <c r="A247" s="279" t="s">
        <v>41</v>
      </c>
      <c r="B247" s="405" t="str">
        <f>IF('инд. прогресс 2 кл.'!L12=1,'инд. прогресс 2 кл.'!$B$40,'инд. прогресс 2 кл.'!$B$39)</f>
        <v>НЕТ ПРОГРЕССА</v>
      </c>
      <c r="C247" s="406"/>
      <c r="D247" s="407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</row>
    <row r="248" spans="1:14" x14ac:dyDescent="0.2">
      <c r="A248" s="280"/>
      <c r="B248" s="276"/>
      <c r="C248" s="276"/>
      <c r="D248" s="276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</row>
    <row r="249" spans="1:14" x14ac:dyDescent="0.2">
      <c r="A249" s="280"/>
      <c r="B249" s="276"/>
      <c r="C249" s="276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</row>
    <row r="250" spans="1:14" x14ac:dyDescent="0.2">
      <c r="A250" s="281" t="s">
        <v>50</v>
      </c>
      <c r="B250" s="281"/>
      <c r="C250" s="282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</row>
    <row r="251" spans="1:14" x14ac:dyDescent="0.2">
      <c r="A251" s="283" t="s">
        <v>51</v>
      </c>
      <c r="B251" s="408"/>
      <c r="C251" s="408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</row>
    <row r="252" spans="1:14" x14ac:dyDescent="0.2">
      <c r="A252" s="283" t="s">
        <v>52</v>
      </c>
      <c r="B252" s="409"/>
      <c r="C252" s="409"/>
      <c r="D252" s="276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</row>
    <row r="253" spans="1:14" x14ac:dyDescent="0.2">
      <c r="A253" s="280"/>
      <c r="B253" s="276"/>
      <c r="C253" s="276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</row>
    <row r="254" spans="1:14" x14ac:dyDescent="0.2">
      <c r="A254" s="280"/>
      <c r="B254" s="276"/>
      <c r="C254" s="276"/>
      <c r="D254" s="276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</row>
    <row r="255" spans="1:14" x14ac:dyDescent="0.2">
      <c r="A255" s="280"/>
      <c r="B255" s="276"/>
      <c r="C255" s="276"/>
      <c r="D255" s="276"/>
      <c r="E255" s="276"/>
      <c r="F255" s="276"/>
      <c r="G255" s="276"/>
      <c r="H255" s="276"/>
      <c r="I255" s="276"/>
      <c r="J255" s="276"/>
      <c r="K255" s="276"/>
      <c r="L255" s="276"/>
      <c r="M255" s="276"/>
      <c r="N255" s="276"/>
    </row>
    <row r="256" spans="1:14" x14ac:dyDescent="0.2">
      <c r="A256" s="280"/>
      <c r="B256" s="276"/>
      <c r="C256" s="276"/>
      <c r="D256" s="276"/>
      <c r="E256" s="276"/>
      <c r="F256" s="276"/>
      <c r="G256" s="276"/>
      <c r="H256" s="276"/>
      <c r="I256" s="276"/>
      <c r="J256" s="276"/>
      <c r="K256" s="276"/>
      <c r="L256" s="276"/>
      <c r="M256" s="276"/>
      <c r="N256" s="276"/>
    </row>
    <row r="257" spans="1:15" x14ac:dyDescent="0.2">
      <c r="A257" s="280"/>
      <c r="B257" s="276"/>
      <c r="C257" s="276"/>
      <c r="D257" s="276"/>
      <c r="E257" s="276"/>
      <c r="F257" s="276"/>
      <c r="G257" s="276"/>
      <c r="H257" s="276"/>
      <c r="I257" s="276"/>
      <c r="J257" s="276"/>
      <c r="K257" s="276"/>
      <c r="L257" s="276"/>
      <c r="M257" s="276"/>
      <c r="N257" s="276"/>
    </row>
    <row r="258" spans="1:15" x14ac:dyDescent="0.2">
      <c r="A258" s="280"/>
      <c r="B258" s="276"/>
      <c r="C258" s="276"/>
      <c r="D258" s="276"/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</row>
    <row r="259" spans="1:15" x14ac:dyDescent="0.2">
      <c r="A259" s="280"/>
      <c r="B259" s="276"/>
      <c r="C259" s="276"/>
      <c r="D259" s="276"/>
      <c r="E259" s="276"/>
      <c r="F259" s="276"/>
      <c r="G259" s="276"/>
      <c r="H259" s="276"/>
      <c r="I259" s="276"/>
      <c r="J259" s="276"/>
      <c r="K259" s="276"/>
      <c r="L259" s="276"/>
      <c r="M259" s="276"/>
      <c r="N259" s="276"/>
    </row>
    <row r="260" spans="1:15" x14ac:dyDescent="0.2">
      <c r="A260" s="280"/>
      <c r="B260" s="276"/>
      <c r="C260" s="276"/>
      <c r="D260" s="276"/>
      <c r="E260" s="276"/>
      <c r="F260" s="276"/>
      <c r="G260" s="276"/>
      <c r="H260" s="276"/>
      <c r="I260" s="276"/>
      <c r="J260" s="276"/>
      <c r="K260" s="276"/>
      <c r="L260" s="276"/>
      <c r="M260" s="276"/>
      <c r="N260" s="276"/>
    </row>
    <row r="261" spans="1:15" ht="18.75" x14ac:dyDescent="0.2">
      <c r="A261" s="425" t="s">
        <v>69</v>
      </c>
      <c r="B261" s="425"/>
      <c r="C261" s="425"/>
      <c r="D261" s="425"/>
      <c r="E261" s="425"/>
      <c r="F261" s="425"/>
      <c r="G261" s="425"/>
      <c r="H261" s="425"/>
      <c r="I261" s="425"/>
      <c r="J261" s="425"/>
      <c r="K261" s="425"/>
      <c r="L261" s="425"/>
      <c r="M261" s="425"/>
      <c r="N261" s="425"/>
      <c r="O261" s="425"/>
    </row>
    <row r="262" spans="1:15" ht="18.75" thickBot="1" x14ac:dyDescent="0.3">
      <c r="A262" s="426" t="str">
        <f>A265</f>
        <v>Казачков Максим</v>
      </c>
      <c r="B262" s="426"/>
      <c r="C262" s="426"/>
      <c r="D262" s="426"/>
      <c r="E262" s="426"/>
      <c r="F262" s="426"/>
      <c r="G262" s="426"/>
      <c r="H262" s="426"/>
      <c r="I262" s="426"/>
      <c r="J262" s="426"/>
      <c r="K262" s="426"/>
      <c r="L262" s="426"/>
      <c r="M262" s="426"/>
      <c r="N262" s="426"/>
      <c r="O262" s="263">
        <f>O236+1</f>
        <v>11</v>
      </c>
    </row>
    <row r="263" spans="1:15" x14ac:dyDescent="0.2">
      <c r="A263" s="264"/>
      <c r="B263" s="422" t="s">
        <v>18</v>
      </c>
      <c r="C263" s="423"/>
      <c r="D263" s="424"/>
      <c r="E263" s="422" t="s">
        <v>19</v>
      </c>
      <c r="F263" s="423"/>
      <c r="G263" s="423"/>
      <c r="H263" s="423"/>
      <c r="I263" s="423"/>
      <c r="J263" s="423"/>
      <c r="K263" s="423"/>
      <c r="L263" s="422" t="s">
        <v>34</v>
      </c>
      <c r="M263" s="423"/>
      <c r="N263" s="423"/>
    </row>
    <row r="264" spans="1:15" ht="92.25" thickBot="1" x14ac:dyDescent="0.25">
      <c r="A264" s="265"/>
      <c r="B264" s="266" t="s">
        <v>39</v>
      </c>
      <c r="C264" s="267" t="s">
        <v>3</v>
      </c>
      <c r="D264" s="268" t="s">
        <v>13</v>
      </c>
      <c r="E264" s="266" t="s">
        <v>4</v>
      </c>
      <c r="F264" s="267" t="s">
        <v>5</v>
      </c>
      <c r="G264" s="267" t="s">
        <v>36</v>
      </c>
      <c r="H264" s="267" t="s">
        <v>40</v>
      </c>
      <c r="I264" s="267" t="s">
        <v>21</v>
      </c>
      <c r="J264" s="267" t="s">
        <v>8</v>
      </c>
      <c r="K264" s="267" t="s">
        <v>17</v>
      </c>
      <c r="L264" s="266" t="s">
        <v>14</v>
      </c>
      <c r="M264" s="267" t="s">
        <v>15</v>
      </c>
      <c r="N264" s="267" t="s">
        <v>16</v>
      </c>
    </row>
    <row r="265" spans="1:15" x14ac:dyDescent="0.2">
      <c r="A265" s="269" t="str">
        <f>'инд. оценки 2 кл.'!A16</f>
        <v>Казачков Максим</v>
      </c>
      <c r="B265" s="270">
        <f>'инд. оценки 2 кл.'!D16</f>
        <v>5</v>
      </c>
      <c r="C265" s="271">
        <f>'инд. оценки 2 кл.'!G16</f>
        <v>5</v>
      </c>
      <c r="D265" s="272">
        <f>'инд. оценки 2 кл.'!J16</f>
        <v>1</v>
      </c>
      <c r="E265" s="270">
        <f>'инд. оценки 2 кл.'!M16</f>
        <v>5</v>
      </c>
      <c r="F265" s="271">
        <f>'инд. оценки 2 кл.'!P16</f>
        <v>4</v>
      </c>
      <c r="G265" s="271">
        <f>'инд. оценки 2 кл.'!S16</f>
        <v>4</v>
      </c>
      <c r="H265" s="271">
        <f>'инд. оценки 2 кл.'!V16</f>
        <v>2</v>
      </c>
      <c r="I265" s="271">
        <f>'инд. оценки 2 кл.'!Y16</f>
        <v>4</v>
      </c>
      <c r="J265" s="271">
        <f>'инд. оценки 2 кл.'!AB16</f>
        <v>1</v>
      </c>
      <c r="K265" s="271">
        <f>'инд. оценки 2 кл.'!AE16</f>
        <v>5</v>
      </c>
      <c r="L265" s="270">
        <f>'инд. оценки 2 кл.'!AH16</f>
        <v>2</v>
      </c>
      <c r="M265" s="271">
        <f>'инд. оценки 2 кл.'!AK16</f>
        <v>4</v>
      </c>
      <c r="N265" s="271">
        <f>'инд. оценки 2 кл.'!AN16</f>
        <v>5</v>
      </c>
    </row>
    <row r="266" spans="1:15" x14ac:dyDescent="0.2">
      <c r="A266" s="273" t="s">
        <v>47</v>
      </c>
      <c r="B266" s="419" t="str">
        <f>IF('инд. оценка уровня 2кл.'!O14=1,'инд. оценка уровня 2кл.'!$B$41,'инд. оценка уровня 2кл.'!$B$40)</f>
        <v>БАЗОВЫЙ</v>
      </c>
      <c r="C266" s="420"/>
      <c r="D266" s="421"/>
      <c r="E266" s="419" t="str">
        <f>IF('инд. оценка уровня 2кл.'!P14=1,'инд. оценка уровня 2кл.'!$B$41,'инд. оценка уровня 2кл.'!$B$40)</f>
        <v>БАЗОВЫЙ</v>
      </c>
      <c r="F266" s="420"/>
      <c r="G266" s="420"/>
      <c r="H266" s="420"/>
      <c r="I266" s="420"/>
      <c r="J266" s="420"/>
      <c r="K266" s="420"/>
      <c r="L266" s="419" t="str">
        <f>IF('инд. оценка уровня 2кл.'!Q14=1,'инд. оценка уровня 2кл.'!$B$41,'инд. оценка уровня 2кл.'!$B$40)</f>
        <v>БАЗОВЫЙ</v>
      </c>
      <c r="M266" s="420"/>
      <c r="N266" s="420"/>
    </row>
    <row r="267" spans="1:15" ht="13.5" thickBot="1" x14ac:dyDescent="0.25">
      <c r="A267" s="274" t="s">
        <v>49</v>
      </c>
      <c r="B267" s="405" t="str">
        <f>IF('инд. прогресс 2 кл.'!J13=1,'инд. прогресс 2 кл.'!$B$40,'инд. прогресс 2 кл.'!$B$39)</f>
        <v>ЕСТЬ ПРОГРЕСС</v>
      </c>
      <c r="C267" s="406"/>
      <c r="D267" s="407"/>
      <c r="E267" s="405" t="str">
        <f>IF('инд. прогресс 2 кл.'!K13=1,'инд. прогресс 2 кл.'!$B$40,'инд. прогресс 2 кл.'!$B$39)</f>
        <v>НЕТ ПРОГРЕССА</v>
      </c>
      <c r="F267" s="406"/>
      <c r="G267" s="406"/>
      <c r="H267" s="406"/>
      <c r="I267" s="406"/>
      <c r="J267" s="406"/>
      <c r="K267" s="406"/>
      <c r="L267" s="405"/>
      <c r="M267" s="406"/>
      <c r="N267" s="406"/>
    </row>
    <row r="268" spans="1:15" ht="13.5" thickBot="1" x14ac:dyDescent="0.25">
      <c r="A268" s="275"/>
      <c r="B268" s="276"/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</row>
    <row r="269" spans="1:15" x14ac:dyDescent="0.2">
      <c r="A269" s="410" t="s">
        <v>42</v>
      </c>
      <c r="B269" s="411"/>
      <c r="C269" s="411"/>
      <c r="D269" s="412"/>
      <c r="E269" s="276"/>
      <c r="F269" s="276"/>
      <c r="G269" s="276"/>
      <c r="H269" s="276"/>
      <c r="I269" s="276"/>
      <c r="J269" s="276"/>
      <c r="K269" s="276"/>
      <c r="L269" s="276"/>
      <c r="M269" s="276"/>
      <c r="N269" s="276"/>
    </row>
    <row r="270" spans="1:15" ht="13.5" thickBot="1" x14ac:dyDescent="0.25">
      <c r="A270" s="413"/>
      <c r="B270" s="414"/>
      <c r="C270" s="414"/>
      <c r="D270" s="415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</row>
    <row r="271" spans="1:15" x14ac:dyDescent="0.2">
      <c r="A271" s="277" t="s">
        <v>57</v>
      </c>
      <c r="B271" s="416">
        <f>SUM(B265:N265)</f>
        <v>47</v>
      </c>
      <c r="C271" s="417"/>
      <c r="D271" s="418"/>
      <c r="E271" s="276"/>
      <c r="F271" s="276"/>
      <c r="G271" s="276"/>
      <c r="H271" s="276"/>
      <c r="I271" s="276"/>
      <c r="J271" s="276"/>
      <c r="K271" s="276"/>
      <c r="L271" s="276"/>
      <c r="M271" s="276"/>
      <c r="N271" s="276"/>
    </row>
    <row r="272" spans="1:15" x14ac:dyDescent="0.2">
      <c r="A272" s="278" t="s">
        <v>30</v>
      </c>
      <c r="B272" s="419" t="str">
        <f>IF('инд. оценка уровня 2кл.'!R14=1,'инд. оценка уровня 2кл.'!$B$41,'инд. оценка уровня 2кл.'!$B$40)</f>
        <v>БАЗОВЫЙ</v>
      </c>
      <c r="C272" s="420"/>
      <c r="D272" s="421"/>
      <c r="E272" s="276"/>
      <c r="F272" s="276"/>
      <c r="G272" s="276"/>
      <c r="H272" s="276"/>
      <c r="I272" s="276"/>
      <c r="J272" s="276"/>
      <c r="K272" s="276"/>
      <c r="L272" s="276"/>
      <c r="M272" s="276"/>
      <c r="N272" s="276"/>
    </row>
    <row r="273" spans="1:15" ht="13.5" thickBot="1" x14ac:dyDescent="0.25">
      <c r="A273" s="279" t="s">
        <v>41</v>
      </c>
      <c r="B273" s="405" t="str">
        <f>IF('инд. прогресс 2 кл.'!L13=1,'инд. прогресс 2 кл.'!$B$40,'инд. прогресс 2 кл.'!$B$39)</f>
        <v>НЕТ ПРОГРЕССА</v>
      </c>
      <c r="C273" s="406"/>
      <c r="D273" s="407"/>
      <c r="E273" s="276"/>
      <c r="F273" s="276"/>
      <c r="G273" s="276"/>
      <c r="H273" s="276"/>
      <c r="I273" s="276"/>
      <c r="J273" s="276"/>
      <c r="K273" s="276"/>
      <c r="L273" s="276"/>
      <c r="M273" s="276"/>
      <c r="N273" s="276"/>
    </row>
    <row r="274" spans="1:15" x14ac:dyDescent="0.2">
      <c r="A274" s="280"/>
      <c r="B274" s="276"/>
      <c r="C274" s="276"/>
      <c r="D274" s="276"/>
      <c r="E274" s="276"/>
      <c r="F274" s="276"/>
      <c r="G274" s="276"/>
      <c r="H274" s="276"/>
      <c r="I274" s="276"/>
      <c r="J274" s="276"/>
      <c r="K274" s="276"/>
      <c r="L274" s="276"/>
      <c r="M274" s="276"/>
      <c r="N274" s="276"/>
    </row>
    <row r="275" spans="1:15" x14ac:dyDescent="0.2">
      <c r="A275" s="280"/>
      <c r="B275" s="276"/>
      <c r="C275" s="276"/>
      <c r="D275" s="276"/>
      <c r="E275" s="276"/>
      <c r="F275" s="276"/>
      <c r="G275" s="276"/>
      <c r="H275" s="276"/>
      <c r="I275" s="276"/>
      <c r="J275" s="276"/>
      <c r="K275" s="276"/>
      <c r="L275" s="276"/>
      <c r="M275" s="276"/>
      <c r="N275" s="276"/>
    </row>
    <row r="276" spans="1:15" x14ac:dyDescent="0.2">
      <c r="A276" s="281" t="s">
        <v>50</v>
      </c>
      <c r="B276" s="281"/>
      <c r="C276" s="282"/>
      <c r="D276" s="276"/>
      <c r="E276" s="276"/>
      <c r="F276" s="276"/>
      <c r="G276" s="276"/>
      <c r="H276" s="276"/>
      <c r="I276" s="276"/>
      <c r="J276" s="276"/>
      <c r="K276" s="276"/>
      <c r="L276" s="276"/>
      <c r="M276" s="276"/>
      <c r="N276" s="276"/>
    </row>
    <row r="277" spans="1:15" x14ac:dyDescent="0.2">
      <c r="A277" s="283" t="s">
        <v>51</v>
      </c>
      <c r="B277" s="408"/>
      <c r="C277" s="408"/>
      <c r="D277" s="276"/>
      <c r="E277" s="276"/>
      <c r="F277" s="276"/>
      <c r="G277" s="276"/>
      <c r="H277" s="276"/>
      <c r="I277" s="276"/>
      <c r="J277" s="276"/>
      <c r="K277" s="276"/>
      <c r="L277" s="276"/>
      <c r="M277" s="276"/>
      <c r="N277" s="276"/>
    </row>
    <row r="278" spans="1:15" x14ac:dyDescent="0.2">
      <c r="A278" s="283" t="s">
        <v>52</v>
      </c>
      <c r="B278" s="409"/>
      <c r="C278" s="409"/>
      <c r="D278" s="276"/>
      <c r="E278" s="276"/>
      <c r="F278" s="276"/>
      <c r="G278" s="276"/>
      <c r="H278" s="276"/>
      <c r="I278" s="276"/>
      <c r="J278" s="276"/>
      <c r="K278" s="276"/>
      <c r="L278" s="276"/>
      <c r="M278" s="276"/>
      <c r="N278" s="276"/>
    </row>
    <row r="279" spans="1:15" x14ac:dyDescent="0.2">
      <c r="A279" s="280"/>
      <c r="B279" s="276"/>
      <c r="C279" s="276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</row>
    <row r="280" spans="1:15" x14ac:dyDescent="0.2">
      <c r="A280" s="280"/>
      <c r="B280" s="276"/>
      <c r="C280" s="276"/>
      <c r="D280" s="276"/>
      <c r="E280" s="276"/>
      <c r="F280" s="276"/>
      <c r="G280" s="276"/>
      <c r="H280" s="276"/>
      <c r="I280" s="276"/>
      <c r="J280" s="276"/>
      <c r="K280" s="276"/>
      <c r="L280" s="276"/>
      <c r="M280" s="276"/>
      <c r="N280" s="276"/>
    </row>
    <row r="281" spans="1:15" x14ac:dyDescent="0.2">
      <c r="A281" s="280"/>
      <c r="B281" s="276"/>
      <c r="C281" s="276"/>
      <c r="D281" s="276"/>
      <c r="E281" s="276"/>
      <c r="F281" s="276"/>
      <c r="G281" s="276"/>
      <c r="H281" s="276"/>
      <c r="I281" s="276"/>
      <c r="J281" s="276"/>
      <c r="K281" s="276"/>
      <c r="L281" s="276"/>
      <c r="M281" s="276"/>
      <c r="N281" s="276"/>
    </row>
    <row r="282" spans="1:15" x14ac:dyDescent="0.2">
      <c r="A282" s="280"/>
      <c r="B282" s="276"/>
      <c r="C282" s="276"/>
      <c r="D282" s="276"/>
      <c r="E282" s="276"/>
      <c r="F282" s="276"/>
      <c r="G282" s="276"/>
      <c r="H282" s="276"/>
      <c r="I282" s="276"/>
      <c r="J282" s="276"/>
      <c r="K282" s="276"/>
      <c r="L282" s="276"/>
      <c r="M282" s="276"/>
      <c r="N282" s="276"/>
    </row>
    <row r="283" spans="1:15" x14ac:dyDescent="0.2">
      <c r="A283" s="280"/>
      <c r="B283" s="276"/>
      <c r="C283" s="276"/>
      <c r="D283" s="276"/>
      <c r="E283" s="276"/>
      <c r="F283" s="276"/>
      <c r="G283" s="276"/>
      <c r="H283" s="276"/>
      <c r="I283" s="276"/>
      <c r="J283" s="276"/>
      <c r="K283" s="276"/>
      <c r="L283" s="276"/>
      <c r="M283" s="276"/>
      <c r="N283" s="276"/>
    </row>
    <row r="284" spans="1:15" x14ac:dyDescent="0.2">
      <c r="A284" s="280"/>
      <c r="B284" s="276"/>
      <c r="C284" s="276"/>
      <c r="D284" s="276"/>
      <c r="E284" s="276"/>
      <c r="F284" s="276"/>
      <c r="G284" s="276"/>
      <c r="H284" s="276"/>
      <c r="I284" s="276"/>
      <c r="J284" s="276"/>
      <c r="K284" s="276"/>
      <c r="L284" s="276"/>
      <c r="M284" s="276"/>
      <c r="N284" s="276"/>
    </row>
    <row r="285" spans="1:15" x14ac:dyDescent="0.2">
      <c r="A285" s="280"/>
      <c r="B285" s="276"/>
      <c r="C285" s="276"/>
      <c r="D285" s="276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</row>
    <row r="286" spans="1:15" x14ac:dyDescent="0.2">
      <c r="A286" s="280"/>
      <c r="B286" s="276"/>
      <c r="C286" s="276"/>
      <c r="D286" s="276"/>
      <c r="E286" s="276"/>
      <c r="F286" s="276"/>
      <c r="G286" s="276"/>
      <c r="H286" s="276"/>
      <c r="I286" s="276"/>
      <c r="J286" s="276"/>
      <c r="K286" s="276"/>
      <c r="L286" s="276"/>
      <c r="M286" s="276"/>
      <c r="N286" s="276"/>
    </row>
    <row r="287" spans="1:15" ht="18.75" x14ac:dyDescent="0.2">
      <c r="A287" s="425" t="s">
        <v>69</v>
      </c>
      <c r="B287" s="425"/>
      <c r="C287" s="425"/>
      <c r="D287" s="425"/>
      <c r="E287" s="425"/>
      <c r="F287" s="425"/>
      <c r="G287" s="425"/>
      <c r="H287" s="425"/>
      <c r="I287" s="425"/>
      <c r="J287" s="425"/>
      <c r="K287" s="425"/>
      <c r="L287" s="425"/>
      <c r="M287" s="425"/>
      <c r="N287" s="425"/>
      <c r="O287" s="425"/>
    </row>
    <row r="288" spans="1:15" ht="18.75" thickBot="1" x14ac:dyDescent="0.3">
      <c r="A288" s="426" t="str">
        <f>A291</f>
        <v>Канева Алина</v>
      </c>
      <c r="B288" s="426"/>
      <c r="C288" s="426"/>
      <c r="D288" s="426"/>
      <c r="E288" s="426"/>
      <c r="F288" s="426"/>
      <c r="G288" s="426"/>
      <c r="H288" s="426"/>
      <c r="I288" s="426"/>
      <c r="J288" s="426"/>
      <c r="K288" s="426"/>
      <c r="L288" s="426"/>
      <c r="M288" s="426"/>
      <c r="N288" s="426"/>
      <c r="O288" s="263">
        <f>O262+1</f>
        <v>12</v>
      </c>
    </row>
    <row r="289" spans="1:14" x14ac:dyDescent="0.2">
      <c r="A289" s="264"/>
      <c r="B289" s="422" t="s">
        <v>18</v>
      </c>
      <c r="C289" s="423"/>
      <c r="D289" s="424"/>
      <c r="E289" s="422" t="s">
        <v>19</v>
      </c>
      <c r="F289" s="423"/>
      <c r="G289" s="423"/>
      <c r="H289" s="423"/>
      <c r="I289" s="423"/>
      <c r="J289" s="423"/>
      <c r="K289" s="423"/>
      <c r="L289" s="422" t="s">
        <v>34</v>
      </c>
      <c r="M289" s="423"/>
      <c r="N289" s="423"/>
    </row>
    <row r="290" spans="1:14" ht="92.25" thickBot="1" x14ac:dyDescent="0.25">
      <c r="A290" s="265"/>
      <c r="B290" s="266" t="s">
        <v>39</v>
      </c>
      <c r="C290" s="267" t="s">
        <v>3</v>
      </c>
      <c r="D290" s="268" t="s">
        <v>13</v>
      </c>
      <c r="E290" s="266" t="s">
        <v>4</v>
      </c>
      <c r="F290" s="267" t="s">
        <v>5</v>
      </c>
      <c r="G290" s="267" t="s">
        <v>36</v>
      </c>
      <c r="H290" s="267" t="s">
        <v>40</v>
      </c>
      <c r="I290" s="267" t="s">
        <v>21</v>
      </c>
      <c r="J290" s="267" t="s">
        <v>8</v>
      </c>
      <c r="K290" s="267" t="s">
        <v>17</v>
      </c>
      <c r="L290" s="266" t="s">
        <v>14</v>
      </c>
      <c r="M290" s="267" t="s">
        <v>15</v>
      </c>
      <c r="N290" s="267" t="s">
        <v>16</v>
      </c>
    </row>
    <row r="291" spans="1:14" x14ac:dyDescent="0.2">
      <c r="A291" s="269" t="str">
        <f>'инд. оценки 2 кл.'!A17</f>
        <v>Канева Алина</v>
      </c>
      <c r="B291" s="270">
        <f>'инд. оценки 2 кл.'!D17</f>
        <v>3</v>
      </c>
      <c r="C291" s="271">
        <f>'инд. оценки 2 кл.'!G17</f>
        <v>3</v>
      </c>
      <c r="D291" s="272">
        <f>'инд. оценки 2 кл.'!J17</f>
        <v>2</v>
      </c>
      <c r="E291" s="270">
        <f>'инд. оценки 2 кл.'!M17</f>
        <v>4</v>
      </c>
      <c r="F291" s="271">
        <f>'инд. оценки 2 кл.'!P17</f>
        <v>3</v>
      </c>
      <c r="G291" s="271">
        <f>'инд. оценки 2 кл.'!S17</f>
        <v>3</v>
      </c>
      <c r="H291" s="271">
        <f>'инд. оценки 2 кл.'!V17</f>
        <v>2</v>
      </c>
      <c r="I291" s="271">
        <f>'инд. оценки 2 кл.'!Y17</f>
        <v>3</v>
      </c>
      <c r="J291" s="271">
        <f>'инд. оценки 2 кл.'!AB17</f>
        <v>2</v>
      </c>
      <c r="K291" s="271">
        <f>'инд. оценки 2 кл.'!AE17</f>
        <v>3</v>
      </c>
      <c r="L291" s="270">
        <f>'инд. оценки 2 кл.'!AH17</f>
        <v>4</v>
      </c>
      <c r="M291" s="271">
        <f>'инд. оценки 2 кл.'!AK17</f>
        <v>4</v>
      </c>
      <c r="N291" s="271">
        <f>'инд. оценки 2 кл.'!AN17</f>
        <v>5</v>
      </c>
    </row>
    <row r="292" spans="1:14" x14ac:dyDescent="0.2">
      <c r="A292" s="273" t="s">
        <v>47</v>
      </c>
      <c r="B292" s="419" t="str">
        <f>IF('инд. оценка уровня 2кл.'!O15=1,'инд. оценка уровня 2кл.'!$B$41,'инд. оценка уровня 2кл.'!$B$40)</f>
        <v>НИЖЕ БАЗОВОГО</v>
      </c>
      <c r="C292" s="420"/>
      <c r="D292" s="421"/>
      <c r="E292" s="419" t="str">
        <f>IF('инд. оценка уровня 2кл.'!P15=1,'инд. оценка уровня 2кл.'!$B$41,'инд. оценка уровня 2кл.'!$B$40)</f>
        <v>НИЖЕ БАЗОВОГО</v>
      </c>
      <c r="F292" s="420"/>
      <c r="G292" s="420"/>
      <c r="H292" s="420"/>
      <c r="I292" s="420"/>
      <c r="J292" s="420"/>
      <c r="K292" s="420"/>
      <c r="L292" s="419" t="str">
        <f>IF('инд. оценка уровня 2кл.'!Q15=1,'инд. оценка уровня 2кл.'!$B$41,'инд. оценка уровня 2кл.'!$B$40)</f>
        <v>БАЗОВЫЙ</v>
      </c>
      <c r="M292" s="420"/>
      <c r="N292" s="420"/>
    </row>
    <row r="293" spans="1:14" ht="13.5" thickBot="1" x14ac:dyDescent="0.25">
      <c r="A293" s="274" t="s">
        <v>49</v>
      </c>
      <c r="B293" s="405" t="str">
        <f>IF('инд. прогресс 2 кл.'!J14=1,'инд. прогресс 2 кл.'!$B$40,'инд. прогресс 2 кл.'!$B$39)</f>
        <v>ЕСТЬ ПРОГРЕСС</v>
      </c>
      <c r="C293" s="406"/>
      <c r="D293" s="407"/>
      <c r="E293" s="405" t="str">
        <f>IF('инд. прогресс 2 кл.'!K14=1,'инд. прогресс 2 кл.'!$B$40,'инд. прогресс 2 кл.'!$B$39)</f>
        <v>НЕТ ПРОГРЕССА</v>
      </c>
      <c r="F293" s="406"/>
      <c r="G293" s="406"/>
      <c r="H293" s="406"/>
      <c r="I293" s="406"/>
      <c r="J293" s="406"/>
      <c r="K293" s="406"/>
      <c r="L293" s="405"/>
      <c r="M293" s="406"/>
      <c r="N293" s="406"/>
    </row>
    <row r="294" spans="1:14" ht="13.5" thickBot="1" x14ac:dyDescent="0.25">
      <c r="A294" s="275"/>
      <c r="B294" s="276"/>
      <c r="C294" s="276"/>
      <c r="D294" s="276"/>
      <c r="E294" s="276"/>
      <c r="F294" s="276"/>
      <c r="G294" s="276"/>
      <c r="H294" s="276"/>
      <c r="I294" s="276"/>
      <c r="J294" s="276"/>
      <c r="K294" s="276"/>
      <c r="L294" s="276"/>
      <c r="M294" s="276"/>
      <c r="N294" s="276"/>
    </row>
    <row r="295" spans="1:14" x14ac:dyDescent="0.2">
      <c r="A295" s="410" t="s">
        <v>42</v>
      </c>
      <c r="B295" s="411"/>
      <c r="C295" s="411"/>
      <c r="D295" s="412"/>
      <c r="E295" s="276"/>
      <c r="F295" s="276"/>
      <c r="G295" s="276"/>
      <c r="H295" s="276"/>
      <c r="I295" s="276"/>
      <c r="J295" s="276"/>
      <c r="K295" s="276"/>
      <c r="L295" s="276"/>
      <c r="M295" s="276"/>
      <c r="N295" s="276"/>
    </row>
    <row r="296" spans="1:14" ht="13.5" thickBot="1" x14ac:dyDescent="0.25">
      <c r="A296" s="413"/>
      <c r="B296" s="414"/>
      <c r="C296" s="414"/>
      <c r="D296" s="415"/>
      <c r="E296" s="276"/>
      <c r="F296" s="276"/>
      <c r="G296" s="276"/>
      <c r="H296" s="276"/>
      <c r="I296" s="276"/>
      <c r="J296" s="276"/>
      <c r="K296" s="276"/>
      <c r="L296" s="276"/>
      <c r="M296" s="276"/>
      <c r="N296" s="276"/>
    </row>
    <row r="297" spans="1:14" x14ac:dyDescent="0.2">
      <c r="A297" s="277" t="s">
        <v>57</v>
      </c>
      <c r="B297" s="416">
        <f>SUM(B291:N291)</f>
        <v>41</v>
      </c>
      <c r="C297" s="417"/>
      <c r="D297" s="418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</row>
    <row r="298" spans="1:14" x14ac:dyDescent="0.2">
      <c r="A298" s="278" t="s">
        <v>30</v>
      </c>
      <c r="B298" s="419" t="str">
        <f>IF('инд. оценка уровня 2кл.'!R15=1,'инд. оценка уровня 2кл.'!$B$41,'инд. оценка уровня 2кл.'!$B$40)</f>
        <v>НИЖЕ БАЗОВОГО</v>
      </c>
      <c r="C298" s="420"/>
      <c r="D298" s="421"/>
      <c r="E298" s="276"/>
      <c r="F298" s="276"/>
      <c r="G298" s="276"/>
      <c r="H298" s="276"/>
      <c r="I298" s="276"/>
      <c r="J298" s="276"/>
      <c r="K298" s="276"/>
      <c r="L298" s="276"/>
      <c r="M298" s="276"/>
      <c r="N298" s="276"/>
    </row>
    <row r="299" spans="1:14" ht="13.5" thickBot="1" x14ac:dyDescent="0.25">
      <c r="A299" s="279" t="s">
        <v>41</v>
      </c>
      <c r="B299" s="405" t="str">
        <f>IF('инд. прогресс 2 кл.'!L14=1,'инд. прогресс 2 кл.'!$B$40,'инд. прогресс 2 кл.'!$B$39)</f>
        <v>НЕТ ПРОГРЕССА</v>
      </c>
      <c r="C299" s="406"/>
      <c r="D299" s="407"/>
      <c r="E299" s="276"/>
      <c r="F299" s="276"/>
      <c r="G299" s="276"/>
      <c r="H299" s="276"/>
      <c r="I299" s="276"/>
      <c r="J299" s="276"/>
      <c r="K299" s="276"/>
      <c r="L299" s="276"/>
      <c r="M299" s="276"/>
      <c r="N299" s="276"/>
    </row>
    <row r="300" spans="1:14" x14ac:dyDescent="0.2">
      <c r="A300" s="280"/>
      <c r="B300" s="276"/>
      <c r="C300" s="276"/>
      <c r="D300" s="276"/>
      <c r="E300" s="276"/>
      <c r="F300" s="276"/>
      <c r="G300" s="276"/>
      <c r="H300" s="276"/>
      <c r="I300" s="276"/>
      <c r="J300" s="276"/>
      <c r="K300" s="276"/>
      <c r="L300" s="276"/>
      <c r="M300" s="276"/>
      <c r="N300" s="276"/>
    </row>
    <row r="301" spans="1:14" x14ac:dyDescent="0.2">
      <c r="A301" s="280"/>
      <c r="B301" s="276"/>
      <c r="C301" s="276"/>
      <c r="D301" s="276"/>
      <c r="E301" s="276"/>
      <c r="F301" s="276"/>
      <c r="G301" s="276"/>
      <c r="H301" s="276"/>
      <c r="I301" s="276"/>
      <c r="J301" s="276"/>
      <c r="K301" s="276"/>
      <c r="L301" s="276"/>
      <c r="M301" s="276"/>
      <c r="N301" s="276"/>
    </row>
    <row r="302" spans="1:14" x14ac:dyDescent="0.2">
      <c r="A302" s="281" t="s">
        <v>50</v>
      </c>
      <c r="B302" s="281"/>
      <c r="C302" s="282"/>
      <c r="D302" s="276"/>
      <c r="E302" s="276"/>
      <c r="F302" s="276"/>
      <c r="G302" s="276"/>
      <c r="H302" s="276"/>
      <c r="I302" s="276"/>
      <c r="J302" s="276"/>
      <c r="K302" s="276"/>
      <c r="L302" s="276"/>
      <c r="M302" s="276"/>
      <c r="N302" s="276"/>
    </row>
    <row r="303" spans="1:14" x14ac:dyDescent="0.2">
      <c r="A303" s="283" t="s">
        <v>51</v>
      </c>
      <c r="B303" s="408"/>
      <c r="C303" s="408"/>
      <c r="D303" s="276"/>
      <c r="E303" s="276"/>
      <c r="F303" s="276"/>
      <c r="G303" s="276"/>
      <c r="H303" s="276"/>
      <c r="I303" s="276"/>
      <c r="J303" s="276"/>
      <c r="K303" s="276"/>
      <c r="L303" s="276"/>
      <c r="M303" s="276"/>
      <c r="N303" s="276"/>
    </row>
    <row r="304" spans="1:14" x14ac:dyDescent="0.2">
      <c r="A304" s="283" t="s">
        <v>52</v>
      </c>
      <c r="B304" s="409"/>
      <c r="C304" s="409"/>
      <c r="D304" s="276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</row>
    <row r="305" spans="1:15" x14ac:dyDescent="0.2">
      <c r="A305" s="280"/>
      <c r="B305" s="276"/>
      <c r="C305" s="276"/>
      <c r="D305" s="276"/>
      <c r="E305" s="276"/>
      <c r="F305" s="276"/>
      <c r="G305" s="276"/>
      <c r="H305" s="276"/>
      <c r="I305" s="276"/>
      <c r="J305" s="276"/>
      <c r="K305" s="276"/>
      <c r="L305" s="276"/>
      <c r="M305" s="276"/>
      <c r="N305" s="276"/>
    </row>
    <row r="306" spans="1:15" x14ac:dyDescent="0.2">
      <c r="A306" s="280"/>
      <c r="B306" s="276"/>
      <c r="C306" s="276"/>
      <c r="D306" s="276"/>
      <c r="E306" s="276"/>
      <c r="F306" s="276"/>
      <c r="G306" s="276"/>
      <c r="H306" s="276"/>
      <c r="I306" s="276"/>
      <c r="J306" s="276"/>
      <c r="K306" s="276"/>
      <c r="L306" s="276"/>
      <c r="M306" s="276"/>
      <c r="N306" s="276"/>
    </row>
    <row r="307" spans="1:15" x14ac:dyDescent="0.2">
      <c r="A307" s="280"/>
      <c r="B307" s="276"/>
      <c r="C307" s="276"/>
      <c r="D307" s="276"/>
      <c r="E307" s="276"/>
      <c r="F307" s="276"/>
      <c r="G307" s="276"/>
      <c r="H307" s="276"/>
      <c r="I307" s="276"/>
      <c r="J307" s="276"/>
      <c r="K307" s="276"/>
      <c r="L307" s="276"/>
      <c r="M307" s="276"/>
      <c r="N307" s="276"/>
    </row>
    <row r="308" spans="1:15" x14ac:dyDescent="0.2">
      <c r="A308" s="280"/>
      <c r="B308" s="276"/>
      <c r="C308" s="276"/>
      <c r="D308" s="276"/>
      <c r="E308" s="276"/>
      <c r="F308" s="276"/>
      <c r="G308" s="276"/>
      <c r="H308" s="276"/>
      <c r="I308" s="276"/>
      <c r="J308" s="276"/>
      <c r="K308" s="276"/>
      <c r="L308" s="276"/>
      <c r="M308" s="276"/>
      <c r="N308" s="276"/>
    </row>
    <row r="309" spans="1:15" x14ac:dyDescent="0.2">
      <c r="A309" s="280"/>
      <c r="B309" s="276"/>
      <c r="C309" s="276"/>
      <c r="D309" s="276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</row>
    <row r="310" spans="1:15" x14ac:dyDescent="0.2">
      <c r="A310" s="280"/>
      <c r="B310" s="276"/>
      <c r="C310" s="276"/>
      <c r="D310" s="276"/>
      <c r="E310" s="276"/>
      <c r="F310" s="276"/>
      <c r="G310" s="276"/>
      <c r="H310" s="276"/>
      <c r="I310" s="276"/>
      <c r="J310" s="276"/>
      <c r="K310" s="276"/>
      <c r="L310" s="276"/>
      <c r="M310" s="276"/>
      <c r="N310" s="276"/>
    </row>
    <row r="311" spans="1:15" x14ac:dyDescent="0.2">
      <c r="A311" s="280"/>
      <c r="B311" s="276"/>
      <c r="C311" s="276"/>
      <c r="D311" s="276"/>
      <c r="E311" s="276"/>
      <c r="F311" s="276"/>
      <c r="G311" s="276"/>
      <c r="H311" s="276"/>
      <c r="I311" s="276"/>
      <c r="J311" s="276"/>
      <c r="K311" s="276"/>
      <c r="L311" s="276"/>
      <c r="M311" s="276"/>
      <c r="N311" s="276"/>
    </row>
    <row r="312" spans="1:15" x14ac:dyDescent="0.2">
      <c r="A312" s="280"/>
      <c r="B312" s="276"/>
      <c r="C312" s="276"/>
      <c r="D312" s="276"/>
      <c r="E312" s="276"/>
      <c r="F312" s="276"/>
      <c r="G312" s="276"/>
      <c r="H312" s="276"/>
      <c r="I312" s="276"/>
      <c r="J312" s="276"/>
      <c r="K312" s="276"/>
      <c r="L312" s="276"/>
      <c r="M312" s="276"/>
      <c r="N312" s="276"/>
    </row>
    <row r="313" spans="1:15" ht="18.75" x14ac:dyDescent="0.2">
      <c r="A313" s="425" t="s">
        <v>69</v>
      </c>
      <c r="B313" s="425"/>
      <c r="C313" s="425"/>
      <c r="D313" s="425"/>
      <c r="E313" s="425"/>
      <c r="F313" s="425"/>
      <c r="G313" s="425"/>
      <c r="H313" s="425"/>
      <c r="I313" s="425"/>
      <c r="J313" s="425"/>
      <c r="K313" s="425"/>
      <c r="L313" s="425"/>
      <c r="M313" s="425"/>
      <c r="N313" s="425"/>
      <c r="O313" s="425"/>
    </row>
    <row r="314" spans="1:15" ht="18.75" thickBot="1" x14ac:dyDescent="0.3">
      <c r="A314" s="426" t="str">
        <f>A317</f>
        <v>Катугина Дарья</v>
      </c>
      <c r="B314" s="426"/>
      <c r="C314" s="426"/>
      <c r="D314" s="426"/>
      <c r="E314" s="426"/>
      <c r="F314" s="426"/>
      <c r="G314" s="426"/>
      <c r="H314" s="426"/>
      <c r="I314" s="426"/>
      <c r="J314" s="426"/>
      <c r="K314" s="426"/>
      <c r="L314" s="426"/>
      <c r="M314" s="426"/>
      <c r="N314" s="426"/>
      <c r="O314" s="263">
        <f>O288+1</f>
        <v>13</v>
      </c>
    </row>
    <row r="315" spans="1:15" x14ac:dyDescent="0.2">
      <c r="A315" s="264"/>
      <c r="B315" s="422" t="s">
        <v>18</v>
      </c>
      <c r="C315" s="423"/>
      <c r="D315" s="424"/>
      <c r="E315" s="422" t="s">
        <v>19</v>
      </c>
      <c r="F315" s="423"/>
      <c r="G315" s="423"/>
      <c r="H315" s="423"/>
      <c r="I315" s="423"/>
      <c r="J315" s="423"/>
      <c r="K315" s="423"/>
      <c r="L315" s="422" t="s">
        <v>34</v>
      </c>
      <c r="M315" s="423"/>
      <c r="N315" s="423"/>
    </row>
    <row r="316" spans="1:15" ht="92.25" thickBot="1" x14ac:dyDescent="0.25">
      <c r="A316" s="265"/>
      <c r="B316" s="266" t="s">
        <v>39</v>
      </c>
      <c r="C316" s="267" t="s">
        <v>3</v>
      </c>
      <c r="D316" s="268" t="s">
        <v>13</v>
      </c>
      <c r="E316" s="266" t="s">
        <v>4</v>
      </c>
      <c r="F316" s="267" t="s">
        <v>5</v>
      </c>
      <c r="G316" s="267" t="s">
        <v>36</v>
      </c>
      <c r="H316" s="267" t="s">
        <v>40</v>
      </c>
      <c r="I316" s="267" t="s">
        <v>21</v>
      </c>
      <c r="J316" s="267" t="s">
        <v>8</v>
      </c>
      <c r="K316" s="267" t="s">
        <v>17</v>
      </c>
      <c r="L316" s="266" t="s">
        <v>14</v>
      </c>
      <c r="M316" s="267" t="s">
        <v>15</v>
      </c>
      <c r="N316" s="267" t="s">
        <v>16</v>
      </c>
    </row>
    <row r="317" spans="1:15" x14ac:dyDescent="0.2">
      <c r="A317" s="269" t="str">
        <f>'инд. оценки 2 кл.'!A18</f>
        <v>Катугина Дарья</v>
      </c>
      <c r="B317" s="270">
        <f>'инд. оценки 2 кл.'!D18</f>
        <v>3</v>
      </c>
      <c r="C317" s="271">
        <f>'инд. оценки 2 кл.'!G18</f>
        <v>2</v>
      </c>
      <c r="D317" s="272">
        <f>'инд. оценки 2 кл.'!J18</f>
        <v>1</v>
      </c>
      <c r="E317" s="270">
        <f>'инд. оценки 2 кл.'!M18</f>
        <v>2</v>
      </c>
      <c r="F317" s="271">
        <f>'инд. оценки 2 кл.'!P18</f>
        <v>4</v>
      </c>
      <c r="G317" s="271">
        <f>'инд. оценки 2 кл.'!S18</f>
        <v>3</v>
      </c>
      <c r="H317" s="271">
        <f>'инд. оценки 2 кл.'!V18</f>
        <v>1</v>
      </c>
      <c r="I317" s="271">
        <f>'инд. оценки 2 кл.'!Y18</f>
        <v>2</v>
      </c>
      <c r="J317" s="271">
        <f>'инд. оценки 2 кл.'!AB18</f>
        <v>2</v>
      </c>
      <c r="K317" s="271">
        <f>'инд. оценки 2 кл.'!AE18</f>
        <v>0</v>
      </c>
      <c r="L317" s="270">
        <f>'инд. оценки 2 кл.'!AH18</f>
        <v>1</v>
      </c>
      <c r="M317" s="271">
        <f>'инд. оценки 2 кл.'!AK18</f>
        <v>4</v>
      </c>
      <c r="N317" s="271">
        <f>'инд. оценки 2 кл.'!AN18</f>
        <v>2</v>
      </c>
    </row>
    <row r="318" spans="1:15" x14ac:dyDescent="0.2">
      <c r="A318" s="273" t="s">
        <v>47</v>
      </c>
      <c r="B318" s="419" t="str">
        <f>IF('инд. оценка уровня 2кл.'!O16=1,'инд. оценка уровня 2кл.'!$B$41,'инд. оценка уровня 2кл.'!$B$40)</f>
        <v>НИЖЕ БАЗОВОГО</v>
      </c>
      <c r="C318" s="420"/>
      <c r="D318" s="421"/>
      <c r="E318" s="419" t="str">
        <f>IF('инд. оценка уровня 2кл.'!P16=1,'инд. оценка уровня 2кл.'!$B$41,'инд. оценка уровня 2кл.'!$B$40)</f>
        <v>НИЖЕ БАЗОВОГО</v>
      </c>
      <c r="F318" s="420"/>
      <c r="G318" s="420"/>
      <c r="H318" s="420"/>
      <c r="I318" s="420"/>
      <c r="J318" s="420"/>
      <c r="K318" s="420"/>
      <c r="L318" s="419" t="str">
        <f>IF('инд. оценка уровня 2кл.'!Q16=1,'инд. оценка уровня 2кл.'!$B$41,'инд. оценка уровня 2кл.'!$B$40)</f>
        <v>НИЖЕ БАЗОВОГО</v>
      </c>
      <c r="M318" s="420"/>
      <c r="N318" s="420"/>
    </row>
    <row r="319" spans="1:15" ht="13.5" thickBot="1" x14ac:dyDescent="0.25">
      <c r="A319" s="274" t="s">
        <v>49</v>
      </c>
      <c r="B319" s="405" t="str">
        <f>IF('инд. прогресс 2 кл.'!J15=1,'инд. прогресс 2 кл.'!$B$40,'инд. прогресс 2 кл.'!$B$39)</f>
        <v>НЕТ ПРОГРЕССА</v>
      </c>
      <c r="C319" s="406"/>
      <c r="D319" s="407"/>
      <c r="E319" s="405" t="str">
        <f>IF('инд. прогресс 2 кл.'!K15=1,'инд. прогресс 2 кл.'!$B$40,'инд. прогресс 2 кл.'!$B$39)</f>
        <v>НЕТ ПРОГРЕССА</v>
      </c>
      <c r="F319" s="406"/>
      <c r="G319" s="406"/>
      <c r="H319" s="406"/>
      <c r="I319" s="406"/>
      <c r="J319" s="406"/>
      <c r="K319" s="406"/>
      <c r="L319" s="405"/>
      <c r="M319" s="406"/>
      <c r="N319" s="406"/>
    </row>
    <row r="320" spans="1:15" ht="13.5" thickBot="1" x14ac:dyDescent="0.25">
      <c r="A320" s="275"/>
      <c r="B320" s="276"/>
      <c r="C320" s="276"/>
      <c r="D320" s="276"/>
      <c r="E320" s="276"/>
      <c r="F320" s="276"/>
      <c r="G320" s="276"/>
      <c r="H320" s="276"/>
      <c r="I320" s="276"/>
      <c r="J320" s="276"/>
      <c r="K320" s="276"/>
      <c r="L320" s="276"/>
      <c r="M320" s="276"/>
      <c r="N320" s="276"/>
    </row>
    <row r="321" spans="1:14" x14ac:dyDescent="0.2">
      <c r="A321" s="410" t="s">
        <v>42</v>
      </c>
      <c r="B321" s="411"/>
      <c r="C321" s="411"/>
      <c r="D321" s="412"/>
      <c r="E321" s="276"/>
      <c r="F321" s="276"/>
      <c r="G321" s="276"/>
      <c r="H321" s="276"/>
      <c r="I321" s="276"/>
      <c r="J321" s="276"/>
      <c r="K321" s="276"/>
      <c r="L321" s="276"/>
      <c r="M321" s="276"/>
      <c r="N321" s="276"/>
    </row>
    <row r="322" spans="1:14" ht="13.5" thickBot="1" x14ac:dyDescent="0.25">
      <c r="A322" s="413"/>
      <c r="B322" s="414"/>
      <c r="C322" s="414"/>
      <c r="D322" s="415"/>
      <c r="E322" s="276"/>
      <c r="F322" s="276"/>
      <c r="G322" s="276"/>
      <c r="H322" s="276"/>
      <c r="I322" s="276"/>
      <c r="J322" s="276"/>
      <c r="K322" s="276"/>
      <c r="L322" s="276"/>
      <c r="M322" s="276"/>
      <c r="N322" s="276"/>
    </row>
    <row r="323" spans="1:14" x14ac:dyDescent="0.2">
      <c r="A323" s="277" t="s">
        <v>57</v>
      </c>
      <c r="B323" s="416">
        <f>SUM(B317:N317)</f>
        <v>27</v>
      </c>
      <c r="C323" s="417"/>
      <c r="D323" s="418"/>
      <c r="E323" s="276"/>
      <c r="F323" s="276"/>
      <c r="G323" s="276"/>
      <c r="H323" s="276"/>
      <c r="I323" s="276"/>
      <c r="J323" s="276"/>
      <c r="K323" s="276"/>
      <c r="L323" s="276"/>
      <c r="M323" s="276"/>
      <c r="N323" s="276"/>
    </row>
    <row r="324" spans="1:14" x14ac:dyDescent="0.2">
      <c r="A324" s="278" t="s">
        <v>30</v>
      </c>
      <c r="B324" s="419" t="str">
        <f>IF('инд. оценка уровня 2кл.'!R16=1,'инд. оценка уровня 2кл.'!$B$41,'инд. оценка уровня 2кл.'!$B$40)</f>
        <v>НИЖЕ БАЗОВОГО</v>
      </c>
      <c r="C324" s="420"/>
      <c r="D324" s="421"/>
      <c r="E324" s="276"/>
      <c r="F324" s="276"/>
      <c r="G324" s="276"/>
      <c r="H324" s="276"/>
      <c r="I324" s="276"/>
      <c r="J324" s="276"/>
      <c r="K324" s="276"/>
      <c r="L324" s="276"/>
      <c r="M324" s="276"/>
      <c r="N324" s="276"/>
    </row>
    <row r="325" spans="1:14" ht="13.5" thickBot="1" x14ac:dyDescent="0.25">
      <c r="A325" s="279" t="s">
        <v>41</v>
      </c>
      <c r="B325" s="405" t="str">
        <f>IF('инд. прогресс 2 кл.'!L15=1,'инд. прогресс 2 кл.'!$B$40,'инд. прогресс 2 кл.'!$B$39)</f>
        <v>НЕТ ПРОГРЕССА</v>
      </c>
      <c r="C325" s="406"/>
      <c r="D325" s="407"/>
      <c r="E325" s="276"/>
      <c r="F325" s="276"/>
      <c r="G325" s="276"/>
      <c r="H325" s="276"/>
      <c r="I325" s="276"/>
      <c r="J325" s="276"/>
      <c r="K325" s="276"/>
      <c r="L325" s="276"/>
      <c r="M325" s="276"/>
      <c r="N325" s="276"/>
    </row>
    <row r="326" spans="1:14" x14ac:dyDescent="0.2">
      <c r="A326" s="280"/>
      <c r="B326" s="276"/>
      <c r="C326" s="276"/>
      <c r="D326" s="276"/>
      <c r="E326" s="276"/>
      <c r="F326" s="276"/>
      <c r="G326" s="276"/>
      <c r="H326" s="276"/>
      <c r="I326" s="276"/>
      <c r="J326" s="276"/>
      <c r="K326" s="276"/>
      <c r="L326" s="276"/>
      <c r="M326" s="276"/>
      <c r="N326" s="276"/>
    </row>
    <row r="327" spans="1:14" x14ac:dyDescent="0.2">
      <c r="A327" s="280"/>
      <c r="B327" s="276"/>
      <c r="C327" s="276"/>
      <c r="D327" s="276"/>
      <c r="E327" s="276"/>
      <c r="F327" s="276"/>
      <c r="G327" s="276"/>
      <c r="H327" s="276"/>
      <c r="I327" s="276"/>
      <c r="J327" s="276"/>
      <c r="K327" s="276"/>
      <c r="L327" s="276"/>
      <c r="M327" s="276"/>
      <c r="N327" s="276"/>
    </row>
    <row r="328" spans="1:14" x14ac:dyDescent="0.2">
      <c r="A328" s="281" t="s">
        <v>50</v>
      </c>
      <c r="B328" s="281"/>
      <c r="C328" s="282"/>
      <c r="D328" s="276"/>
      <c r="E328" s="276"/>
      <c r="F328" s="276"/>
      <c r="G328" s="276"/>
      <c r="H328" s="276"/>
      <c r="I328" s="276"/>
      <c r="J328" s="276"/>
      <c r="K328" s="276"/>
      <c r="L328" s="276"/>
      <c r="M328" s="276"/>
      <c r="N328" s="276"/>
    </row>
    <row r="329" spans="1:14" x14ac:dyDescent="0.2">
      <c r="A329" s="283" t="s">
        <v>51</v>
      </c>
      <c r="B329" s="408"/>
      <c r="C329" s="408"/>
      <c r="D329" s="276"/>
      <c r="E329" s="276"/>
      <c r="F329" s="276"/>
      <c r="G329" s="276"/>
      <c r="H329" s="276"/>
      <c r="I329" s="276"/>
      <c r="J329" s="276"/>
      <c r="K329" s="276"/>
      <c r="L329" s="276"/>
      <c r="M329" s="276"/>
      <c r="N329" s="276"/>
    </row>
    <row r="330" spans="1:14" x14ac:dyDescent="0.2">
      <c r="A330" s="283" t="s">
        <v>52</v>
      </c>
      <c r="B330" s="409"/>
      <c r="C330" s="409"/>
      <c r="D330" s="276"/>
      <c r="E330" s="276"/>
      <c r="F330" s="276"/>
      <c r="G330" s="276"/>
      <c r="H330" s="276"/>
      <c r="I330" s="276"/>
      <c r="J330" s="276"/>
      <c r="K330" s="276"/>
      <c r="L330" s="276"/>
      <c r="M330" s="276"/>
      <c r="N330" s="276"/>
    </row>
    <row r="331" spans="1:14" x14ac:dyDescent="0.2">
      <c r="A331" s="280"/>
      <c r="B331" s="276"/>
      <c r="C331" s="276"/>
      <c r="D331" s="276"/>
      <c r="E331" s="276"/>
      <c r="F331" s="276"/>
      <c r="G331" s="276"/>
      <c r="H331" s="276"/>
      <c r="I331" s="276"/>
      <c r="J331" s="276"/>
      <c r="K331" s="276"/>
      <c r="L331" s="276"/>
      <c r="M331" s="276"/>
      <c r="N331" s="276"/>
    </row>
    <row r="332" spans="1:14" x14ac:dyDescent="0.2">
      <c r="A332" s="280"/>
      <c r="B332" s="276"/>
      <c r="C332" s="276"/>
      <c r="D332" s="276"/>
      <c r="E332" s="276"/>
      <c r="F332" s="276"/>
      <c r="G332" s="276"/>
      <c r="H332" s="276"/>
      <c r="I332" s="276"/>
      <c r="J332" s="276"/>
      <c r="K332" s="276"/>
      <c r="L332" s="276"/>
      <c r="M332" s="276"/>
      <c r="N332" s="276"/>
    </row>
    <row r="333" spans="1:14" x14ac:dyDescent="0.2">
      <c r="A333" s="280"/>
      <c r="B333" s="276"/>
      <c r="C333" s="276"/>
      <c r="D333" s="276"/>
      <c r="E333" s="276"/>
      <c r="F333" s="276"/>
      <c r="G333" s="276"/>
      <c r="H333" s="276"/>
      <c r="I333" s="276"/>
      <c r="J333" s="276"/>
      <c r="K333" s="276"/>
      <c r="L333" s="276"/>
      <c r="M333" s="276"/>
      <c r="N333" s="276"/>
    </row>
    <row r="334" spans="1:14" x14ac:dyDescent="0.2">
      <c r="A334" s="280"/>
      <c r="B334" s="276"/>
      <c r="C334" s="276"/>
      <c r="D334" s="276"/>
      <c r="E334" s="276"/>
      <c r="F334" s="276"/>
      <c r="G334" s="276"/>
      <c r="H334" s="276"/>
      <c r="I334" s="276"/>
      <c r="J334" s="276"/>
      <c r="K334" s="276"/>
      <c r="L334" s="276"/>
      <c r="M334" s="276"/>
      <c r="N334" s="276"/>
    </row>
    <row r="335" spans="1:14" x14ac:dyDescent="0.2">
      <c r="A335" s="280"/>
      <c r="B335" s="276"/>
      <c r="C335" s="276"/>
      <c r="D335" s="276"/>
      <c r="E335" s="276"/>
      <c r="F335" s="276"/>
      <c r="G335" s="276"/>
      <c r="H335" s="276"/>
      <c r="I335" s="276"/>
      <c r="J335" s="276"/>
      <c r="K335" s="276"/>
      <c r="L335" s="276"/>
      <c r="M335" s="276"/>
      <c r="N335" s="276"/>
    </row>
    <row r="336" spans="1:14" x14ac:dyDescent="0.2">
      <c r="A336" s="280"/>
      <c r="B336" s="276"/>
      <c r="C336" s="276"/>
      <c r="D336" s="276"/>
      <c r="E336" s="276"/>
      <c r="F336" s="276"/>
      <c r="G336" s="276"/>
      <c r="H336" s="276"/>
      <c r="I336" s="276"/>
      <c r="J336" s="276"/>
      <c r="K336" s="276"/>
      <c r="L336" s="276"/>
      <c r="M336" s="276"/>
      <c r="N336" s="276"/>
    </row>
    <row r="337" spans="1:15" x14ac:dyDescent="0.2">
      <c r="A337" s="280"/>
      <c r="B337" s="276"/>
      <c r="C337" s="276"/>
      <c r="D337" s="276"/>
      <c r="E337" s="276"/>
      <c r="F337" s="276"/>
      <c r="G337" s="276"/>
      <c r="H337" s="276"/>
      <c r="I337" s="276"/>
      <c r="J337" s="276"/>
      <c r="K337" s="276"/>
      <c r="L337" s="276"/>
      <c r="M337" s="276"/>
      <c r="N337" s="276"/>
    </row>
    <row r="338" spans="1:15" x14ac:dyDescent="0.2">
      <c r="A338" s="280"/>
      <c r="B338" s="276"/>
      <c r="C338" s="276"/>
      <c r="D338" s="276"/>
      <c r="E338" s="276"/>
      <c r="F338" s="276"/>
      <c r="G338" s="276"/>
      <c r="H338" s="276"/>
      <c r="I338" s="276"/>
      <c r="J338" s="276"/>
      <c r="K338" s="276"/>
      <c r="L338" s="276"/>
      <c r="M338" s="276"/>
      <c r="N338" s="276"/>
    </row>
    <row r="339" spans="1:15" ht="18.75" x14ac:dyDescent="0.2">
      <c r="A339" s="425" t="s">
        <v>69</v>
      </c>
      <c r="B339" s="425"/>
      <c r="C339" s="425"/>
      <c r="D339" s="425"/>
      <c r="E339" s="425"/>
      <c r="F339" s="425"/>
      <c r="G339" s="425"/>
      <c r="H339" s="425"/>
      <c r="I339" s="425"/>
      <c r="J339" s="425"/>
      <c r="K339" s="425"/>
      <c r="L339" s="425"/>
      <c r="M339" s="425"/>
      <c r="N339" s="425"/>
      <c r="O339" s="425"/>
    </row>
    <row r="340" spans="1:15" ht="18.75" thickBot="1" x14ac:dyDescent="0.3">
      <c r="A340" s="426" t="str">
        <f>A343</f>
        <v>Макарова Полина</v>
      </c>
      <c r="B340" s="426"/>
      <c r="C340" s="426"/>
      <c r="D340" s="426"/>
      <c r="E340" s="426"/>
      <c r="F340" s="426"/>
      <c r="G340" s="426"/>
      <c r="H340" s="426"/>
      <c r="I340" s="426"/>
      <c r="J340" s="426"/>
      <c r="K340" s="426"/>
      <c r="L340" s="426"/>
      <c r="M340" s="426"/>
      <c r="N340" s="426"/>
      <c r="O340" s="263">
        <f>O314+1</f>
        <v>14</v>
      </c>
    </row>
    <row r="341" spans="1:15" x14ac:dyDescent="0.2">
      <c r="A341" s="264"/>
      <c r="B341" s="422" t="s">
        <v>18</v>
      </c>
      <c r="C341" s="423"/>
      <c r="D341" s="424"/>
      <c r="E341" s="422" t="s">
        <v>19</v>
      </c>
      <c r="F341" s="423"/>
      <c r="G341" s="423"/>
      <c r="H341" s="423"/>
      <c r="I341" s="423"/>
      <c r="J341" s="423"/>
      <c r="K341" s="423"/>
      <c r="L341" s="422" t="s">
        <v>34</v>
      </c>
      <c r="M341" s="423"/>
      <c r="N341" s="423"/>
    </row>
    <row r="342" spans="1:15" ht="92.25" thickBot="1" x14ac:dyDescent="0.25">
      <c r="A342" s="265"/>
      <c r="B342" s="266" t="s">
        <v>39</v>
      </c>
      <c r="C342" s="267" t="s">
        <v>3</v>
      </c>
      <c r="D342" s="268" t="s">
        <v>13</v>
      </c>
      <c r="E342" s="266" t="s">
        <v>4</v>
      </c>
      <c r="F342" s="267" t="s">
        <v>5</v>
      </c>
      <c r="G342" s="267" t="s">
        <v>36</v>
      </c>
      <c r="H342" s="267" t="s">
        <v>40</v>
      </c>
      <c r="I342" s="267" t="s">
        <v>21</v>
      </c>
      <c r="J342" s="267" t="s">
        <v>8</v>
      </c>
      <c r="K342" s="267" t="s">
        <v>17</v>
      </c>
      <c r="L342" s="266" t="s">
        <v>14</v>
      </c>
      <c r="M342" s="267" t="s">
        <v>15</v>
      </c>
      <c r="N342" s="267" t="s">
        <v>16</v>
      </c>
    </row>
    <row r="343" spans="1:15" x14ac:dyDescent="0.2">
      <c r="A343" s="269" t="str">
        <f>'инд. оценки 2 кл.'!A19</f>
        <v>Макарова Полина</v>
      </c>
      <c r="B343" s="270">
        <f>'инд. оценки 2 кл.'!D19</f>
        <v>5</v>
      </c>
      <c r="C343" s="271">
        <f>'инд. оценки 2 кл.'!G19</f>
        <v>6</v>
      </c>
      <c r="D343" s="272">
        <f>'инд. оценки 2 кл.'!J19</f>
        <v>3</v>
      </c>
      <c r="E343" s="270">
        <f>'инд. оценки 2 кл.'!M19</f>
        <v>3</v>
      </c>
      <c r="F343" s="271">
        <f>'инд. оценки 2 кл.'!P19</f>
        <v>4</v>
      </c>
      <c r="G343" s="271">
        <f>'инд. оценки 2 кл.'!S19</f>
        <v>4</v>
      </c>
      <c r="H343" s="271">
        <f>'инд. оценки 2 кл.'!V19</f>
        <v>6</v>
      </c>
      <c r="I343" s="271">
        <f>'инд. оценки 2 кл.'!Y19</f>
        <v>5</v>
      </c>
      <c r="J343" s="271">
        <f>'инд. оценки 2 кл.'!AB19</f>
        <v>4</v>
      </c>
      <c r="K343" s="271">
        <f>'инд. оценки 2 кл.'!AE19</f>
        <v>2</v>
      </c>
      <c r="L343" s="270">
        <f>'инд. оценки 2 кл.'!AH19</f>
        <v>5</v>
      </c>
      <c r="M343" s="271">
        <f>'инд. оценки 2 кл.'!AK19</f>
        <v>6</v>
      </c>
      <c r="N343" s="271">
        <f>'инд. оценки 2 кл.'!AN19</f>
        <v>5</v>
      </c>
    </row>
    <row r="344" spans="1:15" x14ac:dyDescent="0.2">
      <c r="A344" s="273" t="s">
        <v>47</v>
      </c>
      <c r="B344" s="419" t="str">
        <f>IF('инд. оценка уровня 2кл.'!O17=1,'инд. оценка уровня 2кл.'!$B$41,'инд. оценка уровня 2кл.'!$B$40)</f>
        <v>БАЗОВЫЙ</v>
      </c>
      <c r="C344" s="420"/>
      <c r="D344" s="421"/>
      <c r="E344" s="419" t="str">
        <f>IF('инд. оценка уровня 2кл.'!P17,'инд. оценка уровня 2кл.'!$B$41,'инд. оценка уровня 2кл.'!$B$40)</f>
        <v>БАЗОВЫЙ</v>
      </c>
      <c r="F344" s="420"/>
      <c r="G344" s="420"/>
      <c r="H344" s="420"/>
      <c r="I344" s="420"/>
      <c r="J344" s="420"/>
      <c r="K344" s="420"/>
      <c r="L344" s="419" t="str">
        <f>IF('инд. оценка уровня 2кл.'!Q17=1,'инд. оценка уровня 2кл.'!$B$41,'инд. оценка уровня 2кл.'!$B$40)</f>
        <v>БАЗОВЫЙ</v>
      </c>
      <c r="M344" s="420"/>
      <c r="N344" s="420"/>
    </row>
    <row r="345" spans="1:15" ht="13.5" thickBot="1" x14ac:dyDescent="0.25">
      <c r="A345" s="274" t="s">
        <v>49</v>
      </c>
      <c r="B345" s="405" t="str">
        <f>IF('инд. прогресс 2 кл.'!J16=1,'инд. прогресс 2 кл.'!$B$40,'инд. прогресс 2 кл.'!$B$39)</f>
        <v>ЕСТЬ ПРОГРЕСС</v>
      </c>
      <c r="C345" s="406"/>
      <c r="D345" s="407"/>
      <c r="E345" s="405" t="str">
        <f>IF('инд. прогресс 2 кл.'!K16=1,'инд. прогресс 2 кл.'!$B$40,'инд. прогресс 2 кл.'!$B$39)</f>
        <v>НЕТ ПРОГРЕССА</v>
      </c>
      <c r="F345" s="406"/>
      <c r="G345" s="406"/>
      <c r="H345" s="406"/>
      <c r="I345" s="406"/>
      <c r="J345" s="406"/>
      <c r="K345" s="406"/>
      <c r="L345" s="405"/>
      <c r="M345" s="406"/>
      <c r="N345" s="406"/>
    </row>
    <row r="346" spans="1:15" ht="13.5" thickBot="1" x14ac:dyDescent="0.25">
      <c r="A346" s="275"/>
      <c r="B346" s="276"/>
      <c r="C346" s="276"/>
      <c r="D346" s="276"/>
      <c r="E346" s="276"/>
      <c r="F346" s="276"/>
      <c r="G346" s="276"/>
      <c r="H346" s="276"/>
      <c r="I346" s="276"/>
      <c r="J346" s="276"/>
      <c r="K346" s="276"/>
      <c r="L346" s="276"/>
      <c r="M346" s="276"/>
      <c r="N346" s="276"/>
    </row>
    <row r="347" spans="1:15" x14ac:dyDescent="0.2">
      <c r="A347" s="410" t="s">
        <v>42</v>
      </c>
      <c r="B347" s="411"/>
      <c r="C347" s="411"/>
      <c r="D347" s="412"/>
      <c r="E347" s="276"/>
      <c r="F347" s="276"/>
      <c r="G347" s="276"/>
      <c r="H347" s="276"/>
      <c r="I347" s="276"/>
      <c r="J347" s="276"/>
      <c r="K347" s="276"/>
      <c r="L347" s="276"/>
      <c r="M347" s="276"/>
      <c r="N347" s="276"/>
    </row>
    <row r="348" spans="1:15" ht="13.5" thickBot="1" x14ac:dyDescent="0.25">
      <c r="A348" s="413"/>
      <c r="B348" s="414"/>
      <c r="C348" s="414"/>
      <c r="D348" s="415"/>
      <c r="E348" s="276"/>
      <c r="F348" s="276"/>
      <c r="G348" s="276"/>
      <c r="H348" s="276"/>
      <c r="I348" s="276"/>
      <c r="J348" s="276"/>
      <c r="K348" s="276"/>
      <c r="L348" s="276"/>
      <c r="M348" s="276"/>
      <c r="N348" s="276"/>
    </row>
    <row r="349" spans="1:15" x14ac:dyDescent="0.2">
      <c r="A349" s="277" t="s">
        <v>57</v>
      </c>
      <c r="B349" s="416">
        <f>SUM(B343:N343)</f>
        <v>58</v>
      </c>
      <c r="C349" s="417"/>
      <c r="D349" s="418"/>
      <c r="E349" s="276"/>
      <c r="F349" s="276"/>
      <c r="G349" s="276"/>
      <c r="H349" s="276"/>
      <c r="I349" s="276"/>
      <c r="J349" s="276"/>
      <c r="K349" s="276"/>
      <c r="L349" s="276"/>
      <c r="M349" s="276"/>
      <c r="N349" s="276"/>
    </row>
    <row r="350" spans="1:15" x14ac:dyDescent="0.2">
      <c r="A350" s="278" t="s">
        <v>30</v>
      </c>
      <c r="B350" s="419" t="str">
        <f>IF('инд. оценка уровня 2кл.'!R17=1,'инд. оценка уровня 2кл.'!$B$41,'инд. оценка уровня 2кл.'!$B$40)</f>
        <v>БАЗОВЫЙ</v>
      </c>
      <c r="C350" s="420"/>
      <c r="D350" s="421"/>
      <c r="E350" s="276"/>
      <c r="F350" s="276"/>
      <c r="G350" s="276"/>
      <c r="H350" s="276"/>
      <c r="I350" s="276"/>
      <c r="J350" s="276"/>
      <c r="K350" s="276"/>
      <c r="L350" s="276"/>
      <c r="M350" s="276"/>
      <c r="N350" s="276"/>
    </row>
    <row r="351" spans="1:15" ht="13.5" thickBot="1" x14ac:dyDescent="0.25">
      <c r="A351" s="279" t="s">
        <v>41</v>
      </c>
      <c r="B351" s="405" t="str">
        <f>IF('инд. прогресс 2 кл.'!L16=1,'инд. прогресс 2 кл.'!$B$40,'инд. прогресс 2 кл.'!$B$39)</f>
        <v>НЕТ ПРОГРЕССА</v>
      </c>
      <c r="C351" s="406"/>
      <c r="D351" s="407"/>
      <c r="E351" s="276"/>
      <c r="F351" s="276"/>
      <c r="G351" s="276"/>
      <c r="H351" s="276"/>
      <c r="I351" s="276"/>
      <c r="J351" s="276"/>
      <c r="K351" s="276"/>
      <c r="L351" s="276"/>
      <c r="M351" s="276"/>
      <c r="N351" s="276"/>
    </row>
    <row r="352" spans="1:15" x14ac:dyDescent="0.2">
      <c r="A352" s="280"/>
      <c r="B352" s="276"/>
      <c r="C352" s="276"/>
      <c r="D352" s="276"/>
      <c r="E352" s="276"/>
      <c r="F352" s="276"/>
      <c r="G352" s="276"/>
      <c r="H352" s="276"/>
      <c r="I352" s="276"/>
      <c r="J352" s="276"/>
      <c r="K352" s="276"/>
      <c r="L352" s="276"/>
      <c r="M352" s="276"/>
      <c r="N352" s="276"/>
    </row>
    <row r="353" spans="1:15" x14ac:dyDescent="0.2">
      <c r="A353" s="280"/>
      <c r="B353" s="276"/>
      <c r="C353" s="276"/>
      <c r="D353" s="276"/>
      <c r="E353" s="276"/>
      <c r="F353" s="276"/>
      <c r="G353" s="276"/>
      <c r="H353" s="276"/>
      <c r="I353" s="276"/>
      <c r="J353" s="276"/>
      <c r="K353" s="276"/>
      <c r="L353" s="276"/>
      <c r="M353" s="276"/>
      <c r="N353" s="276"/>
    </row>
    <row r="354" spans="1:15" x14ac:dyDescent="0.2">
      <c r="A354" s="281" t="s">
        <v>50</v>
      </c>
      <c r="B354" s="281"/>
      <c r="C354" s="282"/>
      <c r="D354" s="276"/>
      <c r="E354" s="276"/>
      <c r="F354" s="276"/>
      <c r="G354" s="276"/>
      <c r="H354" s="276"/>
      <c r="I354" s="276"/>
      <c r="J354" s="276"/>
      <c r="K354" s="276"/>
      <c r="L354" s="276"/>
      <c r="M354" s="276"/>
      <c r="N354" s="276"/>
    </row>
    <row r="355" spans="1:15" x14ac:dyDescent="0.2">
      <c r="A355" s="283" t="s">
        <v>51</v>
      </c>
      <c r="B355" s="408"/>
      <c r="C355" s="408"/>
      <c r="D355" s="276"/>
      <c r="E355" s="276"/>
      <c r="F355" s="276"/>
      <c r="G355" s="276"/>
      <c r="H355" s="276"/>
      <c r="I355" s="276"/>
      <c r="J355" s="276"/>
      <c r="K355" s="276"/>
      <c r="L355" s="276"/>
      <c r="M355" s="276"/>
      <c r="N355" s="276"/>
    </row>
    <row r="356" spans="1:15" x14ac:dyDescent="0.2">
      <c r="A356" s="283" t="s">
        <v>52</v>
      </c>
      <c r="B356" s="409"/>
      <c r="C356" s="409"/>
      <c r="D356" s="276"/>
      <c r="E356" s="276"/>
      <c r="F356" s="276"/>
      <c r="G356" s="276"/>
      <c r="H356" s="276"/>
      <c r="I356" s="276"/>
      <c r="J356" s="276"/>
      <c r="K356" s="276"/>
      <c r="L356" s="276"/>
      <c r="M356" s="276"/>
      <c r="N356" s="276"/>
    </row>
    <row r="357" spans="1:15" x14ac:dyDescent="0.2">
      <c r="A357" s="280"/>
      <c r="B357" s="276"/>
      <c r="C357" s="276"/>
      <c r="D357" s="276"/>
      <c r="E357" s="276"/>
      <c r="F357" s="276"/>
      <c r="G357" s="276"/>
      <c r="H357" s="276"/>
      <c r="I357" s="276"/>
      <c r="J357" s="276"/>
      <c r="K357" s="276"/>
      <c r="L357" s="276"/>
      <c r="M357" s="276"/>
      <c r="N357" s="276"/>
    </row>
    <row r="358" spans="1:15" x14ac:dyDescent="0.2">
      <c r="A358" s="280"/>
      <c r="B358" s="276"/>
      <c r="C358" s="276"/>
      <c r="D358" s="276"/>
      <c r="E358" s="276"/>
      <c r="F358" s="276"/>
      <c r="G358" s="276"/>
      <c r="H358" s="276"/>
      <c r="I358" s="276"/>
      <c r="J358" s="276"/>
      <c r="K358" s="276"/>
      <c r="L358" s="276"/>
      <c r="M358" s="276"/>
      <c r="N358" s="276"/>
    </row>
    <row r="359" spans="1:15" x14ac:dyDescent="0.2">
      <c r="A359" s="280"/>
      <c r="B359" s="276"/>
      <c r="C359" s="276"/>
      <c r="D359" s="276"/>
      <c r="E359" s="276"/>
      <c r="F359" s="276"/>
      <c r="G359" s="276"/>
      <c r="H359" s="276"/>
      <c r="I359" s="276"/>
      <c r="J359" s="276"/>
      <c r="K359" s="276"/>
      <c r="L359" s="276"/>
      <c r="M359" s="276"/>
      <c r="N359" s="276"/>
    </row>
    <row r="360" spans="1:15" x14ac:dyDescent="0.2">
      <c r="A360" s="280"/>
      <c r="B360" s="276"/>
      <c r="C360" s="276"/>
      <c r="D360" s="276"/>
      <c r="E360" s="276"/>
      <c r="F360" s="276"/>
      <c r="G360" s="276"/>
      <c r="H360" s="276"/>
      <c r="I360" s="276"/>
      <c r="J360" s="276"/>
      <c r="K360" s="276"/>
      <c r="L360" s="276"/>
      <c r="M360" s="276"/>
      <c r="N360" s="276"/>
    </row>
    <row r="361" spans="1:15" x14ac:dyDescent="0.2">
      <c r="A361" s="280"/>
      <c r="B361" s="276"/>
      <c r="C361" s="276"/>
      <c r="D361" s="276"/>
      <c r="E361" s="276"/>
      <c r="F361" s="276"/>
      <c r="G361" s="276"/>
      <c r="H361" s="276"/>
      <c r="I361" s="276"/>
      <c r="J361" s="276"/>
      <c r="K361" s="276"/>
      <c r="L361" s="276"/>
      <c r="M361" s="276"/>
      <c r="N361" s="276"/>
    </row>
    <row r="362" spans="1:15" x14ac:dyDescent="0.2">
      <c r="A362" s="280"/>
      <c r="B362" s="276"/>
      <c r="C362" s="276"/>
      <c r="D362" s="276"/>
      <c r="E362" s="276"/>
      <c r="F362" s="276"/>
      <c r="G362" s="276"/>
      <c r="H362" s="276"/>
      <c r="I362" s="276"/>
      <c r="J362" s="276"/>
      <c r="K362" s="276"/>
      <c r="L362" s="276"/>
      <c r="M362" s="276"/>
      <c r="N362" s="276"/>
    </row>
    <row r="363" spans="1:15" x14ac:dyDescent="0.2">
      <c r="A363" s="280"/>
      <c r="B363" s="276"/>
      <c r="C363" s="276"/>
      <c r="D363" s="276"/>
      <c r="E363" s="276"/>
      <c r="F363" s="276"/>
      <c r="G363" s="276"/>
      <c r="H363" s="276"/>
      <c r="I363" s="276"/>
      <c r="J363" s="276"/>
      <c r="K363" s="276"/>
      <c r="L363" s="276"/>
      <c r="M363" s="276"/>
      <c r="N363" s="276"/>
    </row>
    <row r="364" spans="1:15" x14ac:dyDescent="0.2">
      <c r="A364" s="280"/>
      <c r="B364" s="276"/>
      <c r="C364" s="276"/>
      <c r="D364" s="276"/>
      <c r="E364" s="276"/>
      <c r="F364" s="276"/>
      <c r="G364" s="276"/>
      <c r="H364" s="276"/>
      <c r="I364" s="276"/>
      <c r="J364" s="276"/>
      <c r="K364" s="276"/>
      <c r="L364" s="276"/>
      <c r="M364" s="276"/>
      <c r="N364" s="276"/>
    </row>
    <row r="365" spans="1:15" ht="18.75" x14ac:dyDescent="0.2">
      <c r="A365" s="425" t="s">
        <v>69</v>
      </c>
      <c r="B365" s="425"/>
      <c r="C365" s="425"/>
      <c r="D365" s="425"/>
      <c r="E365" s="425"/>
      <c r="F365" s="425"/>
      <c r="G365" s="425"/>
      <c r="H365" s="425"/>
      <c r="I365" s="425"/>
      <c r="J365" s="425"/>
      <c r="K365" s="425"/>
      <c r="L365" s="425"/>
      <c r="M365" s="425"/>
      <c r="N365" s="425"/>
      <c r="O365" s="425"/>
    </row>
    <row r="366" spans="1:15" ht="18.75" thickBot="1" x14ac:dyDescent="0.3">
      <c r="A366" s="426" t="str">
        <f>A369</f>
        <v>Салтыкова Мария</v>
      </c>
      <c r="B366" s="426"/>
      <c r="C366" s="426"/>
      <c r="D366" s="426"/>
      <c r="E366" s="426"/>
      <c r="F366" s="426"/>
      <c r="G366" s="426"/>
      <c r="H366" s="426"/>
      <c r="I366" s="426"/>
      <c r="J366" s="426"/>
      <c r="K366" s="426"/>
      <c r="L366" s="426"/>
      <c r="M366" s="426"/>
      <c r="N366" s="426"/>
      <c r="O366" s="263">
        <f>O340+1</f>
        <v>15</v>
      </c>
    </row>
    <row r="367" spans="1:15" x14ac:dyDescent="0.2">
      <c r="A367" s="264"/>
      <c r="B367" s="422" t="s">
        <v>18</v>
      </c>
      <c r="C367" s="423"/>
      <c r="D367" s="424"/>
      <c r="E367" s="422" t="s">
        <v>19</v>
      </c>
      <c r="F367" s="423"/>
      <c r="G367" s="423"/>
      <c r="H367" s="423"/>
      <c r="I367" s="423"/>
      <c r="J367" s="423"/>
      <c r="K367" s="423"/>
      <c r="L367" s="422" t="s">
        <v>34</v>
      </c>
      <c r="M367" s="423"/>
      <c r="N367" s="423"/>
    </row>
    <row r="368" spans="1:15" ht="92.25" thickBot="1" x14ac:dyDescent="0.25">
      <c r="A368" s="265"/>
      <c r="B368" s="266" t="s">
        <v>39</v>
      </c>
      <c r="C368" s="267" t="s">
        <v>3</v>
      </c>
      <c r="D368" s="268" t="s">
        <v>13</v>
      </c>
      <c r="E368" s="266" t="s">
        <v>4</v>
      </c>
      <c r="F368" s="267" t="s">
        <v>5</v>
      </c>
      <c r="G368" s="267" t="s">
        <v>36</v>
      </c>
      <c r="H368" s="267" t="s">
        <v>40</v>
      </c>
      <c r="I368" s="267" t="s">
        <v>21</v>
      </c>
      <c r="J368" s="267" t="s">
        <v>8</v>
      </c>
      <c r="K368" s="267" t="s">
        <v>17</v>
      </c>
      <c r="L368" s="266" t="s">
        <v>14</v>
      </c>
      <c r="M368" s="267" t="s">
        <v>15</v>
      </c>
      <c r="N368" s="267" t="s">
        <v>16</v>
      </c>
    </row>
    <row r="369" spans="1:14" x14ac:dyDescent="0.2">
      <c r="A369" s="269" t="str">
        <f>'инд. оценки 2 кл.'!A20</f>
        <v>Салтыкова Мария</v>
      </c>
      <c r="B369" s="270">
        <f>'инд. оценки 2 кл.'!D20</f>
        <v>2</v>
      </c>
      <c r="C369" s="271">
        <f>'инд. оценки 2 кл.'!G20</f>
        <v>2</v>
      </c>
      <c r="D369" s="272">
        <f>'инд. оценки 2 кл.'!J20</f>
        <v>1</v>
      </c>
      <c r="E369" s="270">
        <f>'инд. оценки 2 кл.'!M20</f>
        <v>3</v>
      </c>
      <c r="F369" s="271">
        <f>'инд. оценки 2 кл.'!P20</f>
        <v>4</v>
      </c>
      <c r="G369" s="271">
        <f>'инд. оценки 2 кл.'!S20</f>
        <v>3</v>
      </c>
      <c r="H369" s="271">
        <f>'инд. оценки 2 кл.'!V20</f>
        <v>3</v>
      </c>
      <c r="I369" s="271">
        <f>'инд. оценки 2 кл.'!Y20</f>
        <v>2</v>
      </c>
      <c r="J369" s="271">
        <f>'инд. оценки 2 кл.'!AB20</f>
        <v>2</v>
      </c>
      <c r="K369" s="271">
        <f>'инд. оценки 2 кл.'!AE20</f>
        <v>2</v>
      </c>
      <c r="L369" s="270">
        <f>'инд. оценки 2 кл.'!AH20</f>
        <v>4</v>
      </c>
      <c r="M369" s="271">
        <f>'инд. оценки 2 кл.'!AK20</f>
        <v>4</v>
      </c>
      <c r="N369" s="271">
        <f>'инд. оценки 2 кл.'!AN20</f>
        <v>4</v>
      </c>
    </row>
    <row r="370" spans="1:14" x14ac:dyDescent="0.2">
      <c r="A370" s="273" t="s">
        <v>47</v>
      </c>
      <c r="B370" s="419" t="str">
        <f>IF('инд. оценка уровня 2кл.'!O18=1,'инд. оценка уровня 2кл.'!$B$41,'инд. оценка уровня 2кл.'!$B$40)</f>
        <v>НИЖЕ БАЗОВОГО</v>
      </c>
      <c r="C370" s="420"/>
      <c r="D370" s="421"/>
      <c r="E370" s="419" t="str">
        <f>IF('инд. оценка уровня 2кл.'!P18=1,'инд. оценка уровня 2кл.'!$B$41,'инд. оценка уровня 2кл.'!$B$40)</f>
        <v>НИЖЕ БАЗОВОГО</v>
      </c>
      <c r="F370" s="420"/>
      <c r="G370" s="420"/>
      <c r="H370" s="420"/>
      <c r="I370" s="420"/>
      <c r="J370" s="420"/>
      <c r="K370" s="420"/>
      <c r="L370" s="419" t="str">
        <f>IF('инд. оценка уровня 2кл.'!Q18=1,'инд. оценка уровня 2кл.'!$B$41,'инд. оценка уровня 2кл.'!$B$40)</f>
        <v>БАЗОВЫЙ</v>
      </c>
      <c r="M370" s="420"/>
      <c r="N370" s="420"/>
    </row>
    <row r="371" spans="1:14" ht="13.5" thickBot="1" x14ac:dyDescent="0.25">
      <c r="A371" s="274" t="s">
        <v>49</v>
      </c>
      <c r="B371" s="405" t="str">
        <f>IF('инд. прогресс 2 кл.'!J17=1,'инд. прогресс 2 кл.'!$B$40,'инд. прогресс 2 кл.'!$B$39)</f>
        <v>НЕТ ПРОГРЕССА</v>
      </c>
      <c r="C371" s="406"/>
      <c r="D371" s="407"/>
      <c r="E371" s="405" t="str">
        <f>IF('инд. прогресс 2 кл.'!K17=1,'инд. прогресс 2 кл.'!$B$40,'инд. прогресс 2 кл.'!$B$39)</f>
        <v>НЕТ ПРОГРЕССА</v>
      </c>
      <c r="F371" s="406"/>
      <c r="G371" s="406"/>
      <c r="H371" s="406"/>
      <c r="I371" s="406"/>
      <c r="J371" s="406"/>
      <c r="K371" s="406"/>
      <c r="L371" s="405"/>
      <c r="M371" s="406"/>
      <c r="N371" s="406"/>
    </row>
    <row r="372" spans="1:14" ht="13.5" thickBot="1" x14ac:dyDescent="0.25">
      <c r="A372" s="275"/>
      <c r="B372" s="276"/>
      <c r="C372" s="276"/>
      <c r="D372" s="276"/>
      <c r="E372" s="276"/>
      <c r="F372" s="276"/>
      <c r="G372" s="276"/>
      <c r="H372" s="276"/>
      <c r="I372" s="276"/>
      <c r="J372" s="276"/>
      <c r="K372" s="276"/>
      <c r="L372" s="276"/>
      <c r="M372" s="276"/>
      <c r="N372" s="276"/>
    </row>
    <row r="373" spans="1:14" x14ac:dyDescent="0.2">
      <c r="A373" s="410" t="s">
        <v>42</v>
      </c>
      <c r="B373" s="411"/>
      <c r="C373" s="411"/>
      <c r="D373" s="412"/>
      <c r="E373" s="276"/>
      <c r="F373" s="276"/>
      <c r="G373" s="276"/>
      <c r="H373" s="276"/>
      <c r="I373" s="276"/>
      <c r="J373" s="276"/>
      <c r="K373" s="276"/>
      <c r="L373" s="276"/>
      <c r="M373" s="276"/>
      <c r="N373" s="276"/>
    </row>
    <row r="374" spans="1:14" ht="13.5" thickBot="1" x14ac:dyDescent="0.25">
      <c r="A374" s="413"/>
      <c r="B374" s="414"/>
      <c r="C374" s="414"/>
      <c r="D374" s="415"/>
      <c r="E374" s="276"/>
      <c r="F374" s="276"/>
      <c r="G374" s="276"/>
      <c r="H374" s="276"/>
      <c r="I374" s="276"/>
      <c r="J374" s="276"/>
      <c r="K374" s="276"/>
      <c r="L374" s="276"/>
      <c r="M374" s="276"/>
      <c r="N374" s="276"/>
    </row>
    <row r="375" spans="1:14" x14ac:dyDescent="0.2">
      <c r="A375" s="277" t="s">
        <v>57</v>
      </c>
      <c r="B375" s="416">
        <f>SUM(B369:N369)</f>
        <v>36</v>
      </c>
      <c r="C375" s="417"/>
      <c r="D375" s="418"/>
      <c r="E375" s="276"/>
      <c r="F375" s="276"/>
      <c r="G375" s="276"/>
      <c r="H375" s="276"/>
      <c r="I375" s="276"/>
      <c r="J375" s="276"/>
      <c r="K375" s="276"/>
      <c r="L375" s="276"/>
      <c r="M375" s="276"/>
      <c r="N375" s="276"/>
    </row>
    <row r="376" spans="1:14" x14ac:dyDescent="0.2">
      <c r="A376" s="278" t="s">
        <v>30</v>
      </c>
      <c r="B376" s="419" t="str">
        <f>IF('инд. оценка уровня 2кл.'!R18=1,'инд. оценка уровня 2кл.'!$B$41,'инд. оценка уровня 2кл.'!$B$40)</f>
        <v>НИЖЕ БАЗОВОГО</v>
      </c>
      <c r="C376" s="420"/>
      <c r="D376" s="421"/>
      <c r="E376" s="276"/>
      <c r="F376" s="276"/>
      <c r="G376" s="276"/>
      <c r="H376" s="276"/>
      <c r="I376" s="276"/>
      <c r="J376" s="276"/>
      <c r="K376" s="276"/>
      <c r="L376" s="276"/>
      <c r="M376" s="276"/>
      <c r="N376" s="276"/>
    </row>
    <row r="377" spans="1:14" ht="13.5" thickBot="1" x14ac:dyDescent="0.25">
      <c r="A377" s="279" t="s">
        <v>41</v>
      </c>
      <c r="B377" s="405" t="str">
        <f>IF('инд. прогресс 2 кл.'!L17=1,'инд. прогресс 2 кл.'!$B$40,'инд. прогресс 2 кл.'!$B$39)</f>
        <v>НЕТ ПРОГРЕССА</v>
      </c>
      <c r="C377" s="406"/>
      <c r="D377" s="407"/>
      <c r="E377" s="276"/>
      <c r="F377" s="276"/>
      <c r="G377" s="276"/>
      <c r="H377" s="276"/>
      <c r="I377" s="276"/>
      <c r="J377" s="276"/>
      <c r="K377" s="276"/>
      <c r="L377" s="276"/>
      <c r="M377" s="276"/>
      <c r="N377" s="276"/>
    </row>
    <row r="378" spans="1:14" x14ac:dyDescent="0.2">
      <c r="A378" s="280"/>
      <c r="B378" s="276"/>
      <c r="C378" s="276"/>
      <c r="D378" s="276"/>
      <c r="E378" s="276"/>
      <c r="F378" s="276"/>
      <c r="G378" s="276"/>
      <c r="H378" s="276"/>
      <c r="I378" s="276"/>
      <c r="J378" s="276"/>
      <c r="K378" s="276"/>
      <c r="L378" s="276"/>
      <c r="M378" s="276"/>
      <c r="N378" s="276"/>
    </row>
    <row r="379" spans="1:14" x14ac:dyDescent="0.2">
      <c r="A379" s="280"/>
      <c r="B379" s="276"/>
      <c r="C379" s="276"/>
      <c r="D379" s="276"/>
      <c r="E379" s="276"/>
      <c r="F379" s="276"/>
      <c r="G379" s="276"/>
      <c r="H379" s="276"/>
      <c r="I379" s="276"/>
      <c r="J379" s="276"/>
      <c r="K379" s="276"/>
      <c r="L379" s="276"/>
      <c r="M379" s="276"/>
      <c r="N379" s="276"/>
    </row>
    <row r="380" spans="1:14" x14ac:dyDescent="0.2">
      <c r="A380" s="281" t="s">
        <v>50</v>
      </c>
      <c r="B380" s="281"/>
      <c r="C380" s="282"/>
      <c r="D380" s="276"/>
      <c r="E380" s="276"/>
      <c r="F380" s="276"/>
      <c r="G380" s="276"/>
      <c r="H380" s="276"/>
      <c r="I380" s="276"/>
      <c r="J380" s="276"/>
      <c r="K380" s="276"/>
      <c r="L380" s="276"/>
      <c r="M380" s="276"/>
      <c r="N380" s="276"/>
    </row>
    <row r="381" spans="1:14" x14ac:dyDescent="0.2">
      <c r="A381" s="283" t="s">
        <v>51</v>
      </c>
      <c r="B381" s="408"/>
      <c r="C381" s="408"/>
      <c r="D381" s="276"/>
      <c r="E381" s="276"/>
      <c r="F381" s="276"/>
      <c r="G381" s="276"/>
      <c r="H381" s="276"/>
      <c r="I381" s="276"/>
      <c r="J381" s="276"/>
      <c r="K381" s="276"/>
      <c r="L381" s="276"/>
      <c r="M381" s="276"/>
      <c r="N381" s="276"/>
    </row>
    <row r="382" spans="1:14" x14ac:dyDescent="0.2">
      <c r="A382" s="283" t="s">
        <v>52</v>
      </c>
      <c r="B382" s="409"/>
      <c r="C382" s="409"/>
      <c r="D382" s="276"/>
      <c r="E382" s="276"/>
      <c r="F382" s="276"/>
      <c r="G382" s="276"/>
      <c r="H382" s="276"/>
      <c r="I382" s="276"/>
      <c r="J382" s="276"/>
      <c r="K382" s="276"/>
      <c r="L382" s="276"/>
      <c r="M382" s="276"/>
      <c r="N382" s="276"/>
    </row>
    <row r="383" spans="1:14" x14ac:dyDescent="0.2">
      <c r="A383" s="280"/>
      <c r="B383" s="276"/>
      <c r="C383" s="276"/>
      <c r="D383" s="276"/>
      <c r="E383" s="276"/>
      <c r="F383" s="276"/>
      <c r="G383" s="276"/>
      <c r="H383" s="276"/>
      <c r="I383" s="276"/>
      <c r="J383" s="276"/>
      <c r="K383" s="276"/>
      <c r="L383" s="276"/>
      <c r="M383" s="276"/>
      <c r="N383" s="276"/>
    </row>
    <row r="384" spans="1:14" x14ac:dyDescent="0.2">
      <c r="A384" s="280"/>
      <c r="B384" s="276"/>
      <c r="C384" s="276"/>
      <c r="D384" s="276"/>
      <c r="E384" s="276"/>
      <c r="F384" s="276"/>
      <c r="G384" s="276"/>
      <c r="H384" s="276"/>
      <c r="I384" s="276"/>
      <c r="J384" s="276"/>
      <c r="K384" s="276"/>
      <c r="L384" s="276"/>
      <c r="M384" s="276"/>
      <c r="N384" s="276"/>
    </row>
    <row r="385" spans="1:15" x14ac:dyDescent="0.2">
      <c r="A385" s="280"/>
      <c r="B385" s="276"/>
      <c r="C385" s="276"/>
      <c r="D385" s="276"/>
      <c r="E385" s="276"/>
      <c r="F385" s="276"/>
      <c r="G385" s="276"/>
      <c r="H385" s="276"/>
      <c r="I385" s="276"/>
      <c r="J385" s="276"/>
      <c r="K385" s="276"/>
      <c r="L385" s="276"/>
      <c r="M385" s="276"/>
      <c r="N385" s="276"/>
    </row>
    <row r="386" spans="1:15" x14ac:dyDescent="0.2">
      <c r="A386" s="280"/>
      <c r="B386" s="276"/>
      <c r="C386" s="276"/>
      <c r="D386" s="276"/>
      <c r="E386" s="276"/>
      <c r="F386" s="276"/>
      <c r="G386" s="276"/>
      <c r="H386" s="276"/>
      <c r="I386" s="276"/>
      <c r="J386" s="276"/>
      <c r="K386" s="276"/>
      <c r="L386" s="276"/>
      <c r="M386" s="276"/>
      <c r="N386" s="276"/>
    </row>
    <row r="387" spans="1:15" x14ac:dyDescent="0.2">
      <c r="A387" s="280"/>
      <c r="B387" s="276"/>
      <c r="C387" s="276"/>
      <c r="D387" s="276"/>
      <c r="E387" s="276"/>
      <c r="F387" s="276"/>
      <c r="G387" s="276"/>
      <c r="H387" s="276"/>
      <c r="I387" s="276"/>
      <c r="J387" s="276"/>
      <c r="K387" s="276"/>
      <c r="L387" s="276"/>
      <c r="M387" s="276"/>
      <c r="N387" s="276"/>
    </row>
    <row r="388" spans="1:15" x14ac:dyDescent="0.2">
      <c r="A388" s="280"/>
      <c r="B388" s="276"/>
      <c r="C388" s="276"/>
      <c r="D388" s="276"/>
      <c r="E388" s="276"/>
      <c r="F388" s="276"/>
      <c r="G388" s="276"/>
      <c r="H388" s="276"/>
      <c r="I388" s="276"/>
      <c r="J388" s="276"/>
      <c r="K388" s="276"/>
      <c r="L388" s="276"/>
      <c r="M388" s="276"/>
      <c r="N388" s="276"/>
    </row>
    <row r="389" spans="1:15" x14ac:dyDescent="0.2">
      <c r="A389" s="280"/>
      <c r="B389" s="276"/>
      <c r="C389" s="276"/>
      <c r="D389" s="276"/>
      <c r="E389" s="276"/>
      <c r="F389" s="276"/>
      <c r="G389" s="276"/>
      <c r="H389" s="276"/>
      <c r="I389" s="276"/>
      <c r="J389" s="276"/>
      <c r="K389" s="276"/>
      <c r="L389" s="276"/>
      <c r="M389" s="276"/>
      <c r="N389" s="276"/>
    </row>
    <row r="390" spans="1:15" x14ac:dyDescent="0.2">
      <c r="A390" s="280"/>
      <c r="B390" s="276"/>
      <c r="C390" s="276"/>
      <c r="D390" s="276"/>
      <c r="E390" s="276"/>
      <c r="F390" s="276"/>
      <c r="G390" s="276"/>
      <c r="H390" s="276"/>
      <c r="I390" s="276"/>
      <c r="J390" s="276"/>
      <c r="K390" s="276"/>
      <c r="L390" s="276"/>
      <c r="M390" s="276"/>
      <c r="N390" s="276"/>
    </row>
    <row r="391" spans="1:15" ht="18.75" x14ac:dyDescent="0.2">
      <c r="A391" s="425" t="s">
        <v>69</v>
      </c>
      <c r="B391" s="425"/>
      <c r="C391" s="425"/>
      <c r="D391" s="425"/>
      <c r="E391" s="425"/>
      <c r="F391" s="425"/>
      <c r="G391" s="425"/>
      <c r="H391" s="425"/>
      <c r="I391" s="425"/>
      <c r="J391" s="425"/>
      <c r="K391" s="425"/>
      <c r="L391" s="425"/>
      <c r="M391" s="425"/>
      <c r="N391" s="425"/>
      <c r="O391" s="425"/>
    </row>
    <row r="392" spans="1:15" ht="18.75" thickBot="1" x14ac:dyDescent="0.3">
      <c r="A392" s="426" t="str">
        <f>A395</f>
        <v>Нечаева Мария</v>
      </c>
      <c r="B392" s="426"/>
      <c r="C392" s="426"/>
      <c r="D392" s="426"/>
      <c r="E392" s="426"/>
      <c r="F392" s="426"/>
      <c r="G392" s="426"/>
      <c r="H392" s="426"/>
      <c r="I392" s="426"/>
      <c r="J392" s="426"/>
      <c r="K392" s="426"/>
      <c r="L392" s="426"/>
      <c r="M392" s="426"/>
      <c r="N392" s="426"/>
      <c r="O392" s="263">
        <f>O366+1</f>
        <v>16</v>
      </c>
    </row>
    <row r="393" spans="1:15" x14ac:dyDescent="0.2">
      <c r="A393" s="264"/>
      <c r="B393" s="422" t="s">
        <v>18</v>
      </c>
      <c r="C393" s="423"/>
      <c r="D393" s="424"/>
      <c r="E393" s="422" t="s">
        <v>19</v>
      </c>
      <c r="F393" s="423"/>
      <c r="G393" s="423"/>
      <c r="H393" s="423"/>
      <c r="I393" s="423"/>
      <c r="J393" s="423"/>
      <c r="K393" s="423"/>
      <c r="L393" s="422" t="s">
        <v>34</v>
      </c>
      <c r="M393" s="423"/>
      <c r="N393" s="423"/>
    </row>
    <row r="394" spans="1:15" ht="92.25" thickBot="1" x14ac:dyDescent="0.25">
      <c r="A394" s="265"/>
      <c r="B394" s="266" t="s">
        <v>39</v>
      </c>
      <c r="C394" s="267" t="s">
        <v>3</v>
      </c>
      <c r="D394" s="268" t="s">
        <v>13</v>
      </c>
      <c r="E394" s="266" t="s">
        <v>4</v>
      </c>
      <c r="F394" s="267" t="s">
        <v>5</v>
      </c>
      <c r="G394" s="267" t="s">
        <v>36</v>
      </c>
      <c r="H394" s="267" t="s">
        <v>40</v>
      </c>
      <c r="I394" s="267" t="s">
        <v>21</v>
      </c>
      <c r="J394" s="267" t="s">
        <v>8</v>
      </c>
      <c r="K394" s="267" t="s">
        <v>17</v>
      </c>
      <c r="L394" s="266" t="s">
        <v>14</v>
      </c>
      <c r="M394" s="267" t="s">
        <v>15</v>
      </c>
      <c r="N394" s="267" t="s">
        <v>16</v>
      </c>
    </row>
    <row r="395" spans="1:15" x14ac:dyDescent="0.2">
      <c r="A395" s="269" t="str">
        <f>'инд. оценки 2 кл.'!A21</f>
        <v>Нечаева Мария</v>
      </c>
      <c r="B395" s="270">
        <f>'инд. оценки 2 кл.'!D21</f>
        <v>2</v>
      </c>
      <c r="C395" s="271">
        <f>'инд. оценки 2 кл.'!G21</f>
        <v>2</v>
      </c>
      <c r="D395" s="272">
        <f>'инд. оценки 2 кл.'!J21</f>
        <v>1</v>
      </c>
      <c r="E395" s="270">
        <f>'инд. оценки 2 кл.'!M21</f>
        <v>2</v>
      </c>
      <c r="F395" s="271">
        <f>'инд. оценки 2 кл.'!P21</f>
        <v>2</v>
      </c>
      <c r="G395" s="271">
        <f>'инд. оценки 2 кл.'!S21</f>
        <v>1</v>
      </c>
      <c r="H395" s="271">
        <f>'инд. оценки 2 кл.'!V21</f>
        <v>2</v>
      </c>
      <c r="I395" s="271">
        <f>'инд. оценки 2 кл.'!Y21</f>
        <v>1</v>
      </c>
      <c r="J395" s="271">
        <f>'инд. оценки 2 кл.'!AB21</f>
        <v>2</v>
      </c>
      <c r="K395" s="271">
        <f>'инд. оценки 2 кл.'!AE21</f>
        <v>1</v>
      </c>
      <c r="L395" s="270">
        <f>'инд. оценки 2 кл.'!AH21</f>
        <v>1</v>
      </c>
      <c r="M395" s="271">
        <f>'инд. оценки 2 кл.'!AK21</f>
        <v>2</v>
      </c>
      <c r="N395" s="271">
        <f>'инд. оценки 2 кл.'!AN21</f>
        <v>1</v>
      </c>
    </row>
    <row r="396" spans="1:15" x14ac:dyDescent="0.2">
      <c r="A396" s="273" t="s">
        <v>47</v>
      </c>
      <c r="B396" s="419" t="str">
        <f>IF('инд. оценка уровня 2кл.'!O19=1,'инд. оценка уровня 2кл.'!$B$41,'инд. оценка уровня 2кл.'!$B$40)</f>
        <v>НИЖЕ БАЗОВОГО</v>
      </c>
      <c r="C396" s="420"/>
      <c r="D396" s="421"/>
      <c r="E396" s="419" t="str">
        <f>IF('инд. оценка уровня 2кл.'!P19=1,'инд. оценка уровня 2кл.'!$B$41,'инд. оценка уровня 2кл.'!$B$40)</f>
        <v>НИЖЕ БАЗОВОГО</v>
      </c>
      <c r="F396" s="420"/>
      <c r="G396" s="420"/>
      <c r="H396" s="420"/>
      <c r="I396" s="420"/>
      <c r="J396" s="420"/>
      <c r="K396" s="420"/>
      <c r="L396" s="419" t="str">
        <f>IF('инд. оценка уровня 2кл.'!Q19=1,'инд. оценка уровня 2кл.'!$B$41,'инд. оценка уровня 2кл.'!$B$40)</f>
        <v>НИЖЕ БАЗОВОГО</v>
      </c>
      <c r="M396" s="420"/>
      <c r="N396" s="420"/>
    </row>
    <row r="397" spans="1:15" ht="13.5" thickBot="1" x14ac:dyDescent="0.25">
      <c r="A397" s="274" t="s">
        <v>49</v>
      </c>
      <c r="B397" s="405" t="str">
        <f>IF('инд. прогресс 2 кл.'!J18=1,'инд. прогресс 2 кл.'!$B$40,'инд. прогресс 2 кл.'!$B$39)</f>
        <v>НЕТ ПРОГРЕССА</v>
      </c>
      <c r="C397" s="406"/>
      <c r="D397" s="407"/>
      <c r="E397" s="405" t="str">
        <f>IF('инд. прогресс 2 кл.'!K18=1,'инд. прогресс 2 кл.'!$B$40,'инд. прогресс 2 кл.'!$B$39)</f>
        <v>НЕТ ПРОГРЕССА</v>
      </c>
      <c r="F397" s="406"/>
      <c r="G397" s="406"/>
      <c r="H397" s="406"/>
      <c r="I397" s="406"/>
      <c r="J397" s="406"/>
      <c r="K397" s="406"/>
      <c r="L397" s="405"/>
      <c r="M397" s="406"/>
      <c r="N397" s="406"/>
    </row>
    <row r="398" spans="1:15" ht="13.5" thickBot="1" x14ac:dyDescent="0.25">
      <c r="A398" s="275"/>
      <c r="B398" s="276"/>
      <c r="C398" s="276"/>
      <c r="D398" s="276"/>
      <c r="E398" s="276"/>
      <c r="F398" s="276"/>
      <c r="G398" s="276"/>
      <c r="H398" s="276"/>
      <c r="I398" s="276"/>
      <c r="J398" s="276"/>
      <c r="K398" s="276"/>
      <c r="L398" s="276"/>
      <c r="M398" s="276"/>
      <c r="N398" s="276"/>
    </row>
    <row r="399" spans="1:15" x14ac:dyDescent="0.2">
      <c r="A399" s="410" t="s">
        <v>42</v>
      </c>
      <c r="B399" s="411"/>
      <c r="C399" s="411"/>
      <c r="D399" s="412"/>
      <c r="E399" s="276"/>
      <c r="F399" s="276"/>
      <c r="G399" s="276"/>
      <c r="H399" s="276"/>
      <c r="I399" s="276"/>
      <c r="J399" s="276"/>
      <c r="K399" s="276"/>
      <c r="L399" s="276"/>
      <c r="M399" s="276"/>
      <c r="N399" s="276"/>
    </row>
    <row r="400" spans="1:15" ht="13.5" thickBot="1" x14ac:dyDescent="0.25">
      <c r="A400" s="413"/>
      <c r="B400" s="414"/>
      <c r="C400" s="414"/>
      <c r="D400" s="415"/>
      <c r="E400" s="276"/>
      <c r="F400" s="276"/>
      <c r="G400" s="276"/>
      <c r="H400" s="276"/>
      <c r="I400" s="276"/>
      <c r="J400" s="276"/>
      <c r="K400" s="276"/>
      <c r="L400" s="276"/>
      <c r="M400" s="276"/>
      <c r="N400" s="276"/>
    </row>
    <row r="401" spans="1:14" x14ac:dyDescent="0.2">
      <c r="A401" s="277" t="s">
        <v>57</v>
      </c>
      <c r="B401" s="416">
        <f>SUM(B395:N395)</f>
        <v>20</v>
      </c>
      <c r="C401" s="417"/>
      <c r="D401" s="418"/>
      <c r="E401" s="276"/>
      <c r="F401" s="276"/>
      <c r="G401" s="276"/>
      <c r="H401" s="276"/>
      <c r="I401" s="276"/>
      <c r="J401" s="276"/>
      <c r="K401" s="276"/>
      <c r="L401" s="276"/>
      <c r="M401" s="276"/>
      <c r="N401" s="276"/>
    </row>
    <row r="402" spans="1:14" x14ac:dyDescent="0.2">
      <c r="A402" s="278" t="s">
        <v>30</v>
      </c>
      <c r="B402" s="419" t="str">
        <f>IF('инд. оценка уровня 2кл.'!R19=1,'инд. оценка уровня 2кл.'!$B$41,'инд. оценка уровня 2кл.'!$B$40)</f>
        <v>НИЖЕ БАЗОВОГО</v>
      </c>
      <c r="C402" s="420"/>
      <c r="D402" s="421"/>
      <c r="E402" s="276"/>
      <c r="F402" s="276"/>
      <c r="G402" s="276"/>
      <c r="H402" s="276"/>
      <c r="I402" s="276"/>
      <c r="J402" s="276"/>
      <c r="K402" s="276"/>
      <c r="L402" s="276"/>
      <c r="M402" s="276"/>
      <c r="N402" s="276"/>
    </row>
    <row r="403" spans="1:14" ht="13.5" thickBot="1" x14ac:dyDescent="0.25">
      <c r="A403" s="279" t="s">
        <v>41</v>
      </c>
      <c r="B403" s="405" t="str">
        <f>IF('инд. прогресс 2 кл.'!L18=1,'инд. прогресс 2 кл.'!$B$40,'инд. прогресс 2 кл.'!$B$39)</f>
        <v>НЕТ ПРОГРЕССА</v>
      </c>
      <c r="C403" s="406"/>
      <c r="D403" s="407"/>
      <c r="E403" s="276"/>
      <c r="F403" s="276"/>
      <c r="G403" s="276"/>
      <c r="H403" s="276"/>
      <c r="I403" s="276"/>
      <c r="J403" s="276"/>
      <c r="K403" s="276"/>
      <c r="L403" s="276"/>
      <c r="M403" s="276"/>
      <c r="N403" s="276"/>
    </row>
    <row r="404" spans="1:14" x14ac:dyDescent="0.2">
      <c r="A404" s="280"/>
      <c r="B404" s="276"/>
      <c r="C404" s="276"/>
      <c r="D404" s="276"/>
      <c r="E404" s="276"/>
      <c r="F404" s="276"/>
      <c r="G404" s="276"/>
      <c r="H404" s="276"/>
      <c r="I404" s="276"/>
      <c r="J404" s="276"/>
      <c r="K404" s="276"/>
      <c r="L404" s="276"/>
      <c r="M404" s="276"/>
      <c r="N404" s="276"/>
    </row>
    <row r="405" spans="1:14" x14ac:dyDescent="0.2">
      <c r="A405" s="280"/>
      <c r="B405" s="276"/>
      <c r="C405" s="276"/>
      <c r="D405" s="276"/>
      <c r="E405" s="276"/>
      <c r="F405" s="276"/>
      <c r="G405" s="276"/>
      <c r="H405" s="276"/>
      <c r="I405" s="276"/>
      <c r="J405" s="276"/>
      <c r="K405" s="276"/>
      <c r="L405" s="276"/>
      <c r="M405" s="276"/>
      <c r="N405" s="276"/>
    </row>
    <row r="406" spans="1:14" x14ac:dyDescent="0.2">
      <c r="A406" s="281" t="s">
        <v>50</v>
      </c>
      <c r="B406" s="281"/>
      <c r="C406" s="282"/>
      <c r="D406" s="276"/>
      <c r="E406" s="276"/>
      <c r="F406" s="276"/>
      <c r="G406" s="276"/>
      <c r="H406" s="276"/>
      <c r="I406" s="276"/>
      <c r="J406" s="276"/>
      <c r="K406" s="276"/>
      <c r="L406" s="276"/>
      <c r="M406" s="276"/>
      <c r="N406" s="276"/>
    </row>
    <row r="407" spans="1:14" x14ac:dyDescent="0.2">
      <c r="A407" s="283" t="s">
        <v>51</v>
      </c>
      <c r="B407" s="408"/>
      <c r="C407" s="408"/>
      <c r="D407" s="276"/>
      <c r="E407" s="276"/>
      <c r="F407" s="276"/>
      <c r="G407" s="276"/>
      <c r="H407" s="276"/>
      <c r="I407" s="276"/>
      <c r="J407" s="276"/>
      <c r="K407" s="276"/>
      <c r="L407" s="276"/>
      <c r="M407" s="276"/>
      <c r="N407" s="276"/>
    </row>
    <row r="408" spans="1:14" x14ac:dyDescent="0.2">
      <c r="A408" s="283" t="s">
        <v>52</v>
      </c>
      <c r="B408" s="409"/>
      <c r="C408" s="409"/>
      <c r="D408" s="276"/>
      <c r="E408" s="276"/>
      <c r="F408" s="276"/>
      <c r="G408" s="276"/>
      <c r="H408" s="276"/>
      <c r="I408" s="276"/>
      <c r="J408" s="276"/>
      <c r="K408" s="276"/>
      <c r="L408" s="276"/>
      <c r="M408" s="276"/>
      <c r="N408" s="276"/>
    </row>
    <row r="409" spans="1:14" x14ac:dyDescent="0.2">
      <c r="A409" s="280"/>
      <c r="B409" s="276"/>
      <c r="C409" s="276"/>
      <c r="D409" s="276"/>
      <c r="E409" s="276"/>
      <c r="F409" s="276"/>
      <c r="G409" s="276"/>
      <c r="H409" s="276"/>
      <c r="I409" s="276"/>
      <c r="J409" s="276"/>
      <c r="K409" s="276"/>
      <c r="L409" s="276"/>
      <c r="M409" s="276"/>
      <c r="N409" s="276"/>
    </row>
    <row r="410" spans="1:14" x14ac:dyDescent="0.2">
      <c r="A410" s="280"/>
      <c r="B410" s="276"/>
      <c r="C410" s="276"/>
      <c r="D410" s="276"/>
      <c r="E410" s="276"/>
      <c r="F410" s="276"/>
      <c r="G410" s="276"/>
      <c r="H410" s="276"/>
      <c r="I410" s="276"/>
      <c r="J410" s="276"/>
      <c r="K410" s="276"/>
      <c r="L410" s="276"/>
      <c r="M410" s="276"/>
      <c r="N410" s="276"/>
    </row>
    <row r="411" spans="1:14" x14ac:dyDescent="0.2">
      <c r="A411" s="280"/>
      <c r="B411" s="276"/>
      <c r="C411" s="276"/>
      <c r="D411" s="276"/>
      <c r="E411" s="276"/>
      <c r="F411" s="276"/>
      <c r="G411" s="276"/>
      <c r="H411" s="276"/>
      <c r="I411" s="276"/>
      <c r="J411" s="276"/>
      <c r="K411" s="276"/>
      <c r="L411" s="276"/>
      <c r="M411" s="276"/>
      <c r="N411" s="276"/>
    </row>
    <row r="412" spans="1:14" x14ac:dyDescent="0.2">
      <c r="A412" s="280"/>
      <c r="B412" s="276"/>
      <c r="C412" s="276"/>
      <c r="D412" s="276"/>
      <c r="E412" s="276"/>
      <c r="F412" s="276"/>
      <c r="G412" s="276"/>
      <c r="H412" s="276"/>
      <c r="I412" s="276"/>
      <c r="J412" s="276"/>
      <c r="K412" s="276"/>
      <c r="L412" s="276"/>
      <c r="M412" s="276"/>
      <c r="N412" s="276"/>
    </row>
    <row r="413" spans="1:14" x14ac:dyDescent="0.2">
      <c r="A413" s="280"/>
      <c r="B413" s="276"/>
      <c r="C413" s="276"/>
      <c r="D413" s="276"/>
      <c r="E413" s="276"/>
      <c r="F413" s="276"/>
      <c r="G413" s="276"/>
      <c r="H413" s="276"/>
      <c r="I413" s="276"/>
      <c r="J413" s="276"/>
      <c r="K413" s="276"/>
      <c r="L413" s="276"/>
      <c r="M413" s="276"/>
      <c r="N413" s="276"/>
    </row>
    <row r="414" spans="1:14" x14ac:dyDescent="0.2">
      <c r="A414" s="280"/>
      <c r="B414" s="276"/>
      <c r="C414" s="276"/>
      <c r="D414" s="276"/>
      <c r="E414" s="276"/>
      <c r="F414" s="276"/>
      <c r="G414" s="276"/>
      <c r="H414" s="276"/>
      <c r="I414" s="276"/>
      <c r="J414" s="276"/>
      <c r="K414" s="276"/>
      <c r="L414" s="276"/>
      <c r="M414" s="276"/>
      <c r="N414" s="276"/>
    </row>
    <row r="415" spans="1:14" x14ac:dyDescent="0.2">
      <c r="A415" s="280"/>
      <c r="B415" s="276"/>
      <c r="C415" s="276"/>
      <c r="D415" s="276"/>
      <c r="E415" s="276"/>
      <c r="F415" s="276"/>
      <c r="G415" s="276"/>
      <c r="H415" s="276"/>
      <c r="I415" s="276"/>
      <c r="J415" s="276"/>
      <c r="K415" s="276"/>
      <c r="L415" s="276"/>
      <c r="M415" s="276"/>
      <c r="N415" s="276"/>
    </row>
    <row r="416" spans="1:14" x14ac:dyDescent="0.2">
      <c r="A416" s="280"/>
      <c r="B416" s="276"/>
      <c r="C416" s="276"/>
      <c r="D416" s="276"/>
      <c r="E416" s="276"/>
      <c r="F416" s="276"/>
      <c r="G416" s="276"/>
      <c r="H416" s="276"/>
      <c r="I416" s="276"/>
      <c r="J416" s="276"/>
      <c r="K416" s="276"/>
      <c r="L416" s="276"/>
      <c r="M416" s="276"/>
      <c r="N416" s="276"/>
    </row>
    <row r="417" spans="1:15" ht="18.75" x14ac:dyDescent="0.2">
      <c r="A417" s="425" t="s">
        <v>69</v>
      </c>
      <c r="B417" s="425"/>
      <c r="C417" s="425"/>
      <c r="D417" s="425"/>
      <c r="E417" s="425"/>
      <c r="F417" s="425"/>
      <c r="G417" s="425"/>
      <c r="H417" s="425"/>
      <c r="I417" s="425"/>
      <c r="J417" s="425"/>
      <c r="K417" s="425"/>
      <c r="L417" s="425"/>
      <c r="M417" s="425"/>
      <c r="N417" s="425"/>
      <c r="O417" s="425"/>
    </row>
    <row r="418" spans="1:15" ht="18.75" thickBot="1" x14ac:dyDescent="0.3">
      <c r="A418" s="426" t="str">
        <f>A421</f>
        <v>Обухович Артем</v>
      </c>
      <c r="B418" s="426"/>
      <c r="C418" s="426"/>
      <c r="D418" s="426"/>
      <c r="E418" s="426"/>
      <c r="F418" s="426"/>
      <c r="G418" s="426"/>
      <c r="H418" s="426"/>
      <c r="I418" s="426"/>
      <c r="J418" s="426"/>
      <c r="K418" s="426"/>
      <c r="L418" s="426"/>
      <c r="M418" s="426"/>
      <c r="N418" s="426"/>
      <c r="O418" s="263">
        <f>O392+1</f>
        <v>17</v>
      </c>
    </row>
    <row r="419" spans="1:15" x14ac:dyDescent="0.2">
      <c r="A419" s="264"/>
      <c r="B419" s="422" t="s">
        <v>18</v>
      </c>
      <c r="C419" s="423"/>
      <c r="D419" s="424"/>
      <c r="E419" s="422" t="s">
        <v>19</v>
      </c>
      <c r="F419" s="423"/>
      <c r="G419" s="423"/>
      <c r="H419" s="423"/>
      <c r="I419" s="423"/>
      <c r="J419" s="423"/>
      <c r="K419" s="423"/>
      <c r="L419" s="422" t="s">
        <v>34</v>
      </c>
      <c r="M419" s="423"/>
      <c r="N419" s="423"/>
    </row>
    <row r="420" spans="1:15" ht="92.25" thickBot="1" x14ac:dyDescent="0.25">
      <c r="A420" s="265"/>
      <c r="B420" s="266" t="s">
        <v>39</v>
      </c>
      <c r="C420" s="267" t="s">
        <v>3</v>
      </c>
      <c r="D420" s="268" t="s">
        <v>13</v>
      </c>
      <c r="E420" s="266" t="s">
        <v>4</v>
      </c>
      <c r="F420" s="267" t="s">
        <v>5</v>
      </c>
      <c r="G420" s="267" t="s">
        <v>36</v>
      </c>
      <c r="H420" s="267" t="s">
        <v>40</v>
      </c>
      <c r="I420" s="267" t="s">
        <v>21</v>
      </c>
      <c r="J420" s="267" t="s">
        <v>8</v>
      </c>
      <c r="K420" s="267" t="s">
        <v>17</v>
      </c>
      <c r="L420" s="266" t="s">
        <v>14</v>
      </c>
      <c r="M420" s="267" t="s">
        <v>15</v>
      </c>
      <c r="N420" s="267" t="s">
        <v>16</v>
      </c>
    </row>
    <row r="421" spans="1:15" x14ac:dyDescent="0.2">
      <c r="A421" s="269" t="str">
        <f>'инд. оценки 2 кл.'!A22</f>
        <v>Обухович Артем</v>
      </c>
      <c r="B421" s="270">
        <f>'инд. оценки 2 кл.'!D22</f>
        <v>2</v>
      </c>
      <c r="C421" s="271">
        <f>'инд. оценки 2 кл.'!G22</f>
        <v>5</v>
      </c>
      <c r="D421" s="272">
        <f>'инд. оценки 2 кл.'!J22</f>
        <v>4</v>
      </c>
      <c r="E421" s="270">
        <f>'инд. оценки 2 кл.'!M22</f>
        <v>6</v>
      </c>
      <c r="F421" s="271">
        <f>'инд. оценки 2 кл.'!P22</f>
        <v>3</v>
      </c>
      <c r="G421" s="271">
        <f>'инд. оценки 2 кл.'!S22</f>
        <v>5</v>
      </c>
      <c r="H421" s="271">
        <f>'инд. оценки 2 кл.'!V22</f>
        <v>4</v>
      </c>
      <c r="I421" s="271">
        <f>'инд. оценки 2 кл.'!Y22</f>
        <v>4</v>
      </c>
      <c r="J421" s="271">
        <f>'инд. оценки 2 кл.'!AB22</f>
        <v>1</v>
      </c>
      <c r="K421" s="271">
        <f>'инд. оценки 2 кл.'!AE22</f>
        <v>5</v>
      </c>
      <c r="L421" s="270">
        <f>'инд. оценки 2 кл.'!AH22</f>
        <v>6</v>
      </c>
      <c r="M421" s="271">
        <f>'инд. оценки 2 кл.'!AK22</f>
        <v>6</v>
      </c>
      <c r="N421" s="271">
        <f>'инд. оценки 2 кл.'!AN22</f>
        <v>4</v>
      </c>
    </row>
    <row r="422" spans="1:15" x14ac:dyDescent="0.2">
      <c r="A422" s="273" t="s">
        <v>47</v>
      </c>
      <c r="B422" s="419" t="str">
        <f>IF('инд. оценка уровня 2кл.'!O20=1,'инд. оценка уровня 2кл.'!$B$41,'инд. оценка уровня 2кл.'!$B$40)</f>
        <v>БАЗОВЫЙ</v>
      </c>
      <c r="C422" s="420"/>
      <c r="D422" s="421"/>
      <c r="E422" s="419" t="str">
        <f>IF('инд. оценка уровня 2кл.'!P20=1,'инд. оценка уровня 2кл.'!$B$41,'инд. оценка уровня 2кл.'!$B$40)</f>
        <v>БАЗОВЫЙ</v>
      </c>
      <c r="F422" s="420"/>
      <c r="G422" s="420"/>
      <c r="H422" s="420"/>
      <c r="I422" s="420"/>
      <c r="J422" s="420"/>
      <c r="K422" s="420"/>
      <c r="L422" s="419" t="str">
        <f>IF('инд. оценка уровня 2кл.'!Q20=1,'инд. оценка уровня 2кл.'!$B$41,'инд. оценка уровня 2кл.'!$B$40)</f>
        <v>БАЗОВЫЙ</v>
      </c>
      <c r="M422" s="420"/>
      <c r="N422" s="420"/>
    </row>
    <row r="423" spans="1:15" ht="13.5" thickBot="1" x14ac:dyDescent="0.25">
      <c r="A423" s="274" t="s">
        <v>49</v>
      </c>
      <c r="B423" s="405" t="str">
        <f>IF('инд. прогресс 2 кл.'!J19=1,'инд. прогресс 2 кл.'!$B$40,'инд. прогресс 2 кл.'!$B$39)</f>
        <v>ЕСТЬ ПРОГРЕСС</v>
      </c>
      <c r="C423" s="406"/>
      <c r="D423" s="407"/>
      <c r="E423" s="405" t="str">
        <f>IF('инд. прогресс 2 кл.'!K19=1,'инд. прогресс 2 кл.'!$B$40,'инд. прогресс 2 кл.'!$B$39)</f>
        <v>НЕТ ПРОГРЕССА</v>
      </c>
      <c r="F423" s="406"/>
      <c r="G423" s="406"/>
      <c r="H423" s="406"/>
      <c r="I423" s="406"/>
      <c r="J423" s="406"/>
      <c r="K423" s="406"/>
      <c r="L423" s="405"/>
      <c r="M423" s="406"/>
      <c r="N423" s="406"/>
    </row>
    <row r="424" spans="1:15" ht="13.5" thickBot="1" x14ac:dyDescent="0.25">
      <c r="A424" s="275"/>
      <c r="B424" s="276"/>
      <c r="C424" s="276"/>
      <c r="D424" s="276"/>
      <c r="E424" s="276"/>
      <c r="F424" s="276"/>
      <c r="G424" s="276"/>
      <c r="H424" s="276"/>
      <c r="I424" s="276"/>
      <c r="J424" s="276"/>
      <c r="K424" s="276"/>
      <c r="L424" s="276"/>
      <c r="M424" s="276"/>
      <c r="N424" s="276"/>
    </row>
    <row r="425" spans="1:15" x14ac:dyDescent="0.2">
      <c r="A425" s="410" t="s">
        <v>42</v>
      </c>
      <c r="B425" s="411"/>
      <c r="C425" s="411"/>
      <c r="D425" s="412"/>
      <c r="E425" s="276"/>
      <c r="F425" s="276"/>
      <c r="G425" s="276"/>
      <c r="H425" s="276"/>
      <c r="I425" s="276"/>
      <c r="J425" s="276"/>
      <c r="K425" s="276"/>
      <c r="L425" s="276"/>
      <c r="M425" s="276"/>
      <c r="N425" s="276"/>
    </row>
    <row r="426" spans="1:15" ht="13.5" thickBot="1" x14ac:dyDescent="0.25">
      <c r="A426" s="413"/>
      <c r="B426" s="414"/>
      <c r="C426" s="414"/>
      <c r="D426" s="415"/>
      <c r="E426" s="276"/>
      <c r="F426" s="276"/>
      <c r="G426" s="276"/>
      <c r="H426" s="276"/>
      <c r="I426" s="276"/>
      <c r="J426" s="276"/>
      <c r="K426" s="276"/>
      <c r="L426" s="276"/>
      <c r="M426" s="276"/>
      <c r="N426" s="276"/>
    </row>
    <row r="427" spans="1:15" x14ac:dyDescent="0.2">
      <c r="A427" s="277" t="s">
        <v>57</v>
      </c>
      <c r="B427" s="416">
        <f>SUM(B421:N421)</f>
        <v>55</v>
      </c>
      <c r="C427" s="417"/>
      <c r="D427" s="418"/>
      <c r="E427" s="276"/>
      <c r="F427" s="276"/>
      <c r="G427" s="276"/>
      <c r="H427" s="276"/>
      <c r="I427" s="276"/>
      <c r="J427" s="276"/>
      <c r="K427" s="276"/>
      <c r="L427" s="276"/>
      <c r="M427" s="276"/>
      <c r="N427" s="276"/>
    </row>
    <row r="428" spans="1:15" x14ac:dyDescent="0.2">
      <c r="A428" s="278" t="s">
        <v>30</v>
      </c>
      <c r="B428" s="419" t="str">
        <f>IF('инд. оценка уровня 2кл.'!R20=1,'инд. оценка уровня 2кл.'!$B$41,'инд. оценка уровня 2кл.'!$B$40)</f>
        <v>БАЗОВЫЙ</v>
      </c>
      <c r="C428" s="420"/>
      <c r="D428" s="421"/>
      <c r="E428" s="276"/>
      <c r="F428" s="276"/>
      <c r="G428" s="276"/>
      <c r="H428" s="276"/>
      <c r="I428" s="276"/>
      <c r="J428" s="276"/>
      <c r="K428" s="276"/>
      <c r="L428" s="276"/>
      <c r="M428" s="276"/>
      <c r="N428" s="276"/>
    </row>
    <row r="429" spans="1:15" ht="13.5" thickBot="1" x14ac:dyDescent="0.25">
      <c r="A429" s="279" t="s">
        <v>41</v>
      </c>
      <c r="B429" s="405" t="str">
        <f>IF('инд. прогресс 2 кл.'!L19=1,'инд. прогресс 2 кл.'!$B$40,'инд. прогресс 2 кл.'!$B$39)</f>
        <v>НЕТ ПРОГРЕССА</v>
      </c>
      <c r="C429" s="406"/>
      <c r="D429" s="407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</row>
    <row r="430" spans="1:15" x14ac:dyDescent="0.2">
      <c r="A430" s="280"/>
      <c r="B430" s="276"/>
      <c r="C430" s="276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</row>
    <row r="431" spans="1:15" x14ac:dyDescent="0.2">
      <c r="A431" s="280"/>
      <c r="B431" s="276"/>
      <c r="C431" s="276"/>
      <c r="D431" s="276"/>
      <c r="E431" s="276"/>
      <c r="F431" s="276"/>
      <c r="G431" s="276"/>
      <c r="H431" s="276"/>
      <c r="I431" s="276"/>
      <c r="J431" s="276"/>
      <c r="K431" s="276"/>
      <c r="L431" s="276"/>
      <c r="M431" s="276"/>
      <c r="N431" s="276"/>
    </row>
    <row r="432" spans="1:15" x14ac:dyDescent="0.2">
      <c r="A432" s="281" t="s">
        <v>50</v>
      </c>
      <c r="B432" s="281"/>
      <c r="C432" s="282"/>
      <c r="D432" s="276"/>
      <c r="E432" s="276"/>
      <c r="F432" s="276"/>
      <c r="G432" s="276"/>
      <c r="H432" s="276"/>
      <c r="I432" s="276"/>
      <c r="J432" s="276"/>
      <c r="K432" s="276"/>
      <c r="L432" s="276"/>
      <c r="M432" s="276"/>
      <c r="N432" s="276"/>
    </row>
    <row r="433" spans="1:15" x14ac:dyDescent="0.2">
      <c r="A433" s="283" t="s">
        <v>51</v>
      </c>
      <c r="B433" s="408"/>
      <c r="C433" s="408"/>
      <c r="D433" s="276"/>
      <c r="E433" s="276"/>
      <c r="F433" s="276"/>
      <c r="G433" s="276"/>
      <c r="H433" s="276"/>
      <c r="I433" s="276"/>
      <c r="J433" s="276"/>
      <c r="K433" s="276"/>
      <c r="L433" s="276"/>
      <c r="M433" s="276"/>
      <c r="N433" s="276"/>
    </row>
    <row r="434" spans="1:15" x14ac:dyDescent="0.2">
      <c r="A434" s="283" t="s">
        <v>52</v>
      </c>
      <c r="B434" s="409"/>
      <c r="C434" s="409"/>
      <c r="D434" s="276"/>
      <c r="E434" s="276"/>
      <c r="F434" s="276"/>
      <c r="G434" s="276"/>
      <c r="H434" s="276"/>
      <c r="I434" s="276"/>
      <c r="J434" s="276"/>
      <c r="K434" s="276"/>
      <c r="L434" s="276"/>
      <c r="M434" s="276"/>
      <c r="N434" s="276"/>
    </row>
    <row r="435" spans="1:15" x14ac:dyDescent="0.2">
      <c r="A435" s="280"/>
      <c r="B435" s="276"/>
      <c r="C435" s="276"/>
      <c r="D435" s="276"/>
      <c r="E435" s="276"/>
      <c r="F435" s="276"/>
      <c r="G435" s="276"/>
      <c r="H435" s="276"/>
      <c r="I435" s="276"/>
      <c r="J435" s="276"/>
      <c r="K435" s="276"/>
      <c r="L435" s="276"/>
      <c r="M435" s="276"/>
      <c r="N435" s="276"/>
    </row>
    <row r="436" spans="1:15" x14ac:dyDescent="0.2">
      <c r="A436" s="280"/>
      <c r="B436" s="276"/>
      <c r="C436" s="276"/>
      <c r="D436" s="276"/>
      <c r="E436" s="276"/>
      <c r="F436" s="276"/>
      <c r="G436" s="276"/>
      <c r="H436" s="276"/>
      <c r="I436" s="276"/>
      <c r="J436" s="276"/>
      <c r="K436" s="276"/>
      <c r="L436" s="276"/>
      <c r="M436" s="276"/>
      <c r="N436" s="276"/>
    </row>
    <row r="437" spans="1:15" x14ac:dyDescent="0.2">
      <c r="A437" s="280"/>
      <c r="B437" s="276"/>
      <c r="C437" s="276"/>
      <c r="D437" s="276"/>
      <c r="E437" s="276"/>
      <c r="F437" s="276"/>
      <c r="G437" s="276"/>
      <c r="H437" s="276"/>
      <c r="I437" s="276"/>
      <c r="J437" s="276"/>
      <c r="K437" s="276"/>
      <c r="L437" s="276"/>
      <c r="M437" s="276"/>
      <c r="N437" s="276"/>
    </row>
    <row r="438" spans="1:15" x14ac:dyDescent="0.2">
      <c r="A438" s="280"/>
      <c r="B438" s="276"/>
      <c r="C438" s="276"/>
      <c r="D438" s="276"/>
      <c r="E438" s="276"/>
      <c r="F438" s="276"/>
      <c r="G438" s="276"/>
      <c r="H438" s="276"/>
      <c r="I438" s="276"/>
      <c r="J438" s="276"/>
      <c r="K438" s="276"/>
      <c r="L438" s="276"/>
      <c r="M438" s="276"/>
      <c r="N438" s="276"/>
    </row>
    <row r="439" spans="1:15" x14ac:dyDescent="0.2">
      <c r="A439" s="280"/>
      <c r="B439" s="276"/>
      <c r="C439" s="276"/>
      <c r="D439" s="276"/>
      <c r="E439" s="276"/>
      <c r="F439" s="276"/>
      <c r="G439" s="276"/>
      <c r="H439" s="276"/>
      <c r="I439" s="276"/>
      <c r="J439" s="276"/>
      <c r="K439" s="276"/>
      <c r="L439" s="276"/>
      <c r="M439" s="276"/>
      <c r="N439" s="276"/>
    </row>
    <row r="440" spans="1:15" x14ac:dyDescent="0.2">
      <c r="A440" s="280"/>
      <c r="B440" s="276"/>
      <c r="C440" s="276"/>
      <c r="D440" s="276"/>
      <c r="E440" s="276"/>
      <c r="F440" s="276"/>
      <c r="G440" s="276"/>
      <c r="H440" s="276"/>
      <c r="I440" s="276"/>
      <c r="J440" s="276"/>
      <c r="K440" s="276"/>
      <c r="L440" s="276"/>
      <c r="M440" s="276"/>
      <c r="N440" s="276"/>
    </row>
    <row r="441" spans="1:15" x14ac:dyDescent="0.2">
      <c r="A441" s="280"/>
      <c r="B441" s="276"/>
      <c r="C441" s="276"/>
      <c r="D441" s="276"/>
      <c r="E441" s="276"/>
      <c r="F441" s="276"/>
      <c r="G441" s="276"/>
      <c r="H441" s="276"/>
      <c r="I441" s="276"/>
      <c r="J441" s="276"/>
      <c r="K441" s="276"/>
      <c r="L441" s="276"/>
      <c r="M441" s="276"/>
      <c r="N441" s="276"/>
    </row>
    <row r="442" spans="1:15" x14ac:dyDescent="0.2">
      <c r="A442" s="280"/>
      <c r="B442" s="276"/>
      <c r="C442" s="276"/>
      <c r="D442" s="276"/>
      <c r="E442" s="276"/>
      <c r="F442" s="276"/>
      <c r="G442" s="276"/>
      <c r="H442" s="276"/>
      <c r="I442" s="276"/>
      <c r="J442" s="276"/>
      <c r="K442" s="276"/>
      <c r="L442" s="276"/>
      <c r="M442" s="276"/>
      <c r="N442" s="276"/>
    </row>
    <row r="443" spans="1:15" ht="18.75" x14ac:dyDescent="0.2">
      <c r="A443" s="425" t="s">
        <v>69</v>
      </c>
      <c r="B443" s="425"/>
      <c r="C443" s="425"/>
      <c r="D443" s="425"/>
      <c r="E443" s="425"/>
      <c r="F443" s="425"/>
      <c r="G443" s="425"/>
      <c r="H443" s="425"/>
      <c r="I443" s="425"/>
      <c r="J443" s="425"/>
      <c r="K443" s="425"/>
      <c r="L443" s="425"/>
      <c r="M443" s="425"/>
      <c r="N443" s="425"/>
      <c r="O443" s="425"/>
    </row>
    <row r="444" spans="1:15" ht="18.75" thickBot="1" x14ac:dyDescent="0.3">
      <c r="A444" s="426" t="str">
        <f>A447</f>
        <v>Пастухова Ксения</v>
      </c>
      <c r="B444" s="426"/>
      <c r="C444" s="426"/>
      <c r="D444" s="426"/>
      <c r="E444" s="426"/>
      <c r="F444" s="426"/>
      <c r="G444" s="426"/>
      <c r="H444" s="426"/>
      <c r="I444" s="426"/>
      <c r="J444" s="426"/>
      <c r="K444" s="426"/>
      <c r="L444" s="426"/>
      <c r="M444" s="426"/>
      <c r="N444" s="426"/>
      <c r="O444" s="263">
        <f>O418+1</f>
        <v>18</v>
      </c>
    </row>
    <row r="445" spans="1:15" x14ac:dyDescent="0.2">
      <c r="A445" s="264"/>
      <c r="B445" s="422" t="s">
        <v>18</v>
      </c>
      <c r="C445" s="423"/>
      <c r="D445" s="424"/>
      <c r="E445" s="422" t="s">
        <v>19</v>
      </c>
      <c r="F445" s="423"/>
      <c r="G445" s="423"/>
      <c r="H445" s="423"/>
      <c r="I445" s="423"/>
      <c r="J445" s="423"/>
      <c r="K445" s="423"/>
      <c r="L445" s="422" t="s">
        <v>34</v>
      </c>
      <c r="M445" s="423"/>
      <c r="N445" s="423"/>
    </row>
    <row r="446" spans="1:15" ht="92.25" thickBot="1" x14ac:dyDescent="0.25">
      <c r="A446" s="265"/>
      <c r="B446" s="266" t="s">
        <v>39</v>
      </c>
      <c r="C446" s="267" t="s">
        <v>3</v>
      </c>
      <c r="D446" s="268" t="s">
        <v>13</v>
      </c>
      <c r="E446" s="266" t="s">
        <v>4</v>
      </c>
      <c r="F446" s="267" t="s">
        <v>5</v>
      </c>
      <c r="G446" s="267" t="s">
        <v>36</v>
      </c>
      <c r="H446" s="267" t="s">
        <v>40</v>
      </c>
      <c r="I446" s="267" t="s">
        <v>21</v>
      </c>
      <c r="J446" s="267" t="s">
        <v>8</v>
      </c>
      <c r="K446" s="267" t="s">
        <v>17</v>
      </c>
      <c r="L446" s="266" t="s">
        <v>14</v>
      </c>
      <c r="M446" s="267" t="s">
        <v>15</v>
      </c>
      <c r="N446" s="267" t="s">
        <v>16</v>
      </c>
    </row>
    <row r="447" spans="1:15" x14ac:dyDescent="0.2">
      <c r="A447" s="269" t="str">
        <f>'инд. оценки 2 кл.'!A23</f>
        <v>Пастухова Ксения</v>
      </c>
      <c r="B447" s="270">
        <f>'инд. оценки 2 кл.'!D23</f>
        <v>3</v>
      </c>
      <c r="C447" s="271">
        <f>'инд. оценки 2 кл.'!G23</f>
        <v>4</v>
      </c>
      <c r="D447" s="272">
        <f>'инд. оценки 2 кл.'!J23</f>
        <v>3</v>
      </c>
      <c r="E447" s="270">
        <f>'инд. оценки 2 кл.'!M23</f>
        <v>3</v>
      </c>
      <c r="F447" s="271">
        <f>'инд. оценки 2 кл.'!P23</f>
        <v>4</v>
      </c>
      <c r="G447" s="271">
        <f>'инд. оценки 2 кл.'!S23</f>
        <v>4</v>
      </c>
      <c r="H447" s="271">
        <f>'инд. оценки 2 кл.'!V23</f>
        <v>3</v>
      </c>
      <c r="I447" s="271">
        <f>'инд. оценки 2 кл.'!Y23</f>
        <v>4</v>
      </c>
      <c r="J447" s="271">
        <f>'инд. оценки 2 кл.'!AB23</f>
        <v>3</v>
      </c>
      <c r="K447" s="271">
        <f>'инд. оценки 2 кл.'!AE23</f>
        <v>2</v>
      </c>
      <c r="L447" s="270">
        <f>'инд. оценки 2 кл.'!AH23</f>
        <v>4</v>
      </c>
      <c r="M447" s="271">
        <f>'инд. оценки 2 кл.'!AK23</f>
        <v>5</v>
      </c>
      <c r="N447" s="271">
        <f>'инд. оценки 2 кл.'!AN23</f>
        <v>4</v>
      </c>
    </row>
    <row r="448" spans="1:15" x14ac:dyDescent="0.2">
      <c r="A448" s="273" t="s">
        <v>47</v>
      </c>
      <c r="B448" s="419" t="str">
        <f>IF('инд. оценка уровня 2кл.'!O21=1,'инд. оценка уровня 2кл.'!$B$41,'инд. оценка уровня 2кл.'!$B$40)</f>
        <v>НИЖЕ БАЗОВОГО</v>
      </c>
      <c r="C448" s="420"/>
      <c r="D448" s="421"/>
      <c r="E448" s="419" t="str">
        <f>IF('инд. оценка уровня 2кл.'!P21=1,'инд. оценка уровня 2кл.'!$B$41,'инд. оценка уровня 2кл.'!$B$40)</f>
        <v>НИЖЕ БАЗОВОГО</v>
      </c>
      <c r="F448" s="420"/>
      <c r="G448" s="420"/>
      <c r="H448" s="420"/>
      <c r="I448" s="420"/>
      <c r="J448" s="420"/>
      <c r="K448" s="420"/>
      <c r="L448" s="419" t="str">
        <f>IF('инд. оценка уровня 2кл.'!Q21=1,'инд. оценка уровня 2кл.'!$B$41,'инд. оценка уровня 2кл.'!$B$40)</f>
        <v>БАЗОВЫЙ</v>
      </c>
      <c r="M448" s="420"/>
      <c r="N448" s="420"/>
    </row>
    <row r="449" spans="1:14" ht="13.5" thickBot="1" x14ac:dyDescent="0.25">
      <c r="A449" s="274" t="s">
        <v>49</v>
      </c>
      <c r="B449" s="405" t="str">
        <f>IF('инд. прогресс 2 кл.'!J20=1,'инд. прогресс 2 кл.'!$B$40,'инд. прогресс 2 кл.'!$B$39)</f>
        <v>ЕСТЬ ПРОГРЕСС</v>
      </c>
      <c r="C449" s="406"/>
      <c r="D449" s="407"/>
      <c r="E449" s="405" t="str">
        <f>IF('инд. прогресс 2 кл.'!K20=1,'инд. прогресс 2 кл.'!$B$40,'инд. прогресс 2 кл.'!$B$39)</f>
        <v>НЕТ ПРОГРЕССА</v>
      </c>
      <c r="F449" s="406"/>
      <c r="G449" s="406"/>
      <c r="H449" s="406"/>
      <c r="I449" s="406"/>
      <c r="J449" s="406"/>
      <c r="K449" s="406"/>
      <c r="L449" s="405"/>
      <c r="M449" s="406"/>
      <c r="N449" s="406"/>
    </row>
    <row r="450" spans="1:14" ht="13.5" thickBot="1" x14ac:dyDescent="0.25">
      <c r="A450" s="275"/>
      <c r="B450" s="276"/>
      <c r="C450" s="276"/>
      <c r="D450" s="276"/>
      <c r="E450" s="276"/>
      <c r="F450" s="276"/>
      <c r="G450" s="276"/>
      <c r="H450" s="276"/>
      <c r="I450" s="276"/>
      <c r="J450" s="276"/>
      <c r="K450" s="276"/>
      <c r="L450" s="276"/>
      <c r="M450" s="276"/>
      <c r="N450" s="276"/>
    </row>
    <row r="451" spans="1:14" x14ac:dyDescent="0.2">
      <c r="A451" s="410" t="s">
        <v>42</v>
      </c>
      <c r="B451" s="411"/>
      <c r="C451" s="411"/>
      <c r="D451" s="412"/>
      <c r="E451" s="276"/>
      <c r="F451" s="276"/>
      <c r="G451" s="276"/>
      <c r="H451" s="276"/>
      <c r="I451" s="276"/>
      <c r="J451" s="276"/>
      <c r="K451" s="276"/>
      <c r="L451" s="276"/>
      <c r="M451" s="276"/>
      <c r="N451" s="276"/>
    </row>
    <row r="452" spans="1:14" ht="13.5" thickBot="1" x14ac:dyDescent="0.25">
      <c r="A452" s="413"/>
      <c r="B452" s="414"/>
      <c r="C452" s="414"/>
      <c r="D452" s="415"/>
      <c r="E452" s="276"/>
      <c r="F452" s="276"/>
      <c r="G452" s="276"/>
      <c r="H452" s="276"/>
      <c r="I452" s="276"/>
      <c r="J452" s="276"/>
      <c r="K452" s="276"/>
      <c r="L452" s="276"/>
      <c r="M452" s="276"/>
      <c r="N452" s="276"/>
    </row>
    <row r="453" spans="1:14" x14ac:dyDescent="0.2">
      <c r="A453" s="277" t="s">
        <v>57</v>
      </c>
      <c r="B453" s="416">
        <f>SUM(B447:N447)</f>
        <v>46</v>
      </c>
      <c r="C453" s="417"/>
      <c r="D453" s="418"/>
      <c r="E453" s="276"/>
      <c r="F453" s="276"/>
      <c r="G453" s="276"/>
      <c r="H453" s="276"/>
      <c r="I453" s="276"/>
      <c r="J453" s="276"/>
      <c r="K453" s="276"/>
      <c r="L453" s="276"/>
      <c r="M453" s="276"/>
      <c r="N453" s="276"/>
    </row>
    <row r="454" spans="1:14" x14ac:dyDescent="0.2">
      <c r="A454" s="278" t="s">
        <v>30</v>
      </c>
      <c r="B454" s="419" t="str">
        <f>IF('инд. оценка уровня 2кл.'!R21=1,'инд. оценка уровня 2кл.'!$B$41,'инд. оценка уровня 2кл.'!$B$40)</f>
        <v>БАЗОВЫЙ</v>
      </c>
      <c r="C454" s="420"/>
      <c r="D454" s="421"/>
      <c r="E454" s="276"/>
      <c r="F454" s="276"/>
      <c r="G454" s="276"/>
      <c r="H454" s="276"/>
      <c r="I454" s="276"/>
      <c r="J454" s="276"/>
      <c r="K454" s="276"/>
      <c r="L454" s="276"/>
      <c r="M454" s="276"/>
      <c r="N454" s="276"/>
    </row>
    <row r="455" spans="1:14" ht="13.5" thickBot="1" x14ac:dyDescent="0.25">
      <c r="A455" s="279" t="s">
        <v>41</v>
      </c>
      <c r="B455" s="405" t="str">
        <f>IF('инд. прогресс 2 кл.'!L20=1,'инд. прогресс 2 кл.'!$B$40,'инд. прогресс 2 кл.'!$B$39)</f>
        <v>НЕТ ПРОГРЕССА</v>
      </c>
      <c r="C455" s="406"/>
      <c r="D455" s="407"/>
      <c r="E455" s="276"/>
      <c r="F455" s="276"/>
      <c r="G455" s="276"/>
      <c r="H455" s="276"/>
      <c r="I455" s="276"/>
      <c r="J455" s="276"/>
      <c r="K455" s="276"/>
      <c r="L455" s="276"/>
      <c r="M455" s="276"/>
      <c r="N455" s="276"/>
    </row>
    <row r="456" spans="1:14" x14ac:dyDescent="0.2">
      <c r="A456" s="280"/>
      <c r="B456" s="276"/>
      <c r="C456" s="276"/>
      <c r="D456" s="276"/>
      <c r="E456" s="276"/>
      <c r="F456" s="276"/>
      <c r="G456" s="276"/>
      <c r="H456" s="276"/>
      <c r="I456" s="276"/>
      <c r="J456" s="276"/>
      <c r="K456" s="276"/>
      <c r="L456" s="276"/>
      <c r="M456" s="276"/>
      <c r="N456" s="276"/>
    </row>
    <row r="457" spans="1:14" x14ac:dyDescent="0.2">
      <c r="A457" s="280"/>
      <c r="B457" s="276"/>
      <c r="C457" s="276"/>
      <c r="D457" s="276"/>
      <c r="E457" s="276"/>
      <c r="F457" s="276"/>
      <c r="G457" s="276"/>
      <c r="H457" s="276"/>
      <c r="I457" s="276"/>
      <c r="J457" s="276"/>
      <c r="K457" s="276"/>
      <c r="L457" s="276"/>
      <c r="M457" s="276"/>
      <c r="N457" s="276"/>
    </row>
    <row r="458" spans="1:14" x14ac:dyDescent="0.2">
      <c r="A458" s="281" t="s">
        <v>50</v>
      </c>
      <c r="B458" s="281"/>
      <c r="C458" s="282"/>
      <c r="D458" s="276"/>
      <c r="E458" s="276"/>
      <c r="F458" s="276"/>
      <c r="G458" s="276"/>
      <c r="H458" s="276"/>
      <c r="I458" s="276"/>
      <c r="J458" s="276"/>
      <c r="K458" s="276"/>
      <c r="L458" s="276"/>
      <c r="M458" s="276"/>
      <c r="N458" s="276"/>
    </row>
    <row r="459" spans="1:14" x14ac:dyDescent="0.2">
      <c r="A459" s="283" t="s">
        <v>51</v>
      </c>
      <c r="B459" s="408"/>
      <c r="C459" s="408"/>
      <c r="D459" s="276"/>
      <c r="E459" s="276"/>
      <c r="F459" s="276"/>
      <c r="G459" s="276"/>
      <c r="H459" s="276"/>
      <c r="I459" s="276"/>
      <c r="J459" s="276"/>
      <c r="K459" s="276"/>
      <c r="L459" s="276"/>
      <c r="M459" s="276"/>
      <c r="N459" s="276"/>
    </row>
    <row r="460" spans="1:14" x14ac:dyDescent="0.2">
      <c r="A460" s="283" t="s">
        <v>52</v>
      </c>
      <c r="B460" s="409"/>
      <c r="C460" s="409"/>
      <c r="D460" s="276"/>
      <c r="E460" s="276"/>
      <c r="F460" s="276"/>
      <c r="G460" s="276"/>
      <c r="H460" s="276"/>
      <c r="I460" s="276"/>
      <c r="J460" s="276"/>
      <c r="K460" s="276"/>
      <c r="L460" s="276"/>
      <c r="M460" s="276"/>
      <c r="N460" s="276"/>
    </row>
    <row r="461" spans="1:14" x14ac:dyDescent="0.2">
      <c r="A461" s="280"/>
      <c r="B461" s="276"/>
      <c r="C461" s="276"/>
      <c r="D461" s="276"/>
      <c r="E461" s="276"/>
      <c r="F461" s="276"/>
      <c r="G461" s="276"/>
      <c r="H461" s="276"/>
      <c r="I461" s="276"/>
      <c r="J461" s="276"/>
      <c r="K461" s="276"/>
      <c r="L461" s="276"/>
      <c r="M461" s="276"/>
      <c r="N461" s="276"/>
    </row>
    <row r="462" spans="1:14" x14ac:dyDescent="0.2">
      <c r="A462" s="280"/>
      <c r="B462" s="276"/>
      <c r="C462" s="276"/>
      <c r="D462" s="276"/>
      <c r="E462" s="276"/>
      <c r="F462" s="276"/>
      <c r="G462" s="276"/>
      <c r="H462" s="276"/>
      <c r="I462" s="276"/>
      <c r="J462" s="276"/>
      <c r="K462" s="276"/>
      <c r="L462" s="276"/>
      <c r="M462" s="276"/>
      <c r="N462" s="276"/>
    </row>
    <row r="463" spans="1:14" x14ac:dyDescent="0.2">
      <c r="A463" s="280"/>
      <c r="B463" s="276"/>
      <c r="C463" s="276"/>
      <c r="D463" s="276"/>
      <c r="E463" s="276"/>
      <c r="F463" s="276"/>
      <c r="G463" s="276"/>
      <c r="H463" s="276"/>
      <c r="I463" s="276"/>
      <c r="J463" s="276"/>
      <c r="K463" s="276"/>
      <c r="L463" s="276"/>
      <c r="M463" s="276"/>
      <c r="N463" s="276"/>
    </row>
    <row r="464" spans="1:14" x14ac:dyDescent="0.2">
      <c r="A464" s="280"/>
      <c r="B464" s="276"/>
      <c r="C464" s="276"/>
      <c r="D464" s="276"/>
      <c r="E464" s="276"/>
      <c r="F464" s="276"/>
      <c r="G464" s="276"/>
      <c r="H464" s="276"/>
      <c r="I464" s="276"/>
      <c r="J464" s="276"/>
      <c r="K464" s="276"/>
      <c r="L464" s="276"/>
      <c r="M464" s="276"/>
      <c r="N464" s="276"/>
    </row>
    <row r="465" spans="1:15" x14ac:dyDescent="0.2">
      <c r="A465" s="280"/>
      <c r="B465" s="276"/>
      <c r="C465" s="276"/>
      <c r="D465" s="276"/>
      <c r="E465" s="276"/>
      <c r="F465" s="276"/>
      <c r="G465" s="276"/>
      <c r="H465" s="276"/>
      <c r="I465" s="276"/>
      <c r="J465" s="276"/>
      <c r="K465" s="276"/>
      <c r="L465" s="276"/>
      <c r="M465" s="276"/>
      <c r="N465" s="276"/>
    </row>
    <row r="466" spans="1:15" x14ac:dyDescent="0.2">
      <c r="A466" s="280"/>
      <c r="B466" s="276"/>
      <c r="C466" s="276"/>
      <c r="D466" s="276"/>
      <c r="E466" s="276"/>
      <c r="F466" s="276"/>
      <c r="G466" s="276"/>
      <c r="H466" s="276"/>
      <c r="I466" s="276"/>
      <c r="J466" s="276"/>
      <c r="K466" s="276"/>
      <c r="L466" s="276"/>
      <c r="M466" s="276"/>
      <c r="N466" s="276"/>
    </row>
    <row r="467" spans="1:15" x14ac:dyDescent="0.2">
      <c r="A467" s="280"/>
      <c r="B467" s="276"/>
      <c r="C467" s="276"/>
      <c r="D467" s="276"/>
      <c r="E467" s="276"/>
      <c r="F467" s="276"/>
      <c r="G467" s="276"/>
      <c r="H467" s="276"/>
      <c r="I467" s="276"/>
      <c r="J467" s="276"/>
      <c r="K467" s="276"/>
      <c r="L467" s="276"/>
      <c r="M467" s="276"/>
      <c r="N467" s="276"/>
    </row>
    <row r="468" spans="1:15" x14ac:dyDescent="0.2">
      <c r="A468" s="280"/>
      <c r="B468" s="276"/>
      <c r="C468" s="276"/>
      <c r="D468" s="276"/>
      <c r="E468" s="276"/>
      <c r="F468" s="276"/>
      <c r="G468" s="276"/>
      <c r="H468" s="276"/>
      <c r="I468" s="276"/>
      <c r="J468" s="276"/>
      <c r="K468" s="276"/>
      <c r="L468" s="276"/>
      <c r="M468" s="276"/>
      <c r="N468" s="276"/>
    </row>
    <row r="469" spans="1:15" ht="18.75" x14ac:dyDescent="0.2">
      <c r="A469" s="425" t="s">
        <v>69</v>
      </c>
      <c r="B469" s="425"/>
      <c r="C469" s="425"/>
      <c r="D469" s="425"/>
      <c r="E469" s="425"/>
      <c r="F469" s="425"/>
      <c r="G469" s="425"/>
      <c r="H469" s="425"/>
      <c r="I469" s="425"/>
      <c r="J469" s="425"/>
      <c r="K469" s="425"/>
      <c r="L469" s="425"/>
      <c r="M469" s="425"/>
      <c r="N469" s="425"/>
      <c r="O469" s="425"/>
    </row>
    <row r="470" spans="1:15" ht="18.75" thickBot="1" x14ac:dyDescent="0.3">
      <c r="A470" s="426" t="str">
        <f>A473</f>
        <v>Проводников Иван</v>
      </c>
      <c r="B470" s="426"/>
      <c r="C470" s="426"/>
      <c r="D470" s="426"/>
      <c r="E470" s="426"/>
      <c r="F470" s="426"/>
      <c r="G470" s="426"/>
      <c r="H470" s="426"/>
      <c r="I470" s="426"/>
      <c r="J470" s="426"/>
      <c r="K470" s="426"/>
      <c r="L470" s="426"/>
      <c r="M470" s="426"/>
      <c r="N470" s="426"/>
      <c r="O470" s="263">
        <f>O444+1</f>
        <v>19</v>
      </c>
    </row>
    <row r="471" spans="1:15" x14ac:dyDescent="0.2">
      <c r="A471" s="264"/>
      <c r="B471" s="422" t="s">
        <v>18</v>
      </c>
      <c r="C471" s="423"/>
      <c r="D471" s="424"/>
      <c r="E471" s="422" t="s">
        <v>19</v>
      </c>
      <c r="F471" s="423"/>
      <c r="G471" s="423"/>
      <c r="H471" s="423"/>
      <c r="I471" s="423"/>
      <c r="J471" s="423"/>
      <c r="K471" s="423"/>
      <c r="L471" s="422" t="s">
        <v>34</v>
      </c>
      <c r="M471" s="423"/>
      <c r="N471" s="423"/>
    </row>
    <row r="472" spans="1:15" ht="92.25" thickBot="1" x14ac:dyDescent="0.25">
      <c r="A472" s="265"/>
      <c r="B472" s="266" t="s">
        <v>39</v>
      </c>
      <c r="C472" s="267" t="s">
        <v>3</v>
      </c>
      <c r="D472" s="268" t="s">
        <v>13</v>
      </c>
      <c r="E472" s="266" t="s">
        <v>4</v>
      </c>
      <c r="F472" s="267" t="s">
        <v>5</v>
      </c>
      <c r="G472" s="267" t="s">
        <v>36</v>
      </c>
      <c r="H472" s="267" t="s">
        <v>40</v>
      </c>
      <c r="I472" s="267" t="s">
        <v>21</v>
      </c>
      <c r="J472" s="267" t="s">
        <v>8</v>
      </c>
      <c r="K472" s="267" t="s">
        <v>17</v>
      </c>
      <c r="L472" s="266" t="s">
        <v>14</v>
      </c>
      <c r="M472" s="267" t="s">
        <v>15</v>
      </c>
      <c r="N472" s="267" t="s">
        <v>16</v>
      </c>
    </row>
    <row r="473" spans="1:15" x14ac:dyDescent="0.2">
      <c r="A473" s="269" t="str">
        <f>'инд. оценки 2 кл.'!A24</f>
        <v>Проводников Иван</v>
      </c>
      <c r="B473" s="270">
        <f>'инд. оценки 2 кл.'!D24</f>
        <v>0</v>
      </c>
      <c r="C473" s="271">
        <f>'инд. оценки 2 кл.'!G24</f>
        <v>2</v>
      </c>
      <c r="D473" s="272">
        <f>'инд. оценки 2 кл.'!J24</f>
        <v>1</v>
      </c>
      <c r="E473" s="270">
        <f>'инд. оценки 2 кл.'!M24</f>
        <v>0</v>
      </c>
      <c r="F473" s="271">
        <f>'инд. оценки 2 кл.'!P24</f>
        <v>2</v>
      </c>
      <c r="G473" s="271">
        <f>'инд. оценки 2 кл.'!S24</f>
        <v>1</v>
      </c>
      <c r="H473" s="271">
        <f>'инд. оценки 2 кл.'!V24</f>
        <v>0</v>
      </c>
      <c r="I473" s="271">
        <f>'инд. оценки 2 кл.'!Y24</f>
        <v>2</v>
      </c>
      <c r="J473" s="271">
        <f>'инд. оценки 2 кл.'!AB24</f>
        <v>0</v>
      </c>
      <c r="K473" s="271">
        <f>'инд. оценки 2 кл.'!AE24</f>
        <v>0</v>
      </c>
      <c r="L473" s="270">
        <f>'инд. оценки 2 кл.'!AH24</f>
        <v>2</v>
      </c>
      <c r="M473" s="271">
        <f>'инд. оценки 2 кл.'!AK24</f>
        <v>0</v>
      </c>
      <c r="N473" s="271">
        <f>'инд. оценки 2 кл.'!AN24</f>
        <v>1</v>
      </c>
    </row>
    <row r="474" spans="1:15" x14ac:dyDescent="0.2">
      <c r="A474" s="273" t="s">
        <v>47</v>
      </c>
      <c r="B474" s="419" t="str">
        <f>IF('инд. оценка уровня 2кл.'!O22=1,'инд. оценка уровня 2кл.'!$B$41,'инд. оценка уровня 2кл.'!$B$40)</f>
        <v>НИЖЕ БАЗОВОГО</v>
      </c>
      <c r="C474" s="420"/>
      <c r="D474" s="421"/>
      <c r="E474" s="419" t="str">
        <f>IF('инд. оценка уровня 2кл.'!P22=1,'инд. оценка уровня 2кл.'!$B$41,'инд. оценка уровня 2кл.'!$B$40)</f>
        <v>НИЖЕ БАЗОВОГО</v>
      </c>
      <c r="F474" s="420"/>
      <c r="G474" s="420"/>
      <c r="H474" s="420"/>
      <c r="I474" s="420"/>
      <c r="J474" s="420"/>
      <c r="K474" s="420"/>
      <c r="L474" s="419" t="str">
        <f>IF('инд. оценка уровня 2кл.'!Q22=1,'инд. оценка уровня 2кл.'!$B$41,'инд. оценка уровня 2кл.'!$B$40)</f>
        <v>НИЖЕ БАЗОВОГО</v>
      </c>
      <c r="M474" s="420"/>
      <c r="N474" s="420"/>
    </row>
    <row r="475" spans="1:15" ht="13.5" thickBot="1" x14ac:dyDescent="0.25">
      <c r="A475" s="274" t="s">
        <v>49</v>
      </c>
      <c r="B475" s="405" t="str">
        <f>IF('инд. прогресс 2 кл.'!J21=1,'инд. прогресс 2 кл.'!$B$40,'инд. прогресс 2 кл.'!$B$39)</f>
        <v>НЕТ ПРОГРЕССА</v>
      </c>
      <c r="C475" s="406"/>
      <c r="D475" s="407"/>
      <c r="E475" s="405" t="str">
        <f>IF('инд. прогресс 2 кл.'!K21=1,'инд. прогресс 2 кл.'!$B$40,'инд. прогресс 2 кл.'!$B$39)</f>
        <v>НЕТ ПРОГРЕССА</v>
      </c>
      <c r="F475" s="406"/>
      <c r="G475" s="406"/>
      <c r="H475" s="406"/>
      <c r="I475" s="406"/>
      <c r="J475" s="406"/>
      <c r="K475" s="406"/>
      <c r="L475" s="405"/>
      <c r="M475" s="406"/>
      <c r="N475" s="406"/>
    </row>
    <row r="476" spans="1:15" ht="13.5" thickBot="1" x14ac:dyDescent="0.25">
      <c r="A476" s="275"/>
      <c r="B476" s="276"/>
      <c r="C476" s="276"/>
      <c r="D476" s="276"/>
      <c r="E476" s="276"/>
      <c r="F476" s="276"/>
      <c r="G476" s="276"/>
      <c r="H476" s="276"/>
      <c r="I476" s="276"/>
      <c r="J476" s="276"/>
      <c r="K476" s="276"/>
      <c r="L476" s="276"/>
      <c r="M476" s="276"/>
      <c r="N476" s="276"/>
    </row>
    <row r="477" spans="1:15" x14ac:dyDescent="0.2">
      <c r="A477" s="410" t="s">
        <v>42</v>
      </c>
      <c r="B477" s="411"/>
      <c r="C477" s="411"/>
      <c r="D477" s="412"/>
      <c r="E477" s="276"/>
      <c r="F477" s="276"/>
      <c r="G477" s="276"/>
      <c r="H477" s="276"/>
      <c r="I477" s="276"/>
      <c r="J477" s="276"/>
      <c r="K477" s="276"/>
      <c r="L477" s="276"/>
      <c r="M477" s="276"/>
      <c r="N477" s="276"/>
    </row>
    <row r="478" spans="1:15" ht="13.5" thickBot="1" x14ac:dyDescent="0.25">
      <c r="A478" s="413"/>
      <c r="B478" s="414"/>
      <c r="C478" s="414"/>
      <c r="D478" s="415"/>
      <c r="E478" s="276"/>
      <c r="F478" s="276"/>
      <c r="G478" s="276"/>
      <c r="H478" s="276"/>
      <c r="I478" s="276"/>
      <c r="J478" s="276"/>
      <c r="K478" s="276"/>
      <c r="L478" s="276"/>
      <c r="M478" s="276"/>
      <c r="N478" s="276"/>
    </row>
    <row r="479" spans="1:15" x14ac:dyDescent="0.2">
      <c r="A479" s="277" t="s">
        <v>57</v>
      </c>
      <c r="B479" s="416">
        <f>SUM(B473:N473)</f>
        <v>11</v>
      </c>
      <c r="C479" s="417"/>
      <c r="D479" s="418"/>
      <c r="E479" s="276"/>
      <c r="F479" s="276"/>
      <c r="G479" s="276"/>
      <c r="H479" s="276"/>
      <c r="I479" s="276"/>
      <c r="J479" s="276"/>
      <c r="K479" s="276"/>
      <c r="L479" s="276"/>
      <c r="M479" s="276"/>
      <c r="N479" s="276"/>
    </row>
    <row r="480" spans="1:15" x14ac:dyDescent="0.2">
      <c r="A480" s="278" t="s">
        <v>30</v>
      </c>
      <c r="B480" s="419" t="str">
        <f>IF('инд. оценка уровня 2кл.'!R22=1,'инд. оценка уровня 2кл.'!$B$41,'инд. оценка уровня 2кл.'!$B$40)</f>
        <v>НИЖЕ БАЗОВОГО</v>
      </c>
      <c r="C480" s="420"/>
      <c r="D480" s="421"/>
      <c r="E480" s="276"/>
      <c r="F480" s="276"/>
      <c r="G480" s="276"/>
      <c r="H480" s="276"/>
      <c r="I480" s="276"/>
      <c r="J480" s="276"/>
      <c r="K480" s="276"/>
      <c r="L480" s="276"/>
      <c r="M480" s="276"/>
      <c r="N480" s="276"/>
    </row>
    <row r="481" spans="1:15" ht="13.5" thickBot="1" x14ac:dyDescent="0.25">
      <c r="A481" s="279" t="s">
        <v>41</v>
      </c>
      <c r="B481" s="405" t="str">
        <f>IF('инд. прогресс 2 кл.'!L21=1,'инд. прогресс 2 кл.'!$B$40,'инд. прогресс 2 кл.'!$B$39)</f>
        <v>НЕТ ПРОГРЕССА</v>
      </c>
      <c r="C481" s="406"/>
      <c r="D481" s="407"/>
      <c r="E481" s="276"/>
      <c r="F481" s="276"/>
      <c r="G481" s="276"/>
      <c r="H481" s="276"/>
      <c r="I481" s="276"/>
      <c r="J481" s="276"/>
      <c r="K481" s="276"/>
      <c r="L481" s="276"/>
      <c r="M481" s="276"/>
      <c r="N481" s="276"/>
    </row>
    <row r="482" spans="1:15" x14ac:dyDescent="0.2">
      <c r="A482" s="280"/>
      <c r="B482" s="276"/>
      <c r="C482" s="276"/>
      <c r="D482" s="276"/>
      <c r="E482" s="276"/>
      <c r="F482" s="276"/>
      <c r="G482" s="276"/>
      <c r="H482" s="276"/>
      <c r="I482" s="276"/>
      <c r="J482" s="276"/>
      <c r="K482" s="276"/>
      <c r="L482" s="276"/>
      <c r="M482" s="276"/>
      <c r="N482" s="276"/>
    </row>
    <row r="483" spans="1:15" x14ac:dyDescent="0.2">
      <c r="A483" s="280"/>
      <c r="B483" s="276"/>
      <c r="C483" s="276"/>
      <c r="D483" s="276"/>
      <c r="E483" s="276"/>
      <c r="F483" s="276"/>
      <c r="G483" s="276"/>
      <c r="H483" s="276"/>
      <c r="I483" s="276"/>
      <c r="J483" s="276"/>
      <c r="K483" s="276"/>
      <c r="L483" s="276"/>
      <c r="M483" s="276"/>
      <c r="N483" s="276"/>
    </row>
    <row r="484" spans="1:15" x14ac:dyDescent="0.2">
      <c r="A484" s="281" t="s">
        <v>50</v>
      </c>
      <c r="B484" s="281"/>
      <c r="C484" s="282"/>
      <c r="D484" s="276"/>
      <c r="E484" s="276"/>
      <c r="F484" s="276"/>
      <c r="G484" s="276"/>
      <c r="H484" s="276"/>
      <c r="I484" s="276"/>
      <c r="J484" s="276"/>
      <c r="K484" s="276"/>
      <c r="L484" s="276"/>
      <c r="M484" s="276"/>
      <c r="N484" s="276"/>
    </row>
    <row r="485" spans="1:15" x14ac:dyDescent="0.2">
      <c r="A485" s="283" t="s">
        <v>51</v>
      </c>
      <c r="B485" s="408"/>
      <c r="C485" s="408"/>
      <c r="D485" s="276"/>
      <c r="E485" s="276"/>
      <c r="F485" s="276"/>
      <c r="G485" s="276"/>
      <c r="H485" s="276"/>
      <c r="I485" s="276"/>
      <c r="J485" s="276"/>
      <c r="K485" s="276"/>
      <c r="L485" s="276"/>
      <c r="M485" s="276"/>
      <c r="N485" s="276"/>
    </row>
    <row r="486" spans="1:15" x14ac:dyDescent="0.2">
      <c r="A486" s="283" t="s">
        <v>52</v>
      </c>
      <c r="B486" s="409"/>
      <c r="C486" s="409"/>
      <c r="D486" s="276"/>
      <c r="E486" s="276"/>
      <c r="F486" s="276"/>
      <c r="G486" s="276"/>
      <c r="H486" s="276"/>
      <c r="I486" s="276"/>
      <c r="J486" s="276"/>
      <c r="K486" s="276"/>
      <c r="L486" s="276"/>
      <c r="M486" s="276"/>
      <c r="N486" s="276"/>
    </row>
    <row r="487" spans="1:15" x14ac:dyDescent="0.2">
      <c r="A487" s="280"/>
      <c r="B487" s="276"/>
      <c r="C487" s="276"/>
      <c r="D487" s="276"/>
      <c r="E487" s="276"/>
      <c r="F487" s="276"/>
      <c r="G487" s="276"/>
      <c r="H487" s="276"/>
      <c r="I487" s="276"/>
      <c r="J487" s="276"/>
      <c r="K487" s="276"/>
      <c r="L487" s="276"/>
      <c r="M487" s="276"/>
      <c r="N487" s="276"/>
    </row>
    <row r="488" spans="1:15" x14ac:dyDescent="0.2">
      <c r="A488" s="280"/>
      <c r="B488" s="276"/>
      <c r="C488" s="276"/>
      <c r="D488" s="276"/>
      <c r="E488" s="276"/>
      <c r="F488" s="276"/>
      <c r="G488" s="276"/>
      <c r="H488" s="276"/>
      <c r="I488" s="276"/>
      <c r="J488" s="276"/>
      <c r="K488" s="276"/>
      <c r="L488" s="276"/>
      <c r="M488" s="276"/>
      <c r="N488" s="276"/>
    </row>
    <row r="489" spans="1:15" x14ac:dyDescent="0.2">
      <c r="A489" s="280"/>
      <c r="B489" s="276"/>
      <c r="C489" s="276"/>
      <c r="D489" s="276"/>
      <c r="E489" s="276"/>
      <c r="F489" s="276"/>
      <c r="G489" s="276"/>
      <c r="H489" s="276"/>
      <c r="I489" s="276"/>
      <c r="J489" s="276"/>
      <c r="K489" s="276"/>
      <c r="L489" s="276"/>
      <c r="M489" s="276"/>
      <c r="N489" s="276"/>
    </row>
    <row r="490" spans="1:15" x14ac:dyDescent="0.2">
      <c r="A490" s="280"/>
      <c r="B490" s="276"/>
      <c r="C490" s="276"/>
      <c r="D490" s="276"/>
      <c r="E490" s="276"/>
      <c r="F490" s="276"/>
      <c r="G490" s="276"/>
      <c r="H490" s="276"/>
      <c r="I490" s="276"/>
      <c r="J490" s="276"/>
      <c r="K490" s="276"/>
      <c r="L490" s="276"/>
      <c r="M490" s="276"/>
      <c r="N490" s="276"/>
    </row>
    <row r="491" spans="1:15" x14ac:dyDescent="0.2">
      <c r="A491" s="280"/>
      <c r="B491" s="276"/>
      <c r="C491" s="276"/>
      <c r="D491" s="276"/>
      <c r="E491" s="276"/>
      <c r="F491" s="276"/>
      <c r="G491" s="276"/>
      <c r="H491" s="276"/>
      <c r="I491" s="276"/>
      <c r="J491" s="276"/>
      <c r="K491" s="276"/>
      <c r="L491" s="276"/>
      <c r="M491" s="276"/>
      <c r="N491" s="276"/>
    </row>
    <row r="492" spans="1:15" x14ac:dyDescent="0.2">
      <c r="A492" s="280"/>
      <c r="B492" s="276"/>
      <c r="C492" s="276"/>
      <c r="D492" s="276"/>
      <c r="E492" s="276"/>
      <c r="F492" s="276"/>
      <c r="G492" s="276"/>
      <c r="H492" s="276"/>
      <c r="I492" s="276"/>
      <c r="J492" s="276"/>
      <c r="K492" s="276"/>
      <c r="L492" s="276"/>
      <c r="M492" s="276"/>
      <c r="N492" s="276"/>
    </row>
    <row r="493" spans="1:15" x14ac:dyDescent="0.2">
      <c r="A493" s="280"/>
      <c r="B493" s="276"/>
      <c r="C493" s="276"/>
      <c r="D493" s="276"/>
      <c r="E493" s="276"/>
      <c r="F493" s="276"/>
      <c r="G493" s="276"/>
      <c r="H493" s="276"/>
      <c r="I493" s="276"/>
      <c r="J493" s="276"/>
      <c r="K493" s="276"/>
      <c r="L493" s="276"/>
      <c r="M493" s="276"/>
      <c r="N493" s="276"/>
    </row>
    <row r="494" spans="1:15" x14ac:dyDescent="0.2">
      <c r="A494" s="280"/>
      <c r="B494" s="276"/>
      <c r="C494" s="276"/>
      <c r="D494" s="276"/>
      <c r="E494" s="276"/>
      <c r="F494" s="276"/>
      <c r="G494" s="276"/>
      <c r="H494" s="276"/>
      <c r="I494" s="276"/>
      <c r="J494" s="276"/>
      <c r="K494" s="276"/>
      <c r="L494" s="276"/>
      <c r="M494" s="276"/>
      <c r="N494" s="276"/>
    </row>
    <row r="495" spans="1:15" ht="18.75" x14ac:dyDescent="0.2">
      <c r="A495" s="425" t="s">
        <v>69</v>
      </c>
      <c r="B495" s="425"/>
      <c r="C495" s="425"/>
      <c r="D495" s="425"/>
      <c r="E495" s="425"/>
      <c r="F495" s="425"/>
      <c r="G495" s="425"/>
      <c r="H495" s="425"/>
      <c r="I495" s="425"/>
      <c r="J495" s="425"/>
      <c r="K495" s="425"/>
      <c r="L495" s="425"/>
      <c r="M495" s="425"/>
      <c r="N495" s="425"/>
      <c r="O495" s="425"/>
    </row>
    <row r="496" spans="1:15" ht="18.75" thickBot="1" x14ac:dyDescent="0.3">
      <c r="A496" s="426" t="str">
        <f>A499</f>
        <v>Ратушная Маргарита</v>
      </c>
      <c r="B496" s="426"/>
      <c r="C496" s="426"/>
      <c r="D496" s="426"/>
      <c r="E496" s="426"/>
      <c r="F496" s="426"/>
      <c r="G496" s="426"/>
      <c r="H496" s="426"/>
      <c r="I496" s="426"/>
      <c r="J496" s="426"/>
      <c r="K496" s="426"/>
      <c r="L496" s="426"/>
      <c r="M496" s="426"/>
      <c r="N496" s="426"/>
      <c r="O496" s="263">
        <f>O470+1</f>
        <v>20</v>
      </c>
    </row>
    <row r="497" spans="1:14" x14ac:dyDescent="0.2">
      <c r="A497" s="264"/>
      <c r="B497" s="422" t="s">
        <v>18</v>
      </c>
      <c r="C497" s="423"/>
      <c r="D497" s="424"/>
      <c r="E497" s="422" t="s">
        <v>19</v>
      </c>
      <c r="F497" s="423"/>
      <c r="G497" s="423"/>
      <c r="H497" s="423"/>
      <c r="I497" s="423"/>
      <c r="J497" s="423"/>
      <c r="K497" s="423"/>
      <c r="L497" s="422" t="s">
        <v>34</v>
      </c>
      <c r="M497" s="423"/>
      <c r="N497" s="423"/>
    </row>
    <row r="498" spans="1:14" ht="92.25" thickBot="1" x14ac:dyDescent="0.25">
      <c r="A498" s="265"/>
      <c r="B498" s="266" t="s">
        <v>39</v>
      </c>
      <c r="C498" s="267" t="s">
        <v>3</v>
      </c>
      <c r="D498" s="268" t="s">
        <v>13</v>
      </c>
      <c r="E498" s="266" t="s">
        <v>4</v>
      </c>
      <c r="F498" s="267" t="s">
        <v>5</v>
      </c>
      <c r="G498" s="267" t="s">
        <v>36</v>
      </c>
      <c r="H498" s="267" t="s">
        <v>40</v>
      </c>
      <c r="I498" s="267" t="s">
        <v>21</v>
      </c>
      <c r="J498" s="267" t="s">
        <v>8</v>
      </c>
      <c r="K498" s="267" t="s">
        <v>17</v>
      </c>
      <c r="L498" s="266" t="s">
        <v>14</v>
      </c>
      <c r="M498" s="267" t="s">
        <v>15</v>
      </c>
      <c r="N498" s="267" t="s">
        <v>16</v>
      </c>
    </row>
    <row r="499" spans="1:14" x14ac:dyDescent="0.2">
      <c r="A499" s="269" t="str">
        <f>'инд. оценки 2 кл.'!A25</f>
        <v>Ратушная Маргарита</v>
      </c>
      <c r="B499" s="270">
        <f>'инд. оценки 2 кл.'!D25</f>
        <v>3</v>
      </c>
      <c r="C499" s="271">
        <f>'инд. оценки 2 кл.'!G25</f>
        <v>5</v>
      </c>
      <c r="D499" s="272">
        <f>'инд. оценки 2 кл.'!J25</f>
        <v>2</v>
      </c>
      <c r="E499" s="270">
        <f>'инд. оценки 2 кл.'!M25</f>
        <v>6</v>
      </c>
      <c r="F499" s="271">
        <f>'инд. оценки 2 кл.'!P25</f>
        <v>4</v>
      </c>
      <c r="G499" s="271">
        <f>'инд. оценки 2 кл.'!S25</f>
        <v>4</v>
      </c>
      <c r="H499" s="271">
        <f>'инд. оценки 2 кл.'!V25</f>
        <v>3</v>
      </c>
      <c r="I499" s="271">
        <f>'инд. оценки 2 кл.'!Y25</f>
        <v>4</v>
      </c>
      <c r="J499" s="271">
        <f>'инд. оценки 2 кл.'!AB25</f>
        <v>4</v>
      </c>
      <c r="K499" s="271">
        <f>'инд. оценки 2 кл.'!AE25</f>
        <v>3</v>
      </c>
      <c r="L499" s="270">
        <f>'инд. оценки 2 кл.'!AH25</f>
        <v>2</v>
      </c>
      <c r="M499" s="271">
        <f>'инд. оценки 2 кл.'!AK25</f>
        <v>3</v>
      </c>
      <c r="N499" s="271">
        <f>'инд. оценки 2 кл.'!AN25</f>
        <v>3</v>
      </c>
    </row>
    <row r="500" spans="1:14" x14ac:dyDescent="0.2">
      <c r="A500" s="273" t="s">
        <v>47</v>
      </c>
      <c r="B500" s="419" t="str">
        <f>IF('инд. оценка уровня 2кл.'!O23=1,'инд. оценка уровня 2кл.'!$B$41,'инд. оценка уровня 2кл.'!$B$40)</f>
        <v>НИЖЕ БАЗОВОГО</v>
      </c>
      <c r="C500" s="420"/>
      <c r="D500" s="421"/>
      <c r="E500" s="419" t="str">
        <f>IF('инд. оценка уровня 2кл.'!P23=1,'инд. оценка уровня 2кл.'!$B$41,'инд. оценка уровня 2кл.'!$B$40)</f>
        <v>БАЗОВЫЙ</v>
      </c>
      <c r="F500" s="420"/>
      <c r="G500" s="420"/>
      <c r="H500" s="420"/>
      <c r="I500" s="420"/>
      <c r="J500" s="420"/>
      <c r="K500" s="420"/>
      <c r="L500" s="419" t="str">
        <f>IF('инд. оценка уровня 2кл.'!Q23=1,'инд. оценка уровня 2кл.'!$B$41,'инд. оценка уровня 2кл.'!$B$40)</f>
        <v>НИЖЕ БАЗОВОГО</v>
      </c>
      <c r="M500" s="420"/>
      <c r="N500" s="420"/>
    </row>
    <row r="501" spans="1:14" ht="13.5" thickBot="1" x14ac:dyDescent="0.25">
      <c r="A501" s="274" t="s">
        <v>49</v>
      </c>
      <c r="B501" s="405" t="str">
        <f>IF('инд. прогресс 2 кл.'!J22=1,'инд. прогресс 2 кл.'!$B$40,'инд. прогресс 2 кл.'!$B$39)</f>
        <v>ЕСТЬ ПРОГРЕСС</v>
      </c>
      <c r="C501" s="406"/>
      <c r="D501" s="407"/>
      <c r="E501" s="405" t="str">
        <f>IF('инд. прогресс 2 кл.'!K22=1,'инд. прогресс 2 кл.'!$B$40,'инд. прогресс 2 кл.'!$B$39)</f>
        <v>НЕТ ПРОГРЕССА</v>
      </c>
      <c r="F501" s="406"/>
      <c r="G501" s="406"/>
      <c r="H501" s="406"/>
      <c r="I501" s="406"/>
      <c r="J501" s="406"/>
      <c r="K501" s="406"/>
      <c r="L501" s="405"/>
      <c r="M501" s="406"/>
      <c r="N501" s="406"/>
    </row>
    <row r="502" spans="1:14" ht="13.5" thickBot="1" x14ac:dyDescent="0.25">
      <c r="A502" s="275"/>
      <c r="B502" s="276"/>
      <c r="C502" s="276"/>
      <c r="D502" s="276"/>
      <c r="E502" s="276"/>
      <c r="F502" s="276"/>
      <c r="G502" s="276"/>
      <c r="H502" s="276"/>
      <c r="I502" s="276"/>
      <c r="J502" s="276"/>
      <c r="K502" s="276"/>
      <c r="L502" s="276"/>
      <c r="M502" s="276"/>
      <c r="N502" s="276"/>
    </row>
    <row r="503" spans="1:14" x14ac:dyDescent="0.2">
      <c r="A503" s="410" t="s">
        <v>42</v>
      </c>
      <c r="B503" s="411"/>
      <c r="C503" s="411"/>
      <c r="D503" s="412"/>
      <c r="E503" s="276"/>
      <c r="F503" s="276"/>
      <c r="G503" s="276"/>
      <c r="H503" s="276"/>
      <c r="I503" s="276"/>
      <c r="J503" s="276"/>
      <c r="K503" s="276"/>
      <c r="L503" s="276"/>
      <c r="M503" s="276"/>
      <c r="N503" s="276"/>
    </row>
    <row r="504" spans="1:14" ht="13.5" thickBot="1" x14ac:dyDescent="0.25">
      <c r="A504" s="413"/>
      <c r="B504" s="414"/>
      <c r="C504" s="414"/>
      <c r="D504" s="415"/>
      <c r="E504" s="276"/>
      <c r="F504" s="276"/>
      <c r="G504" s="276"/>
      <c r="H504" s="276"/>
      <c r="I504" s="276"/>
      <c r="J504" s="276"/>
      <c r="K504" s="276"/>
      <c r="L504" s="276"/>
      <c r="M504" s="276"/>
      <c r="N504" s="276"/>
    </row>
    <row r="505" spans="1:14" x14ac:dyDescent="0.2">
      <c r="A505" s="277" t="s">
        <v>57</v>
      </c>
      <c r="B505" s="416">
        <f>SUM(B499:N499)</f>
        <v>46</v>
      </c>
      <c r="C505" s="417"/>
      <c r="D505" s="418"/>
      <c r="E505" s="276"/>
      <c r="F505" s="276"/>
      <c r="G505" s="276"/>
      <c r="H505" s="276"/>
      <c r="I505" s="276"/>
      <c r="J505" s="276"/>
      <c r="K505" s="276"/>
      <c r="L505" s="276"/>
      <c r="M505" s="276"/>
      <c r="N505" s="276"/>
    </row>
    <row r="506" spans="1:14" x14ac:dyDescent="0.2">
      <c r="A506" s="278" t="s">
        <v>30</v>
      </c>
      <c r="B506" s="419" t="str">
        <f>IF('инд. оценка уровня 2кл.'!R23=1,'инд. оценка уровня 2кл.'!$B$41,'инд. оценка уровня 2кл.'!$B$40)</f>
        <v>НИЖЕ БАЗОВОГО</v>
      </c>
      <c r="C506" s="420"/>
      <c r="D506" s="421"/>
      <c r="E506" s="276"/>
      <c r="F506" s="276"/>
      <c r="G506" s="276"/>
      <c r="H506" s="276"/>
      <c r="I506" s="276"/>
      <c r="J506" s="276"/>
      <c r="K506" s="276"/>
      <c r="L506" s="276"/>
      <c r="M506" s="276"/>
      <c r="N506" s="276"/>
    </row>
    <row r="507" spans="1:14" ht="13.5" thickBot="1" x14ac:dyDescent="0.25">
      <c r="A507" s="279" t="s">
        <v>41</v>
      </c>
      <c r="B507" s="405" t="str">
        <f>IF('инд. прогресс 2 кл.'!L22=1,'инд. прогресс 2 кл.'!$B$40,'инд. прогресс 2 кл.'!$B$39)</f>
        <v>НЕТ ПРОГРЕССА</v>
      </c>
      <c r="C507" s="406"/>
      <c r="D507" s="407"/>
      <c r="E507" s="276"/>
      <c r="F507" s="276"/>
      <c r="G507" s="276"/>
      <c r="H507" s="276"/>
      <c r="I507" s="276"/>
      <c r="J507" s="276"/>
      <c r="K507" s="276"/>
      <c r="L507" s="276"/>
      <c r="M507" s="276"/>
      <c r="N507" s="276"/>
    </row>
    <row r="508" spans="1:14" x14ac:dyDescent="0.2">
      <c r="A508" s="280"/>
      <c r="B508" s="276"/>
      <c r="C508" s="276"/>
      <c r="D508" s="276"/>
      <c r="E508" s="276"/>
      <c r="F508" s="276"/>
      <c r="G508" s="276"/>
      <c r="H508" s="276"/>
      <c r="I508" s="276"/>
      <c r="J508" s="276"/>
      <c r="K508" s="276"/>
      <c r="L508" s="276"/>
      <c r="M508" s="276"/>
      <c r="N508" s="276"/>
    </row>
    <row r="509" spans="1:14" x14ac:dyDescent="0.2">
      <c r="A509" s="280"/>
      <c r="B509" s="276"/>
      <c r="C509" s="276"/>
      <c r="D509" s="276"/>
      <c r="E509" s="276"/>
      <c r="F509" s="276"/>
      <c r="G509" s="276"/>
      <c r="H509" s="276"/>
      <c r="I509" s="276"/>
      <c r="J509" s="276"/>
      <c r="K509" s="276"/>
      <c r="L509" s="276"/>
      <c r="M509" s="276"/>
      <c r="N509" s="276"/>
    </row>
    <row r="510" spans="1:14" x14ac:dyDescent="0.2">
      <c r="A510" s="281" t="s">
        <v>50</v>
      </c>
      <c r="B510" s="281"/>
      <c r="C510" s="282"/>
      <c r="D510" s="276"/>
      <c r="E510" s="276"/>
      <c r="F510" s="276"/>
      <c r="G510" s="276"/>
      <c r="H510" s="276"/>
      <c r="I510" s="276"/>
      <c r="J510" s="276"/>
      <c r="K510" s="276"/>
      <c r="L510" s="276"/>
      <c r="M510" s="276"/>
      <c r="N510" s="276"/>
    </row>
    <row r="511" spans="1:14" x14ac:dyDescent="0.2">
      <c r="A511" s="283" t="s">
        <v>51</v>
      </c>
      <c r="B511" s="408"/>
      <c r="C511" s="408"/>
      <c r="D511" s="276"/>
      <c r="E511" s="276"/>
      <c r="F511" s="276"/>
      <c r="G511" s="276"/>
      <c r="H511" s="276"/>
      <c r="I511" s="276"/>
      <c r="J511" s="276"/>
      <c r="K511" s="276"/>
      <c r="L511" s="276"/>
      <c r="M511" s="276"/>
      <c r="N511" s="276"/>
    </row>
    <row r="512" spans="1:14" x14ac:dyDescent="0.2">
      <c r="A512" s="283" t="s">
        <v>52</v>
      </c>
      <c r="B512" s="409"/>
      <c r="C512" s="409"/>
      <c r="D512" s="276"/>
      <c r="E512" s="276"/>
      <c r="F512" s="276"/>
      <c r="G512" s="276"/>
      <c r="H512" s="276"/>
      <c r="I512" s="276"/>
      <c r="J512" s="276"/>
      <c r="K512" s="276"/>
      <c r="L512" s="276"/>
      <c r="M512" s="276"/>
      <c r="N512" s="276"/>
    </row>
    <row r="513" spans="1:15" x14ac:dyDescent="0.2">
      <c r="A513" s="280"/>
      <c r="B513" s="276"/>
      <c r="C513" s="276"/>
      <c r="D513" s="276"/>
      <c r="E513" s="276"/>
      <c r="F513" s="276"/>
      <c r="G513" s="276"/>
      <c r="H513" s="276"/>
      <c r="I513" s="276"/>
      <c r="J513" s="276"/>
      <c r="K513" s="276"/>
      <c r="L513" s="276"/>
      <c r="M513" s="276"/>
      <c r="N513" s="276"/>
    </row>
    <row r="514" spans="1:15" x14ac:dyDescent="0.2">
      <c r="A514" s="280"/>
      <c r="B514" s="276"/>
      <c r="C514" s="276"/>
      <c r="D514" s="276"/>
      <c r="E514" s="276"/>
      <c r="F514" s="276"/>
      <c r="G514" s="276"/>
      <c r="H514" s="276"/>
      <c r="I514" s="276"/>
      <c r="J514" s="276"/>
      <c r="K514" s="276"/>
      <c r="L514" s="276"/>
      <c r="M514" s="276"/>
      <c r="N514" s="276"/>
    </row>
    <row r="515" spans="1:15" x14ac:dyDescent="0.2">
      <c r="A515" s="280"/>
      <c r="B515" s="276"/>
      <c r="C515" s="276"/>
      <c r="D515" s="276"/>
      <c r="E515" s="276"/>
      <c r="F515" s="276"/>
      <c r="G515" s="276"/>
      <c r="H515" s="276"/>
      <c r="I515" s="276"/>
      <c r="J515" s="276"/>
      <c r="K515" s="276"/>
      <c r="L515" s="276"/>
      <c r="M515" s="276"/>
      <c r="N515" s="276"/>
    </row>
    <row r="516" spans="1:15" x14ac:dyDescent="0.2">
      <c r="A516" s="280"/>
      <c r="B516" s="276"/>
      <c r="C516" s="276"/>
      <c r="D516" s="276"/>
      <c r="E516" s="276"/>
      <c r="F516" s="276"/>
      <c r="G516" s="276"/>
      <c r="H516" s="276"/>
      <c r="I516" s="276"/>
      <c r="J516" s="276"/>
      <c r="K516" s="276"/>
      <c r="L516" s="276"/>
      <c r="M516" s="276"/>
      <c r="N516" s="276"/>
    </row>
    <row r="517" spans="1:15" x14ac:dyDescent="0.2">
      <c r="A517" s="280"/>
      <c r="B517" s="276"/>
      <c r="C517" s="276"/>
      <c r="D517" s="276"/>
      <c r="E517" s="276"/>
      <c r="F517" s="276"/>
      <c r="G517" s="276"/>
      <c r="H517" s="276"/>
      <c r="I517" s="276"/>
      <c r="J517" s="276"/>
      <c r="K517" s="276"/>
      <c r="L517" s="276"/>
      <c r="M517" s="276"/>
      <c r="N517" s="276"/>
    </row>
    <row r="518" spans="1:15" x14ac:dyDescent="0.2">
      <c r="A518" s="280"/>
      <c r="B518" s="276"/>
      <c r="C518" s="276"/>
      <c r="D518" s="276"/>
      <c r="E518" s="276"/>
      <c r="F518" s="276"/>
      <c r="G518" s="276"/>
      <c r="H518" s="276"/>
      <c r="I518" s="276"/>
      <c r="J518" s="276"/>
      <c r="K518" s="276"/>
      <c r="L518" s="276"/>
      <c r="M518" s="276"/>
      <c r="N518" s="276"/>
    </row>
    <row r="519" spans="1:15" x14ac:dyDescent="0.2">
      <c r="A519" s="280"/>
      <c r="B519" s="276"/>
      <c r="C519" s="276"/>
      <c r="D519" s="276"/>
      <c r="E519" s="276"/>
      <c r="F519" s="276"/>
      <c r="G519" s="276"/>
      <c r="H519" s="276"/>
      <c r="I519" s="276"/>
      <c r="J519" s="276"/>
      <c r="K519" s="276"/>
      <c r="L519" s="276"/>
      <c r="M519" s="276"/>
      <c r="N519" s="276"/>
    </row>
    <row r="520" spans="1:15" x14ac:dyDescent="0.2">
      <c r="A520" s="280"/>
      <c r="B520" s="276"/>
      <c r="C520" s="276"/>
      <c r="D520" s="276"/>
      <c r="E520" s="276"/>
      <c r="F520" s="276"/>
      <c r="G520" s="276"/>
      <c r="H520" s="276"/>
      <c r="I520" s="276"/>
      <c r="J520" s="276"/>
      <c r="K520" s="276"/>
      <c r="L520" s="276"/>
      <c r="M520" s="276"/>
      <c r="N520" s="276"/>
    </row>
    <row r="521" spans="1:15" ht="18.75" x14ac:dyDescent="0.2">
      <c r="A521" s="425" t="s">
        <v>69</v>
      </c>
      <c r="B521" s="425"/>
      <c r="C521" s="425"/>
      <c r="D521" s="425"/>
      <c r="E521" s="425"/>
      <c r="F521" s="425"/>
      <c r="G521" s="425"/>
      <c r="H521" s="425"/>
      <c r="I521" s="425"/>
      <c r="J521" s="425"/>
      <c r="K521" s="425"/>
      <c r="L521" s="425"/>
      <c r="M521" s="425"/>
      <c r="N521" s="425"/>
      <c r="O521" s="425"/>
    </row>
    <row r="522" spans="1:15" ht="18.75" thickBot="1" x14ac:dyDescent="0.3">
      <c r="A522" s="426" t="str">
        <f>A525</f>
        <v>Салтыков Кирилл</v>
      </c>
      <c r="B522" s="426"/>
      <c r="C522" s="426"/>
      <c r="D522" s="426"/>
      <c r="E522" s="426"/>
      <c r="F522" s="426"/>
      <c r="G522" s="426"/>
      <c r="H522" s="426"/>
      <c r="I522" s="426"/>
      <c r="J522" s="426"/>
      <c r="K522" s="426"/>
      <c r="L522" s="426"/>
      <c r="M522" s="426"/>
      <c r="N522" s="426"/>
      <c r="O522" s="263">
        <f>O496+1</f>
        <v>21</v>
      </c>
    </row>
    <row r="523" spans="1:15" x14ac:dyDescent="0.2">
      <c r="A523" s="264"/>
      <c r="B523" s="422" t="s">
        <v>18</v>
      </c>
      <c r="C523" s="423"/>
      <c r="D523" s="424"/>
      <c r="E523" s="422" t="s">
        <v>19</v>
      </c>
      <c r="F523" s="423"/>
      <c r="G523" s="423"/>
      <c r="H523" s="423"/>
      <c r="I523" s="423"/>
      <c r="J523" s="423"/>
      <c r="K523" s="423"/>
      <c r="L523" s="422" t="s">
        <v>34</v>
      </c>
      <c r="M523" s="423"/>
      <c r="N523" s="423"/>
    </row>
    <row r="524" spans="1:15" ht="92.25" thickBot="1" x14ac:dyDescent="0.25">
      <c r="A524" s="265"/>
      <c r="B524" s="266" t="s">
        <v>39</v>
      </c>
      <c r="C524" s="267" t="s">
        <v>3</v>
      </c>
      <c r="D524" s="268" t="s">
        <v>13</v>
      </c>
      <c r="E524" s="266" t="s">
        <v>4</v>
      </c>
      <c r="F524" s="267" t="s">
        <v>5</v>
      </c>
      <c r="G524" s="267" t="s">
        <v>36</v>
      </c>
      <c r="H524" s="267" t="s">
        <v>40</v>
      </c>
      <c r="I524" s="267" t="s">
        <v>21</v>
      </c>
      <c r="J524" s="267" t="s">
        <v>8</v>
      </c>
      <c r="K524" s="267" t="s">
        <v>17</v>
      </c>
      <c r="L524" s="266" t="s">
        <v>14</v>
      </c>
      <c r="M524" s="267" t="s">
        <v>15</v>
      </c>
      <c r="N524" s="267" t="s">
        <v>16</v>
      </c>
    </row>
    <row r="525" spans="1:15" x14ac:dyDescent="0.2">
      <c r="A525" s="269" t="str">
        <f>'инд. оценки 2 кл.'!A26</f>
        <v>Салтыков Кирилл</v>
      </c>
      <c r="B525" s="270">
        <f>'инд. оценки 2 кл.'!D26</f>
        <v>4</v>
      </c>
      <c r="C525" s="271">
        <f>'инд. оценки 2 кл.'!G26</f>
        <v>5</v>
      </c>
      <c r="D525" s="272">
        <f>'инд. оценки 2 кл.'!J26</f>
        <v>3</v>
      </c>
      <c r="E525" s="270">
        <f>'инд. оценки 2 кл.'!M26</f>
        <v>4</v>
      </c>
      <c r="F525" s="271">
        <f>'инд. оценки 2 кл.'!P26</f>
        <v>4</v>
      </c>
      <c r="G525" s="271">
        <f>'инд. оценки 2 кл.'!S26</f>
        <v>5</v>
      </c>
      <c r="H525" s="271">
        <f>'инд. оценки 2 кл.'!V26</f>
        <v>4</v>
      </c>
      <c r="I525" s="271">
        <f>'инд. оценки 2 кл.'!Y26</f>
        <v>5</v>
      </c>
      <c r="J525" s="271">
        <f>'инд. оценки 2 кл.'!AB26</f>
        <v>2</v>
      </c>
      <c r="K525" s="271">
        <f>'инд. оценки 2 кл.'!AE26</f>
        <v>4</v>
      </c>
      <c r="L525" s="270">
        <f>'инд. оценки 2 кл.'!AH26</f>
        <v>4</v>
      </c>
      <c r="M525" s="271">
        <f>'инд. оценки 2 кл.'!AK26</f>
        <v>3</v>
      </c>
      <c r="N525" s="271">
        <f>'инд. оценки 2 кл.'!AN26</f>
        <v>4</v>
      </c>
    </row>
    <row r="526" spans="1:15" x14ac:dyDescent="0.2">
      <c r="A526" s="273" t="s">
        <v>47</v>
      </c>
      <c r="B526" s="419" t="str">
        <f>IF('инд. оценка уровня 2кл.'!O24=1,'инд. оценка уровня 2кл.'!$B$41,'инд. оценка уровня 2кл.'!$B$40)</f>
        <v>БАЗОВЫЙ</v>
      </c>
      <c r="C526" s="420"/>
      <c r="D526" s="421"/>
      <c r="E526" s="419" t="str">
        <f>IF('инд. оценка уровня 2кл.'!P24=1,'инд. оценка уровня 2кл.'!$B$41,'инд. оценка уровня 2кл.'!$B$40)</f>
        <v>БАЗОВЫЙ</v>
      </c>
      <c r="F526" s="420"/>
      <c r="G526" s="420"/>
      <c r="H526" s="420"/>
      <c r="I526" s="420"/>
      <c r="J526" s="420"/>
      <c r="K526" s="420"/>
      <c r="L526" s="419" t="str">
        <f>IF('инд. оценка уровня 2кл.'!Q24=1,'инд. оценка уровня 2кл.'!$B$41,'инд. оценка уровня 2кл.'!$B$40)</f>
        <v>БАЗОВЫЙ</v>
      </c>
      <c r="M526" s="420"/>
      <c r="N526" s="420"/>
    </row>
    <row r="527" spans="1:15" ht="13.5" thickBot="1" x14ac:dyDescent="0.25">
      <c r="A527" s="274" t="s">
        <v>49</v>
      </c>
      <c r="B527" s="405" t="str">
        <f>IF('инд. прогресс 2 кл.'!J23=1,'инд. прогресс 2 кл.'!$B$40,'инд. прогресс 2 кл.'!$B$39)</f>
        <v>ЕСТЬ ПРОГРЕСС</v>
      </c>
      <c r="C527" s="406"/>
      <c r="D527" s="407"/>
      <c r="E527" s="405" t="str">
        <f>IF('инд. прогресс 2 кл.'!K23=1,'инд. прогресс 2 кл.'!$B$40,'инд. прогресс 2 кл.'!$B$39)</f>
        <v>НЕТ ПРОГРЕССА</v>
      </c>
      <c r="F527" s="406"/>
      <c r="G527" s="406"/>
      <c r="H527" s="406"/>
      <c r="I527" s="406"/>
      <c r="J527" s="406"/>
      <c r="K527" s="406"/>
      <c r="L527" s="405"/>
      <c r="M527" s="406"/>
      <c r="N527" s="406"/>
    </row>
    <row r="528" spans="1:15" ht="13.5" thickBot="1" x14ac:dyDescent="0.25">
      <c r="A528" s="275"/>
      <c r="B528" s="276"/>
      <c r="C528" s="276"/>
      <c r="D528" s="276"/>
      <c r="E528" s="276"/>
      <c r="F528" s="276"/>
      <c r="G528" s="276"/>
      <c r="H528" s="276"/>
      <c r="I528" s="276"/>
      <c r="J528" s="276"/>
      <c r="K528" s="276"/>
      <c r="L528" s="276"/>
      <c r="M528" s="276"/>
      <c r="N528" s="276"/>
    </row>
    <row r="529" spans="1:14" x14ac:dyDescent="0.2">
      <c r="A529" s="410" t="s">
        <v>42</v>
      </c>
      <c r="B529" s="411"/>
      <c r="C529" s="411"/>
      <c r="D529" s="412"/>
      <c r="E529" s="276"/>
      <c r="F529" s="276"/>
      <c r="G529" s="276"/>
      <c r="H529" s="276"/>
      <c r="I529" s="276"/>
      <c r="J529" s="276"/>
      <c r="K529" s="276"/>
      <c r="L529" s="276"/>
      <c r="M529" s="276"/>
      <c r="N529" s="276"/>
    </row>
    <row r="530" spans="1:14" ht="13.5" thickBot="1" x14ac:dyDescent="0.25">
      <c r="A530" s="413"/>
      <c r="B530" s="414"/>
      <c r="C530" s="414"/>
      <c r="D530" s="415"/>
      <c r="E530" s="276"/>
      <c r="F530" s="276"/>
      <c r="G530" s="276"/>
      <c r="H530" s="276"/>
      <c r="I530" s="276"/>
      <c r="J530" s="276"/>
      <c r="K530" s="276"/>
      <c r="L530" s="276"/>
      <c r="M530" s="276"/>
      <c r="N530" s="276"/>
    </row>
    <row r="531" spans="1:14" x14ac:dyDescent="0.2">
      <c r="A531" s="277" t="s">
        <v>57</v>
      </c>
      <c r="B531" s="416">
        <f>SUM(B525:N525)</f>
        <v>51</v>
      </c>
      <c r="C531" s="417"/>
      <c r="D531" s="418"/>
      <c r="E531" s="276"/>
      <c r="F531" s="276"/>
      <c r="G531" s="276"/>
      <c r="H531" s="276"/>
      <c r="I531" s="276"/>
      <c r="J531" s="276"/>
      <c r="K531" s="276"/>
      <c r="L531" s="276"/>
      <c r="M531" s="276"/>
      <c r="N531" s="276"/>
    </row>
    <row r="532" spans="1:14" x14ac:dyDescent="0.2">
      <c r="A532" s="278" t="s">
        <v>30</v>
      </c>
      <c r="B532" s="419" t="str">
        <f>IF('инд. оценка уровня 2кл.'!R24=1,'инд. оценка уровня 2кл.'!$B$41,'инд. оценка уровня 2кл.'!$B$40)</f>
        <v>БАЗОВЫЙ</v>
      </c>
      <c r="C532" s="420"/>
      <c r="D532" s="421"/>
      <c r="E532" s="276"/>
      <c r="F532" s="276"/>
      <c r="G532" s="276"/>
      <c r="H532" s="276"/>
      <c r="I532" s="276"/>
      <c r="J532" s="276"/>
      <c r="K532" s="276"/>
      <c r="L532" s="276"/>
      <c r="M532" s="276"/>
      <c r="N532" s="276"/>
    </row>
    <row r="533" spans="1:14" ht="13.5" thickBot="1" x14ac:dyDescent="0.25">
      <c r="A533" s="279" t="s">
        <v>41</v>
      </c>
      <c r="B533" s="405" t="str">
        <f>IF('инд. прогресс 2 кл.'!L23=1,'инд. прогресс 2 кл.'!$B$40,'инд. прогресс 2 кл.'!$B$39)</f>
        <v>НЕТ ПРОГРЕССА</v>
      </c>
      <c r="C533" s="406"/>
      <c r="D533" s="407"/>
      <c r="E533" s="276"/>
      <c r="F533" s="276"/>
      <c r="G533" s="276"/>
      <c r="H533" s="276"/>
      <c r="I533" s="276"/>
      <c r="J533" s="276"/>
      <c r="K533" s="276"/>
      <c r="L533" s="276"/>
      <c r="M533" s="276"/>
      <c r="N533" s="276"/>
    </row>
    <row r="534" spans="1:14" x14ac:dyDescent="0.2">
      <c r="A534" s="280"/>
      <c r="B534" s="276"/>
      <c r="C534" s="276"/>
      <c r="D534" s="276"/>
      <c r="E534" s="276"/>
      <c r="F534" s="276"/>
      <c r="G534" s="276"/>
      <c r="H534" s="276"/>
      <c r="I534" s="276"/>
      <c r="J534" s="276"/>
      <c r="K534" s="276"/>
      <c r="L534" s="276"/>
      <c r="M534" s="276"/>
      <c r="N534" s="276"/>
    </row>
    <row r="535" spans="1:14" x14ac:dyDescent="0.2">
      <c r="A535" s="280"/>
      <c r="B535" s="276"/>
      <c r="C535" s="276"/>
      <c r="D535" s="276"/>
      <c r="E535" s="276"/>
      <c r="F535" s="276"/>
      <c r="G535" s="276"/>
      <c r="H535" s="276"/>
      <c r="I535" s="276"/>
      <c r="J535" s="276"/>
      <c r="K535" s="276"/>
      <c r="L535" s="276"/>
      <c r="M535" s="276"/>
      <c r="N535" s="276"/>
    </row>
    <row r="536" spans="1:14" x14ac:dyDescent="0.2">
      <c r="A536" s="281" t="s">
        <v>50</v>
      </c>
      <c r="B536" s="281"/>
      <c r="C536" s="282"/>
      <c r="D536" s="276"/>
      <c r="E536" s="276"/>
      <c r="F536" s="276"/>
      <c r="G536" s="276"/>
      <c r="H536" s="276"/>
      <c r="I536" s="276"/>
      <c r="J536" s="276"/>
      <c r="K536" s="276"/>
      <c r="L536" s="276"/>
      <c r="M536" s="276"/>
      <c r="N536" s="276"/>
    </row>
    <row r="537" spans="1:14" x14ac:dyDescent="0.2">
      <c r="A537" s="283" t="s">
        <v>51</v>
      </c>
      <c r="B537" s="408"/>
      <c r="C537" s="408"/>
      <c r="D537" s="276"/>
      <c r="E537" s="276"/>
      <c r="F537" s="276"/>
      <c r="G537" s="276"/>
      <c r="H537" s="276"/>
      <c r="I537" s="276"/>
      <c r="J537" s="276"/>
      <c r="K537" s="276"/>
      <c r="L537" s="276"/>
      <c r="M537" s="276"/>
      <c r="N537" s="276"/>
    </row>
    <row r="538" spans="1:14" x14ac:dyDescent="0.2">
      <c r="A538" s="283" t="s">
        <v>52</v>
      </c>
      <c r="B538" s="409"/>
      <c r="C538" s="409"/>
      <c r="D538" s="276"/>
      <c r="E538" s="276"/>
      <c r="F538" s="276"/>
      <c r="G538" s="276"/>
      <c r="H538" s="276"/>
      <c r="I538" s="276"/>
      <c r="J538" s="276"/>
      <c r="K538" s="276"/>
      <c r="L538" s="276"/>
      <c r="M538" s="276"/>
      <c r="N538" s="276"/>
    </row>
    <row r="539" spans="1:14" x14ac:dyDescent="0.2">
      <c r="A539" s="280"/>
      <c r="B539" s="276"/>
      <c r="C539" s="276"/>
      <c r="D539" s="276"/>
      <c r="E539" s="276"/>
      <c r="F539" s="276"/>
      <c r="G539" s="276"/>
      <c r="H539" s="276"/>
      <c r="I539" s="276"/>
      <c r="J539" s="276"/>
      <c r="K539" s="276"/>
      <c r="L539" s="276"/>
      <c r="M539" s="276"/>
      <c r="N539" s="276"/>
    </row>
    <row r="540" spans="1:14" x14ac:dyDescent="0.2">
      <c r="A540" s="280"/>
      <c r="B540" s="276"/>
      <c r="C540" s="276"/>
      <c r="D540" s="276"/>
      <c r="E540" s="276"/>
      <c r="F540" s="276"/>
      <c r="G540" s="276"/>
      <c r="H540" s="276"/>
      <c r="I540" s="276"/>
      <c r="J540" s="276"/>
      <c r="K540" s="276"/>
      <c r="L540" s="276"/>
      <c r="M540" s="276"/>
      <c r="N540" s="276"/>
    </row>
    <row r="541" spans="1:14" x14ac:dyDescent="0.2">
      <c r="A541" s="280"/>
      <c r="B541" s="276"/>
      <c r="C541" s="276"/>
      <c r="D541" s="276"/>
      <c r="E541" s="276"/>
      <c r="F541" s="276"/>
      <c r="G541" s="276"/>
      <c r="H541" s="276"/>
      <c r="I541" s="276"/>
      <c r="J541" s="276"/>
      <c r="K541" s="276"/>
      <c r="L541" s="276"/>
      <c r="M541" s="276"/>
      <c r="N541" s="276"/>
    </row>
    <row r="542" spans="1:14" x14ac:dyDescent="0.2">
      <c r="A542" s="280"/>
      <c r="B542" s="276"/>
      <c r="C542" s="276"/>
      <c r="D542" s="276"/>
      <c r="E542" s="276"/>
      <c r="F542" s="276"/>
      <c r="G542" s="276"/>
      <c r="H542" s="276"/>
      <c r="I542" s="276"/>
      <c r="J542" s="276"/>
      <c r="K542" s="276"/>
      <c r="L542" s="276"/>
      <c r="M542" s="276"/>
      <c r="N542" s="276"/>
    </row>
    <row r="543" spans="1:14" x14ac:dyDescent="0.2">
      <c r="A543" s="280"/>
      <c r="B543" s="276"/>
      <c r="C543" s="276"/>
      <c r="D543" s="276"/>
      <c r="E543" s="276"/>
      <c r="F543" s="276"/>
      <c r="G543" s="276"/>
      <c r="H543" s="276"/>
      <c r="I543" s="276"/>
      <c r="J543" s="276"/>
      <c r="K543" s="276"/>
      <c r="L543" s="276"/>
      <c r="M543" s="276"/>
      <c r="N543" s="276"/>
    </row>
    <row r="544" spans="1:14" x14ac:dyDescent="0.2">
      <c r="A544" s="280"/>
      <c r="B544" s="276"/>
      <c r="C544" s="276"/>
      <c r="D544" s="276"/>
      <c r="E544" s="276"/>
      <c r="F544" s="276"/>
      <c r="G544" s="276"/>
      <c r="H544" s="276"/>
      <c r="I544" s="276"/>
      <c r="J544" s="276"/>
      <c r="K544" s="276"/>
      <c r="L544" s="276"/>
      <c r="M544" s="276"/>
      <c r="N544" s="276"/>
    </row>
    <row r="545" spans="1:15" x14ac:dyDescent="0.2">
      <c r="A545" s="280"/>
      <c r="B545" s="276"/>
      <c r="C545" s="276"/>
      <c r="D545" s="276"/>
      <c r="E545" s="276"/>
      <c r="F545" s="276"/>
      <c r="G545" s="276"/>
      <c r="H545" s="276"/>
      <c r="I545" s="276"/>
      <c r="J545" s="276"/>
      <c r="K545" s="276"/>
      <c r="L545" s="276"/>
      <c r="M545" s="276"/>
      <c r="N545" s="276"/>
    </row>
    <row r="546" spans="1:15" x14ac:dyDescent="0.2">
      <c r="A546" s="280"/>
      <c r="B546" s="276"/>
      <c r="C546" s="276"/>
      <c r="D546" s="276"/>
      <c r="E546" s="276"/>
      <c r="F546" s="276"/>
      <c r="G546" s="276"/>
      <c r="H546" s="276"/>
      <c r="I546" s="276"/>
      <c r="J546" s="276"/>
      <c r="K546" s="276"/>
      <c r="L546" s="276"/>
      <c r="M546" s="276"/>
      <c r="N546" s="276"/>
    </row>
    <row r="547" spans="1:15" ht="18.75" x14ac:dyDescent="0.2">
      <c r="A547" s="425" t="s">
        <v>69</v>
      </c>
      <c r="B547" s="425"/>
      <c r="C547" s="425"/>
      <c r="D547" s="425"/>
      <c r="E547" s="425"/>
      <c r="F547" s="425"/>
      <c r="G547" s="425"/>
      <c r="H547" s="425"/>
      <c r="I547" s="425"/>
      <c r="J547" s="425"/>
      <c r="K547" s="425"/>
      <c r="L547" s="425"/>
      <c r="M547" s="425"/>
      <c r="N547" s="425"/>
      <c r="O547" s="425"/>
    </row>
    <row r="548" spans="1:15" ht="18.75" thickBot="1" x14ac:dyDescent="0.3">
      <c r="A548" s="426" t="str">
        <f>A551</f>
        <v>Самойлов Савва</v>
      </c>
      <c r="B548" s="426"/>
      <c r="C548" s="426"/>
      <c r="D548" s="426"/>
      <c r="E548" s="426"/>
      <c r="F548" s="426"/>
      <c r="G548" s="426"/>
      <c r="H548" s="426"/>
      <c r="I548" s="426"/>
      <c r="J548" s="426"/>
      <c r="K548" s="426"/>
      <c r="L548" s="426"/>
      <c r="M548" s="426"/>
      <c r="N548" s="426"/>
      <c r="O548" s="263">
        <f>O522+1</f>
        <v>22</v>
      </c>
    </row>
    <row r="549" spans="1:15" x14ac:dyDescent="0.2">
      <c r="A549" s="264"/>
      <c r="B549" s="422" t="s">
        <v>18</v>
      </c>
      <c r="C549" s="423"/>
      <c r="D549" s="424"/>
      <c r="E549" s="422" t="s">
        <v>19</v>
      </c>
      <c r="F549" s="423"/>
      <c r="G549" s="423"/>
      <c r="H549" s="423"/>
      <c r="I549" s="423"/>
      <c r="J549" s="423"/>
      <c r="K549" s="423"/>
      <c r="L549" s="422" t="s">
        <v>34</v>
      </c>
      <c r="M549" s="423"/>
      <c r="N549" s="423"/>
    </row>
    <row r="550" spans="1:15" ht="92.25" thickBot="1" x14ac:dyDescent="0.25">
      <c r="A550" s="265"/>
      <c r="B550" s="266" t="s">
        <v>39</v>
      </c>
      <c r="C550" s="267" t="s">
        <v>3</v>
      </c>
      <c r="D550" s="268" t="s">
        <v>13</v>
      </c>
      <c r="E550" s="266" t="s">
        <v>4</v>
      </c>
      <c r="F550" s="267" t="s">
        <v>5</v>
      </c>
      <c r="G550" s="267" t="s">
        <v>36</v>
      </c>
      <c r="H550" s="267" t="s">
        <v>40</v>
      </c>
      <c r="I550" s="267" t="s">
        <v>21</v>
      </c>
      <c r="J550" s="267" t="s">
        <v>8</v>
      </c>
      <c r="K550" s="267" t="s">
        <v>17</v>
      </c>
      <c r="L550" s="266" t="s">
        <v>14</v>
      </c>
      <c r="M550" s="267" t="s">
        <v>15</v>
      </c>
      <c r="N550" s="267" t="s">
        <v>16</v>
      </c>
    </row>
    <row r="551" spans="1:15" x14ac:dyDescent="0.2">
      <c r="A551" s="269" t="str">
        <f>'инд. оценки 2 кл.'!A27</f>
        <v>Самойлов Савва</v>
      </c>
      <c r="B551" s="270">
        <f>'инд. оценки 2 кл.'!D27</f>
        <v>2</v>
      </c>
      <c r="C551" s="271">
        <f>'инд. оценки 2 кл.'!G27</f>
        <v>2</v>
      </c>
      <c r="D551" s="272">
        <f>'инд. оценки 2 кл.'!J27</f>
        <v>1</v>
      </c>
      <c r="E551" s="270">
        <f>'инд. оценки 2 кл.'!M27</f>
        <v>2</v>
      </c>
      <c r="F551" s="271">
        <f>'инд. оценки 2 кл.'!P27</f>
        <v>4</v>
      </c>
      <c r="G551" s="271">
        <f>'инд. оценки 2 кл.'!S27</f>
        <v>4</v>
      </c>
      <c r="H551" s="271">
        <f>'инд. оценки 2 кл.'!V27</f>
        <v>3</v>
      </c>
      <c r="I551" s="271">
        <f>'инд. оценки 2 кл.'!Y27</f>
        <v>3</v>
      </c>
      <c r="J551" s="271">
        <f>'инд. оценки 2 кл.'!AB27</f>
        <v>2</v>
      </c>
      <c r="K551" s="271">
        <f>'инд. оценки 2 кл.'!AE27</f>
        <v>2</v>
      </c>
      <c r="L551" s="270">
        <f>'инд. оценки 2 кл.'!AH27</f>
        <v>1</v>
      </c>
      <c r="M551" s="271">
        <f>'инд. оценки 2 кл.'!AK27</f>
        <v>3</v>
      </c>
      <c r="N551" s="271">
        <f>'инд. оценки 2 кл.'!AN27</f>
        <v>2</v>
      </c>
    </row>
    <row r="552" spans="1:15" x14ac:dyDescent="0.2">
      <c r="A552" s="273" t="s">
        <v>47</v>
      </c>
      <c r="B552" s="419" t="str">
        <f>IF('инд. оценка уровня 2кл.'!O25=1,'инд. оценка уровня 2кл.'!$B$41,'инд. оценка уровня 2кл.'!$B$40)</f>
        <v>НИЖЕ БАЗОВОГО</v>
      </c>
      <c r="C552" s="420"/>
      <c r="D552" s="421"/>
      <c r="E552" s="419" t="str">
        <f>IF('инд. оценка уровня 2кл.'!P25=1,'инд. оценка уровня 2кл.'!$B$41,'инд. оценка уровня 2кл.'!$B$40)</f>
        <v>НИЖЕ БАЗОВОГО</v>
      </c>
      <c r="F552" s="420"/>
      <c r="G552" s="420"/>
      <c r="H552" s="420"/>
      <c r="I552" s="420"/>
      <c r="J552" s="420"/>
      <c r="K552" s="420"/>
      <c r="L552" s="419" t="str">
        <f>IF('инд. оценка уровня 2кл.'!Q25=1,'инд. оценка уровня 2кл.'!$B$41,'инд. оценка уровня 2кл.'!$B$40)</f>
        <v>НИЖЕ БАЗОВОГО</v>
      </c>
      <c r="M552" s="420"/>
      <c r="N552" s="420"/>
    </row>
    <row r="553" spans="1:15" ht="13.5" thickBot="1" x14ac:dyDescent="0.25">
      <c r="A553" s="274" t="s">
        <v>49</v>
      </c>
      <c r="B553" s="405" t="str">
        <f>IF('инд. прогресс 2 кл.'!J24=1,'инд. прогресс 2 кл.'!$B$40,'инд. прогресс 2 кл.'!$B$39)</f>
        <v>НЕТ ПРОГРЕССА</v>
      </c>
      <c r="C553" s="406"/>
      <c r="D553" s="407"/>
      <c r="E553" s="405" t="str">
        <f>IF('инд. прогресс 2 кл.'!K24=1,'инд. прогресс 2 кл.'!$B$40,'инд. прогресс 2 кл.'!$B$39)</f>
        <v>НЕТ ПРОГРЕССА</v>
      </c>
      <c r="F553" s="406"/>
      <c r="G553" s="406"/>
      <c r="H553" s="406"/>
      <c r="I553" s="406"/>
      <c r="J553" s="406"/>
      <c r="K553" s="406"/>
      <c r="L553" s="405"/>
      <c r="M553" s="406"/>
      <c r="N553" s="406"/>
    </row>
    <row r="554" spans="1:15" ht="13.5" thickBot="1" x14ac:dyDescent="0.25">
      <c r="A554" s="275"/>
      <c r="B554" s="276"/>
      <c r="C554" s="276"/>
      <c r="D554" s="276"/>
      <c r="E554" s="276"/>
      <c r="F554" s="276"/>
      <c r="G554" s="276"/>
      <c r="H554" s="276"/>
      <c r="I554" s="276"/>
      <c r="J554" s="276"/>
      <c r="K554" s="276"/>
      <c r="L554" s="276"/>
      <c r="M554" s="276"/>
      <c r="N554" s="276"/>
    </row>
    <row r="555" spans="1:15" x14ac:dyDescent="0.2">
      <c r="A555" s="410" t="s">
        <v>42</v>
      </c>
      <c r="B555" s="411"/>
      <c r="C555" s="411"/>
      <c r="D555" s="412"/>
      <c r="E555" s="276"/>
      <c r="F555" s="276"/>
      <c r="G555" s="276"/>
      <c r="H555" s="276"/>
      <c r="I555" s="276"/>
      <c r="J555" s="276"/>
      <c r="K555" s="276"/>
      <c r="L555" s="276"/>
      <c r="M555" s="276"/>
      <c r="N555" s="276"/>
    </row>
    <row r="556" spans="1:15" ht="13.5" thickBot="1" x14ac:dyDescent="0.25">
      <c r="A556" s="413"/>
      <c r="B556" s="414"/>
      <c r="C556" s="414"/>
      <c r="D556" s="415"/>
      <c r="E556" s="276"/>
      <c r="F556" s="276"/>
      <c r="G556" s="276"/>
      <c r="H556" s="276"/>
      <c r="I556" s="276"/>
      <c r="J556" s="276"/>
      <c r="K556" s="276"/>
      <c r="L556" s="276"/>
      <c r="M556" s="276"/>
      <c r="N556" s="276"/>
    </row>
    <row r="557" spans="1:15" x14ac:dyDescent="0.2">
      <c r="A557" s="277" t="s">
        <v>57</v>
      </c>
      <c r="B557" s="416">
        <f>SUM(B551:N551)</f>
        <v>31</v>
      </c>
      <c r="C557" s="417"/>
      <c r="D557" s="418"/>
      <c r="E557" s="276"/>
      <c r="F557" s="276"/>
      <c r="G557" s="276"/>
      <c r="H557" s="276"/>
      <c r="I557" s="276"/>
      <c r="J557" s="276"/>
      <c r="K557" s="276"/>
      <c r="L557" s="276"/>
      <c r="M557" s="276"/>
      <c r="N557" s="276"/>
    </row>
    <row r="558" spans="1:15" x14ac:dyDescent="0.2">
      <c r="A558" s="278" t="s">
        <v>30</v>
      </c>
      <c r="B558" s="419" t="str">
        <f>IF('инд. оценка уровня 2кл.'!R25=1,'инд. оценка уровня 2кл.'!$B$41,'инд. оценка уровня 2кл.'!$B$40)</f>
        <v>НИЖЕ БАЗОВОГО</v>
      </c>
      <c r="C558" s="420"/>
      <c r="D558" s="421"/>
      <c r="E558" s="276"/>
      <c r="F558" s="276"/>
      <c r="G558" s="276"/>
      <c r="H558" s="276"/>
      <c r="I558" s="276"/>
      <c r="J558" s="276"/>
      <c r="K558" s="276"/>
      <c r="L558" s="276"/>
      <c r="M558" s="276"/>
      <c r="N558" s="276"/>
    </row>
    <row r="559" spans="1:15" ht="13.5" thickBot="1" x14ac:dyDescent="0.25">
      <c r="A559" s="279" t="s">
        <v>41</v>
      </c>
      <c r="B559" s="405" t="str">
        <f>IF('инд. прогресс 2 кл.'!L24=1,'инд. прогресс 2 кл.'!$B$40,'инд. прогресс 2 кл.'!$B$39)</f>
        <v>НЕТ ПРОГРЕССА</v>
      </c>
      <c r="C559" s="406"/>
      <c r="D559" s="407"/>
      <c r="E559" s="276"/>
      <c r="F559" s="276"/>
      <c r="G559" s="276"/>
      <c r="H559" s="276"/>
      <c r="I559" s="276"/>
      <c r="J559" s="276"/>
      <c r="K559" s="276"/>
      <c r="L559" s="276"/>
      <c r="M559" s="276"/>
      <c r="N559" s="276"/>
    </row>
    <row r="560" spans="1:15" x14ac:dyDescent="0.2">
      <c r="A560" s="280"/>
      <c r="B560" s="276"/>
      <c r="C560" s="276"/>
      <c r="D560" s="276"/>
      <c r="E560" s="276"/>
      <c r="F560" s="276"/>
      <c r="G560" s="276"/>
      <c r="H560" s="276"/>
      <c r="I560" s="276"/>
      <c r="J560" s="276"/>
      <c r="K560" s="276"/>
      <c r="L560" s="276"/>
      <c r="M560" s="276"/>
      <c r="N560" s="276"/>
    </row>
    <row r="561" spans="1:15" x14ac:dyDescent="0.2">
      <c r="A561" s="280"/>
      <c r="B561" s="276"/>
      <c r="C561" s="276"/>
      <c r="D561" s="276"/>
      <c r="E561" s="276"/>
      <c r="F561" s="276"/>
      <c r="G561" s="276"/>
      <c r="H561" s="276"/>
      <c r="I561" s="276"/>
      <c r="J561" s="276"/>
      <c r="K561" s="276"/>
      <c r="L561" s="276"/>
      <c r="M561" s="276"/>
      <c r="N561" s="276"/>
    </row>
    <row r="562" spans="1:15" x14ac:dyDescent="0.2">
      <c r="A562" s="281" t="s">
        <v>50</v>
      </c>
      <c r="B562" s="281"/>
      <c r="C562" s="282"/>
      <c r="D562" s="276"/>
      <c r="E562" s="276"/>
      <c r="F562" s="276"/>
      <c r="G562" s="276"/>
      <c r="H562" s="276"/>
      <c r="I562" s="276"/>
      <c r="J562" s="276"/>
      <c r="K562" s="276"/>
      <c r="L562" s="276"/>
      <c r="M562" s="276"/>
      <c r="N562" s="276"/>
    </row>
    <row r="563" spans="1:15" x14ac:dyDescent="0.2">
      <c r="A563" s="283" t="s">
        <v>51</v>
      </c>
      <c r="B563" s="408"/>
      <c r="C563" s="408"/>
      <c r="D563" s="276"/>
      <c r="E563" s="276"/>
      <c r="F563" s="276"/>
      <c r="G563" s="276"/>
      <c r="H563" s="276"/>
      <c r="I563" s="276"/>
      <c r="J563" s="276"/>
      <c r="K563" s="276"/>
      <c r="L563" s="276"/>
      <c r="M563" s="276"/>
      <c r="N563" s="276"/>
    </row>
    <row r="564" spans="1:15" x14ac:dyDescent="0.2">
      <c r="A564" s="283" t="s">
        <v>52</v>
      </c>
      <c r="B564" s="409"/>
      <c r="C564" s="409"/>
      <c r="D564" s="276"/>
      <c r="E564" s="276"/>
      <c r="F564" s="276"/>
      <c r="G564" s="276"/>
      <c r="H564" s="276"/>
      <c r="I564" s="276"/>
      <c r="J564" s="276"/>
      <c r="K564" s="276"/>
      <c r="L564" s="276"/>
      <c r="M564" s="276"/>
      <c r="N564" s="276"/>
    </row>
    <row r="565" spans="1:15" x14ac:dyDescent="0.2">
      <c r="A565" s="280"/>
      <c r="B565" s="276"/>
      <c r="C565" s="276"/>
      <c r="D565" s="276"/>
      <c r="E565" s="276"/>
      <c r="F565" s="276"/>
      <c r="G565" s="276"/>
      <c r="H565" s="276"/>
      <c r="I565" s="276"/>
      <c r="J565" s="276"/>
      <c r="K565" s="276"/>
      <c r="L565" s="276"/>
      <c r="M565" s="276"/>
      <c r="N565" s="276"/>
    </row>
    <row r="566" spans="1:15" x14ac:dyDescent="0.2">
      <c r="A566" s="280"/>
      <c r="B566" s="276"/>
      <c r="C566" s="276"/>
      <c r="D566" s="276"/>
      <c r="E566" s="276"/>
      <c r="F566" s="276"/>
      <c r="G566" s="276"/>
      <c r="H566" s="276"/>
      <c r="I566" s="276"/>
      <c r="J566" s="276"/>
      <c r="K566" s="276"/>
      <c r="L566" s="276"/>
      <c r="M566" s="276"/>
      <c r="N566" s="276"/>
    </row>
    <row r="567" spans="1:15" x14ac:dyDescent="0.2">
      <c r="A567" s="280"/>
      <c r="B567" s="276"/>
      <c r="C567" s="276"/>
      <c r="D567" s="276"/>
      <c r="E567" s="276"/>
      <c r="F567" s="276"/>
      <c r="G567" s="276"/>
      <c r="H567" s="276"/>
      <c r="I567" s="276"/>
      <c r="J567" s="276"/>
      <c r="K567" s="276"/>
      <c r="L567" s="276"/>
      <c r="M567" s="276"/>
      <c r="N567" s="276"/>
    </row>
    <row r="568" spans="1:15" x14ac:dyDescent="0.2">
      <c r="A568" s="280"/>
      <c r="B568" s="276"/>
      <c r="C568" s="276"/>
      <c r="D568" s="276"/>
      <c r="E568" s="276"/>
      <c r="F568" s="276"/>
      <c r="G568" s="276"/>
      <c r="H568" s="276"/>
      <c r="I568" s="276"/>
      <c r="J568" s="276"/>
      <c r="K568" s="276"/>
      <c r="L568" s="276"/>
      <c r="M568" s="276"/>
      <c r="N568" s="276"/>
    </row>
    <row r="569" spans="1:15" x14ac:dyDescent="0.2">
      <c r="A569" s="280"/>
      <c r="B569" s="276"/>
      <c r="C569" s="276"/>
      <c r="D569" s="276"/>
      <c r="E569" s="276"/>
      <c r="F569" s="276"/>
      <c r="G569" s="276"/>
      <c r="H569" s="276"/>
      <c r="I569" s="276"/>
      <c r="J569" s="276"/>
      <c r="K569" s="276"/>
      <c r="L569" s="276"/>
      <c r="M569" s="276"/>
      <c r="N569" s="276"/>
    </row>
    <row r="570" spans="1:15" x14ac:dyDescent="0.2">
      <c r="A570" s="280"/>
      <c r="B570" s="276"/>
      <c r="C570" s="276"/>
      <c r="D570" s="276"/>
      <c r="E570" s="276"/>
      <c r="F570" s="276"/>
      <c r="G570" s="276"/>
      <c r="H570" s="276"/>
      <c r="I570" s="276"/>
      <c r="J570" s="276"/>
      <c r="K570" s="276"/>
      <c r="L570" s="276"/>
      <c r="M570" s="276"/>
      <c r="N570" s="276"/>
    </row>
    <row r="571" spans="1:15" x14ac:dyDescent="0.2">
      <c r="A571" s="280"/>
      <c r="B571" s="276"/>
      <c r="C571" s="276"/>
      <c r="D571" s="276"/>
      <c r="E571" s="276"/>
      <c r="F571" s="276"/>
      <c r="G571" s="276"/>
      <c r="H571" s="276"/>
      <c r="I571" s="276"/>
      <c r="J571" s="276"/>
      <c r="K571" s="276"/>
      <c r="L571" s="276"/>
      <c r="M571" s="276"/>
      <c r="N571" s="276"/>
    </row>
    <row r="572" spans="1:15" x14ac:dyDescent="0.2">
      <c r="A572" s="280"/>
      <c r="B572" s="276"/>
      <c r="C572" s="276"/>
      <c r="D572" s="276"/>
      <c r="E572" s="276"/>
      <c r="F572" s="276"/>
      <c r="G572" s="276"/>
      <c r="H572" s="276"/>
      <c r="I572" s="276"/>
      <c r="J572" s="276"/>
      <c r="K572" s="276"/>
      <c r="L572" s="276"/>
      <c r="M572" s="276"/>
      <c r="N572" s="276"/>
    </row>
    <row r="573" spans="1:15" ht="18.75" x14ac:dyDescent="0.2">
      <c r="A573" s="425" t="s">
        <v>69</v>
      </c>
      <c r="B573" s="425"/>
      <c r="C573" s="425"/>
      <c r="D573" s="425"/>
      <c r="E573" s="425"/>
      <c r="F573" s="425"/>
      <c r="G573" s="425"/>
      <c r="H573" s="425"/>
      <c r="I573" s="425"/>
      <c r="J573" s="425"/>
      <c r="K573" s="425"/>
      <c r="L573" s="425"/>
      <c r="M573" s="425"/>
      <c r="N573" s="425"/>
      <c r="O573" s="425"/>
    </row>
    <row r="574" spans="1:15" ht="18.75" thickBot="1" x14ac:dyDescent="0.3">
      <c r="A574" s="426" t="str">
        <f>A577</f>
        <v>Чолпонкулов Эмир</v>
      </c>
      <c r="B574" s="426"/>
      <c r="C574" s="426"/>
      <c r="D574" s="426"/>
      <c r="E574" s="426"/>
      <c r="F574" s="426"/>
      <c r="G574" s="426"/>
      <c r="H574" s="426"/>
      <c r="I574" s="426"/>
      <c r="J574" s="426"/>
      <c r="K574" s="426"/>
      <c r="L574" s="426"/>
      <c r="M574" s="426"/>
      <c r="N574" s="426"/>
      <c r="O574" s="263">
        <f>O548+1</f>
        <v>23</v>
      </c>
    </row>
    <row r="575" spans="1:15" x14ac:dyDescent="0.2">
      <c r="A575" s="264"/>
      <c r="B575" s="422" t="s">
        <v>18</v>
      </c>
      <c r="C575" s="423"/>
      <c r="D575" s="424"/>
      <c r="E575" s="422" t="s">
        <v>19</v>
      </c>
      <c r="F575" s="423"/>
      <c r="G575" s="423"/>
      <c r="H575" s="423"/>
      <c r="I575" s="423"/>
      <c r="J575" s="423"/>
      <c r="K575" s="423"/>
      <c r="L575" s="422" t="s">
        <v>34</v>
      </c>
      <c r="M575" s="423"/>
      <c r="N575" s="423"/>
    </row>
    <row r="576" spans="1:15" ht="92.25" thickBot="1" x14ac:dyDescent="0.25">
      <c r="A576" s="265"/>
      <c r="B576" s="266" t="s">
        <v>39</v>
      </c>
      <c r="C576" s="267" t="s">
        <v>3</v>
      </c>
      <c r="D576" s="268" t="s">
        <v>13</v>
      </c>
      <c r="E576" s="266" t="s">
        <v>4</v>
      </c>
      <c r="F576" s="267" t="s">
        <v>5</v>
      </c>
      <c r="G576" s="267" t="s">
        <v>36</v>
      </c>
      <c r="H576" s="267" t="s">
        <v>40</v>
      </c>
      <c r="I576" s="267" t="s">
        <v>21</v>
      </c>
      <c r="J576" s="267" t="s">
        <v>8</v>
      </c>
      <c r="K576" s="267" t="s">
        <v>17</v>
      </c>
      <c r="L576" s="266" t="s">
        <v>14</v>
      </c>
      <c r="M576" s="267" t="s">
        <v>15</v>
      </c>
      <c r="N576" s="267" t="s">
        <v>16</v>
      </c>
    </row>
    <row r="577" spans="1:14" x14ac:dyDescent="0.2">
      <c r="A577" s="269" t="str">
        <f>'инд. оценки 2 кл.'!A28</f>
        <v>Чолпонкулов Эмир</v>
      </c>
      <c r="B577" s="270">
        <f>'инд. оценки 2 кл.'!D28</f>
        <v>3</v>
      </c>
      <c r="C577" s="271">
        <f>'инд. оценки 2 кл.'!G28</f>
        <v>4</v>
      </c>
      <c r="D577" s="272">
        <f>'инд. оценки 2 кл.'!J28</f>
        <v>4</v>
      </c>
      <c r="E577" s="270">
        <f>'инд. оценки 2 кл.'!M28</f>
        <v>6</v>
      </c>
      <c r="F577" s="271">
        <f>'инд. оценки 2 кл.'!P28</f>
        <v>4</v>
      </c>
      <c r="G577" s="271">
        <f>'инд. оценки 2 кл.'!S28</f>
        <v>4</v>
      </c>
      <c r="H577" s="271">
        <f>'инд. оценки 2 кл.'!V28</f>
        <v>3</v>
      </c>
      <c r="I577" s="271">
        <f>'инд. оценки 2 кл.'!Y28</f>
        <v>3</v>
      </c>
      <c r="J577" s="271">
        <f>'инд. оценки 2 кл.'!AB28</f>
        <v>3</v>
      </c>
      <c r="K577" s="271">
        <f>'инд. оценки 2 кл.'!AE28</f>
        <v>4</v>
      </c>
      <c r="L577" s="270">
        <f>'инд. оценки 2 кл.'!AH28</f>
        <v>5</v>
      </c>
      <c r="M577" s="271">
        <f>'инд. оценки 2 кл.'!AK28</f>
        <v>4</v>
      </c>
      <c r="N577" s="271">
        <f>'инд. оценки 2 кл.'!AN28</f>
        <v>5</v>
      </c>
    </row>
    <row r="578" spans="1:14" x14ac:dyDescent="0.2">
      <c r="A578" s="273" t="s">
        <v>47</v>
      </c>
      <c r="B578" s="419" t="str">
        <f>IF('инд. оценка уровня 2кл.'!O26=1,'инд. оценка уровня 2кл.'!$B$41,'инд. оценка уровня 2кл.'!$B$40)</f>
        <v>БАЗОВЫЙ</v>
      </c>
      <c r="C578" s="420"/>
      <c r="D578" s="421"/>
      <c r="E578" s="419" t="str">
        <f>IF('инд. оценка уровня 2кл.'!P26=1,'инд. оценка уровня 2кл.'!$B$41,'инд. оценка уровня 2кл.'!$B$40)</f>
        <v>БАЗОВЫЙ</v>
      </c>
      <c r="F578" s="420"/>
      <c r="G578" s="420"/>
      <c r="H578" s="420"/>
      <c r="I578" s="420"/>
      <c r="J578" s="420"/>
      <c r="K578" s="420"/>
      <c r="L578" s="419" t="str">
        <f>IF('инд. оценка уровня 2кл.'!Q26=1,'инд. оценка уровня 2кл.'!$B$41,'инд. оценка уровня 2кл.'!$B$40)</f>
        <v>БАЗОВЫЙ</v>
      </c>
      <c r="M578" s="420"/>
      <c r="N578" s="420"/>
    </row>
    <row r="579" spans="1:14" ht="13.5" thickBot="1" x14ac:dyDescent="0.25">
      <c r="A579" s="274" t="s">
        <v>49</v>
      </c>
      <c r="B579" s="405" t="str">
        <f>IF('инд. прогресс 2 кл.'!J25=1,'инд. прогресс 2 кл.'!$B$40,'инд. прогресс 2 кл.'!$B$39)</f>
        <v>ЕСТЬ ПРОГРЕСС</v>
      </c>
      <c r="C579" s="406"/>
      <c r="D579" s="407"/>
      <c r="E579" s="405" t="str">
        <f>IF('инд. прогресс 2 кл.'!K25=1,'инд. прогресс 2 кл.'!$B$40,'инд. прогресс 2 кл.'!$B$39)</f>
        <v>НЕТ ПРОГРЕССА</v>
      </c>
      <c r="F579" s="406"/>
      <c r="G579" s="406"/>
      <c r="H579" s="406"/>
      <c r="I579" s="406"/>
      <c r="J579" s="406"/>
      <c r="K579" s="406"/>
      <c r="L579" s="405"/>
      <c r="M579" s="406"/>
      <c r="N579" s="406"/>
    </row>
    <row r="580" spans="1:14" ht="13.5" thickBot="1" x14ac:dyDescent="0.25">
      <c r="A580" s="275"/>
      <c r="B580" s="276"/>
      <c r="C580" s="276"/>
      <c r="D580" s="276"/>
      <c r="E580" s="276"/>
      <c r="F580" s="276"/>
      <c r="G580" s="276"/>
      <c r="H580" s="276"/>
      <c r="I580" s="276"/>
      <c r="J580" s="276"/>
      <c r="K580" s="276"/>
      <c r="L580" s="276"/>
      <c r="M580" s="276"/>
      <c r="N580" s="276"/>
    </row>
    <row r="581" spans="1:14" x14ac:dyDescent="0.2">
      <c r="A581" s="410" t="s">
        <v>42</v>
      </c>
      <c r="B581" s="411"/>
      <c r="C581" s="411"/>
      <c r="D581" s="412"/>
      <c r="E581" s="276"/>
      <c r="F581" s="276"/>
      <c r="G581" s="276"/>
      <c r="H581" s="276"/>
      <c r="I581" s="276"/>
      <c r="J581" s="276"/>
      <c r="K581" s="276"/>
      <c r="L581" s="276"/>
      <c r="M581" s="276"/>
      <c r="N581" s="276"/>
    </row>
    <row r="582" spans="1:14" ht="13.5" thickBot="1" x14ac:dyDescent="0.25">
      <c r="A582" s="413"/>
      <c r="B582" s="414"/>
      <c r="C582" s="414"/>
      <c r="D582" s="415"/>
      <c r="E582" s="276"/>
      <c r="F582" s="276"/>
      <c r="G582" s="276"/>
      <c r="H582" s="276"/>
      <c r="I582" s="276"/>
      <c r="J582" s="276"/>
      <c r="K582" s="276"/>
      <c r="L582" s="276"/>
      <c r="M582" s="276"/>
      <c r="N582" s="276"/>
    </row>
    <row r="583" spans="1:14" x14ac:dyDescent="0.2">
      <c r="A583" s="277" t="s">
        <v>57</v>
      </c>
      <c r="B583" s="416">
        <f>SUM(B577:N577)</f>
        <v>52</v>
      </c>
      <c r="C583" s="417"/>
      <c r="D583" s="418"/>
      <c r="E583" s="276"/>
      <c r="F583" s="276"/>
      <c r="G583" s="276"/>
      <c r="H583" s="276"/>
      <c r="I583" s="276"/>
      <c r="J583" s="276"/>
      <c r="K583" s="276"/>
      <c r="L583" s="276"/>
      <c r="M583" s="276"/>
      <c r="N583" s="276"/>
    </row>
    <row r="584" spans="1:14" x14ac:dyDescent="0.2">
      <c r="A584" s="278" t="s">
        <v>30</v>
      </c>
      <c r="B584" s="419" t="str">
        <f>IF('инд. оценка уровня 2кл.'!R26=1,'инд. оценка уровня 2кл.'!$B$41,'инд. оценка уровня 2кл.'!$B$40)</f>
        <v>БАЗОВЫЙ</v>
      </c>
      <c r="C584" s="420"/>
      <c r="D584" s="421"/>
      <c r="E584" s="276"/>
      <c r="F584" s="276"/>
      <c r="G584" s="276"/>
      <c r="H584" s="276"/>
      <c r="I584" s="276"/>
      <c r="J584" s="276"/>
      <c r="K584" s="276"/>
      <c r="L584" s="276"/>
      <c r="M584" s="276"/>
      <c r="N584" s="276"/>
    </row>
    <row r="585" spans="1:14" ht="13.5" thickBot="1" x14ac:dyDescent="0.25">
      <c r="A585" s="279" t="s">
        <v>41</v>
      </c>
      <c r="B585" s="405" t="str">
        <f>IF('инд. прогресс 2 кл.'!L25=1,'инд. прогресс 2 кл.'!$B$40,'инд. прогресс 2 кл.'!$B$39)</f>
        <v>НЕТ ПРОГРЕССА</v>
      </c>
      <c r="C585" s="406"/>
      <c r="D585" s="407"/>
      <c r="E585" s="276"/>
      <c r="F585" s="276"/>
      <c r="G585" s="276"/>
      <c r="H585" s="276"/>
      <c r="I585" s="276"/>
      <c r="J585" s="276"/>
      <c r="K585" s="276"/>
      <c r="L585" s="276"/>
      <c r="M585" s="276"/>
      <c r="N585" s="276"/>
    </row>
    <row r="586" spans="1:14" x14ac:dyDescent="0.2">
      <c r="A586" s="280"/>
      <c r="B586" s="276"/>
      <c r="C586" s="276"/>
      <c r="D586" s="276"/>
      <c r="E586" s="276"/>
      <c r="F586" s="276"/>
      <c r="G586" s="276"/>
      <c r="H586" s="276"/>
      <c r="I586" s="276"/>
      <c r="J586" s="276"/>
      <c r="K586" s="276"/>
      <c r="L586" s="276"/>
      <c r="M586" s="276"/>
      <c r="N586" s="276"/>
    </row>
    <row r="587" spans="1:14" x14ac:dyDescent="0.2">
      <c r="A587" s="280"/>
      <c r="B587" s="276"/>
      <c r="C587" s="276"/>
      <c r="D587" s="276"/>
      <c r="E587" s="276"/>
      <c r="F587" s="276"/>
      <c r="G587" s="276"/>
      <c r="H587" s="276"/>
      <c r="I587" s="276"/>
      <c r="J587" s="276"/>
      <c r="K587" s="276"/>
      <c r="L587" s="276"/>
      <c r="M587" s="276"/>
      <c r="N587" s="276"/>
    </row>
    <row r="588" spans="1:14" x14ac:dyDescent="0.2">
      <c r="A588" s="281" t="s">
        <v>50</v>
      </c>
      <c r="B588" s="281"/>
      <c r="C588" s="282"/>
      <c r="D588" s="276"/>
      <c r="E588" s="276"/>
      <c r="F588" s="276"/>
      <c r="G588" s="276"/>
      <c r="H588" s="276"/>
      <c r="I588" s="276"/>
      <c r="J588" s="276"/>
      <c r="K588" s="276"/>
      <c r="L588" s="276"/>
      <c r="M588" s="276"/>
      <c r="N588" s="276"/>
    </row>
    <row r="589" spans="1:14" x14ac:dyDescent="0.2">
      <c r="A589" s="283" t="s">
        <v>51</v>
      </c>
      <c r="B589" s="408"/>
      <c r="C589" s="408"/>
      <c r="D589" s="276"/>
      <c r="E589" s="276"/>
      <c r="F589" s="276"/>
      <c r="G589" s="276"/>
      <c r="H589" s="276"/>
      <c r="I589" s="276"/>
      <c r="J589" s="276"/>
      <c r="K589" s="276"/>
      <c r="L589" s="276"/>
      <c r="M589" s="276"/>
      <c r="N589" s="276"/>
    </row>
    <row r="590" spans="1:14" x14ac:dyDescent="0.2">
      <c r="A590" s="283" t="s">
        <v>52</v>
      </c>
      <c r="B590" s="409"/>
      <c r="C590" s="409"/>
      <c r="D590" s="276"/>
      <c r="E590" s="276"/>
      <c r="F590" s="276"/>
      <c r="G590" s="276"/>
      <c r="H590" s="276"/>
      <c r="I590" s="276"/>
      <c r="J590" s="276"/>
      <c r="K590" s="276"/>
      <c r="L590" s="276"/>
      <c r="M590" s="276"/>
      <c r="N590" s="276"/>
    </row>
    <row r="591" spans="1:14" x14ac:dyDescent="0.2">
      <c r="A591" s="280"/>
      <c r="B591" s="276"/>
      <c r="C591" s="276"/>
      <c r="D591" s="276"/>
      <c r="E591" s="276"/>
      <c r="F591" s="276"/>
      <c r="G591" s="276"/>
      <c r="H591" s="276"/>
      <c r="I591" s="276"/>
      <c r="J591" s="276"/>
      <c r="K591" s="276"/>
      <c r="L591" s="276"/>
      <c r="M591" s="276"/>
      <c r="N591" s="276"/>
    </row>
    <row r="592" spans="1:14" x14ac:dyDescent="0.2">
      <c r="A592" s="280"/>
      <c r="B592" s="276"/>
      <c r="C592" s="276"/>
      <c r="D592" s="276"/>
      <c r="E592" s="276"/>
      <c r="F592" s="276"/>
      <c r="G592" s="276"/>
      <c r="H592" s="276"/>
      <c r="I592" s="276"/>
      <c r="J592" s="276"/>
      <c r="K592" s="276"/>
      <c r="L592" s="276"/>
      <c r="M592" s="276"/>
      <c r="N592" s="276"/>
    </row>
    <row r="593" spans="1:15" x14ac:dyDescent="0.2">
      <c r="A593" s="280"/>
      <c r="B593" s="276"/>
      <c r="C593" s="276"/>
      <c r="D593" s="276"/>
      <c r="E593" s="276"/>
      <c r="F593" s="276"/>
      <c r="G593" s="276"/>
      <c r="H593" s="276"/>
      <c r="I593" s="276"/>
      <c r="J593" s="276"/>
      <c r="K593" s="276"/>
      <c r="L593" s="276"/>
      <c r="M593" s="276"/>
      <c r="N593" s="276"/>
    </row>
    <row r="594" spans="1:15" x14ac:dyDescent="0.2">
      <c r="A594" s="280"/>
      <c r="B594" s="276"/>
      <c r="C594" s="276"/>
      <c r="D594" s="276"/>
      <c r="E594" s="276"/>
      <c r="F594" s="276"/>
      <c r="G594" s="276"/>
      <c r="H594" s="276"/>
      <c r="I594" s="276"/>
      <c r="J594" s="276"/>
      <c r="K594" s="276"/>
      <c r="L594" s="276"/>
      <c r="M594" s="276"/>
      <c r="N594" s="276"/>
    </row>
    <row r="595" spans="1:15" x14ac:dyDescent="0.2">
      <c r="A595" s="280"/>
      <c r="B595" s="276"/>
      <c r="C595" s="276"/>
      <c r="D595" s="276"/>
      <c r="E595" s="276"/>
      <c r="F595" s="276"/>
      <c r="G595" s="276"/>
      <c r="H595" s="276"/>
      <c r="I595" s="276"/>
      <c r="J595" s="276"/>
      <c r="K595" s="276"/>
      <c r="L595" s="276"/>
      <c r="M595" s="276"/>
      <c r="N595" s="276"/>
    </row>
    <row r="596" spans="1:15" x14ac:dyDescent="0.2">
      <c r="A596" s="280"/>
      <c r="B596" s="276"/>
      <c r="C596" s="276"/>
      <c r="D596" s="276"/>
      <c r="E596" s="276"/>
      <c r="F596" s="276"/>
      <c r="G596" s="276"/>
      <c r="H596" s="276"/>
      <c r="I596" s="276"/>
      <c r="J596" s="276"/>
      <c r="K596" s="276"/>
      <c r="L596" s="276"/>
      <c r="M596" s="276"/>
      <c r="N596" s="276"/>
    </row>
    <row r="597" spans="1:15" x14ac:dyDescent="0.2">
      <c r="A597" s="280"/>
      <c r="B597" s="276"/>
      <c r="C597" s="276"/>
      <c r="D597" s="276"/>
      <c r="E597" s="276"/>
      <c r="F597" s="276"/>
      <c r="G597" s="276"/>
      <c r="H597" s="276"/>
      <c r="I597" s="276"/>
      <c r="J597" s="276"/>
      <c r="K597" s="276"/>
      <c r="L597" s="276"/>
      <c r="M597" s="276"/>
      <c r="N597" s="276"/>
    </row>
    <row r="598" spans="1:15" x14ac:dyDescent="0.2">
      <c r="A598" s="280"/>
      <c r="B598" s="276"/>
      <c r="C598" s="276"/>
      <c r="D598" s="276"/>
      <c r="E598" s="276"/>
      <c r="F598" s="276"/>
      <c r="G598" s="276"/>
      <c r="H598" s="276"/>
      <c r="I598" s="276"/>
      <c r="J598" s="276"/>
      <c r="K598" s="276"/>
      <c r="L598" s="276"/>
      <c r="M598" s="276"/>
      <c r="N598" s="276"/>
    </row>
    <row r="599" spans="1:15" ht="18.75" x14ac:dyDescent="0.2">
      <c r="A599" s="425" t="s">
        <v>69</v>
      </c>
      <c r="B599" s="425"/>
      <c r="C599" s="425"/>
      <c r="D599" s="425"/>
      <c r="E599" s="425"/>
      <c r="F599" s="425"/>
      <c r="G599" s="425"/>
      <c r="H599" s="425"/>
      <c r="I599" s="425"/>
      <c r="J599" s="425"/>
      <c r="K599" s="425"/>
      <c r="L599" s="425"/>
      <c r="M599" s="425"/>
      <c r="N599" s="425"/>
      <c r="O599" s="425"/>
    </row>
    <row r="600" spans="1:15" ht="18.75" thickBot="1" x14ac:dyDescent="0.3">
      <c r="A600" s="426" t="str">
        <f>A603</f>
        <v>Шарипов Илья</v>
      </c>
      <c r="B600" s="426"/>
      <c r="C600" s="426"/>
      <c r="D600" s="426"/>
      <c r="E600" s="426"/>
      <c r="F600" s="426"/>
      <c r="G600" s="426"/>
      <c r="H600" s="426"/>
      <c r="I600" s="426"/>
      <c r="J600" s="426"/>
      <c r="K600" s="426"/>
      <c r="L600" s="426"/>
      <c r="M600" s="426"/>
      <c r="N600" s="426"/>
      <c r="O600" s="263">
        <f>O574+1</f>
        <v>24</v>
      </c>
    </row>
    <row r="601" spans="1:15" x14ac:dyDescent="0.2">
      <c r="A601" s="264"/>
      <c r="B601" s="422" t="s">
        <v>18</v>
      </c>
      <c r="C601" s="423"/>
      <c r="D601" s="424"/>
      <c r="E601" s="422" t="s">
        <v>19</v>
      </c>
      <c r="F601" s="423"/>
      <c r="G601" s="423"/>
      <c r="H601" s="423"/>
      <c r="I601" s="423"/>
      <c r="J601" s="423"/>
      <c r="K601" s="423"/>
      <c r="L601" s="422" t="s">
        <v>34</v>
      </c>
      <c r="M601" s="423"/>
      <c r="N601" s="423"/>
    </row>
    <row r="602" spans="1:15" ht="92.25" thickBot="1" x14ac:dyDescent="0.25">
      <c r="A602" s="265"/>
      <c r="B602" s="266" t="s">
        <v>39</v>
      </c>
      <c r="C602" s="267" t="s">
        <v>3</v>
      </c>
      <c r="D602" s="268" t="s">
        <v>13</v>
      </c>
      <c r="E602" s="266" t="s">
        <v>4</v>
      </c>
      <c r="F602" s="267" t="s">
        <v>5</v>
      </c>
      <c r="G602" s="267" t="s">
        <v>36</v>
      </c>
      <c r="H602" s="267" t="s">
        <v>40</v>
      </c>
      <c r="I602" s="267" t="s">
        <v>21</v>
      </c>
      <c r="J602" s="267" t="s">
        <v>8</v>
      </c>
      <c r="K602" s="267" t="s">
        <v>17</v>
      </c>
      <c r="L602" s="266" t="s">
        <v>14</v>
      </c>
      <c r="M602" s="267" t="s">
        <v>15</v>
      </c>
      <c r="N602" s="267" t="s">
        <v>16</v>
      </c>
    </row>
    <row r="603" spans="1:15" x14ac:dyDescent="0.2">
      <c r="A603" s="269" t="str">
        <f>'инд. оценки 2 кл.'!A29</f>
        <v>Шарипов Илья</v>
      </c>
      <c r="B603" s="270">
        <f>'инд. оценки 2 кл.'!D29</f>
        <v>2</v>
      </c>
      <c r="C603" s="271">
        <f>'инд. оценки 2 кл.'!G29</f>
        <v>1</v>
      </c>
      <c r="D603" s="272">
        <f>'инд. оценки 2 кл.'!J29</f>
        <v>2</v>
      </c>
      <c r="E603" s="270">
        <f>'инд. оценки 2 кл.'!M29</f>
        <v>3</v>
      </c>
      <c r="F603" s="271">
        <f>'инд. оценки 2 кл.'!P29</f>
        <v>3</v>
      </c>
      <c r="G603" s="271">
        <f>'инд. оценки 2 кл.'!S29</f>
        <v>3</v>
      </c>
      <c r="H603" s="271">
        <f>'инд. оценки 2 кл.'!V29</f>
        <v>2</v>
      </c>
      <c r="I603" s="271">
        <f>'инд. оценки 2 кл.'!Y29</f>
        <v>3</v>
      </c>
      <c r="J603" s="271">
        <f>'инд. оценки 2 кл.'!AB29</f>
        <v>2</v>
      </c>
      <c r="K603" s="271">
        <f>'инд. оценки 2 кл.'!AE29</f>
        <v>2</v>
      </c>
      <c r="L603" s="270">
        <f>'инд. оценки 2 кл.'!AH29</f>
        <v>2</v>
      </c>
      <c r="M603" s="271">
        <f>'инд. оценки 2 кл.'!AK29</f>
        <v>3</v>
      </c>
      <c r="N603" s="271">
        <f>'инд. оценки 2 кл.'!AN29</f>
        <v>2</v>
      </c>
    </row>
    <row r="604" spans="1:15" x14ac:dyDescent="0.2">
      <c r="A604" s="273" t="s">
        <v>47</v>
      </c>
      <c r="B604" s="419" t="str">
        <f>IF('инд. оценка уровня 2кл.'!O27=1,'инд. оценка уровня 2кл.'!$B$41,'инд. оценка уровня 2кл.'!$B$40)</f>
        <v>НИЖЕ БАЗОВОГО</v>
      </c>
      <c r="C604" s="420"/>
      <c r="D604" s="421"/>
      <c r="E604" s="419" t="str">
        <f>IF('инд. оценка уровня 2кл.'!P27=1,'инд. оценка уровня 2кл.'!$B$41,'инд. оценка уровня 2кл.'!$B$40)</f>
        <v>НИЖЕ БАЗОВОГО</v>
      </c>
      <c r="F604" s="420"/>
      <c r="G604" s="420"/>
      <c r="H604" s="420"/>
      <c r="I604" s="420"/>
      <c r="J604" s="420"/>
      <c r="K604" s="420"/>
      <c r="L604" s="419" t="str">
        <f>IF('инд. оценка уровня 2кл.'!Q27=1,'инд. оценка уровня 2кл.'!$B$41,'инд. оценка уровня 2кл.'!$B$40)</f>
        <v>НИЖЕ БАЗОВОГО</v>
      </c>
      <c r="M604" s="420"/>
      <c r="N604" s="420"/>
    </row>
    <row r="605" spans="1:15" ht="13.5" thickBot="1" x14ac:dyDescent="0.25">
      <c r="A605" s="274" t="s">
        <v>49</v>
      </c>
      <c r="B605" s="405" t="str">
        <f>IF('инд. прогресс 2 кл.'!J26=1,'инд. прогресс 2 кл.'!$B$40,'инд. прогресс 2 кл.'!$B$39)</f>
        <v>НЕТ ПРОГРЕССА</v>
      </c>
      <c r="C605" s="406"/>
      <c r="D605" s="407"/>
      <c r="E605" s="405" t="str">
        <f>IF('инд. прогресс 2 кл.'!K26=1,'инд. прогресс 2 кл.'!$B$40,'инд. прогресс 2 кл.'!$B$39)</f>
        <v>НЕТ ПРОГРЕССА</v>
      </c>
      <c r="F605" s="406"/>
      <c r="G605" s="406"/>
      <c r="H605" s="406"/>
      <c r="I605" s="406"/>
      <c r="J605" s="406"/>
      <c r="K605" s="406"/>
      <c r="L605" s="405"/>
      <c r="M605" s="406"/>
      <c r="N605" s="406"/>
    </row>
    <row r="606" spans="1:15" ht="13.5" thickBot="1" x14ac:dyDescent="0.25">
      <c r="A606" s="275"/>
      <c r="B606" s="276"/>
      <c r="C606" s="276"/>
      <c r="D606" s="276"/>
      <c r="E606" s="276"/>
      <c r="F606" s="276"/>
      <c r="G606" s="276"/>
      <c r="H606" s="276"/>
      <c r="I606" s="276"/>
      <c r="J606" s="276"/>
      <c r="K606" s="276"/>
      <c r="L606" s="276"/>
      <c r="M606" s="276"/>
      <c r="N606" s="276"/>
    </row>
    <row r="607" spans="1:15" x14ac:dyDescent="0.2">
      <c r="A607" s="410" t="s">
        <v>42</v>
      </c>
      <c r="B607" s="411"/>
      <c r="C607" s="411"/>
      <c r="D607" s="412"/>
      <c r="E607" s="276"/>
      <c r="F607" s="276"/>
      <c r="G607" s="276"/>
      <c r="H607" s="276"/>
      <c r="I607" s="276"/>
      <c r="J607" s="276"/>
      <c r="K607" s="276"/>
      <c r="L607" s="276"/>
      <c r="M607" s="276"/>
      <c r="N607" s="276"/>
    </row>
    <row r="608" spans="1:15" ht="13.5" thickBot="1" x14ac:dyDescent="0.25">
      <c r="A608" s="413"/>
      <c r="B608" s="414"/>
      <c r="C608" s="414"/>
      <c r="D608" s="415"/>
      <c r="E608" s="276"/>
      <c r="F608" s="276"/>
      <c r="G608" s="276"/>
      <c r="H608" s="276"/>
      <c r="I608" s="276"/>
      <c r="J608" s="276"/>
      <c r="K608" s="276"/>
      <c r="L608" s="276"/>
      <c r="M608" s="276"/>
      <c r="N608" s="276"/>
    </row>
    <row r="609" spans="1:14" x14ac:dyDescent="0.2">
      <c r="A609" s="277" t="s">
        <v>57</v>
      </c>
      <c r="B609" s="416">
        <f>SUM(B603:N603)</f>
        <v>30</v>
      </c>
      <c r="C609" s="417"/>
      <c r="D609" s="418"/>
      <c r="E609" s="276"/>
      <c r="F609" s="276"/>
      <c r="G609" s="276"/>
      <c r="H609" s="276"/>
      <c r="I609" s="276"/>
      <c r="J609" s="276"/>
      <c r="K609" s="276"/>
      <c r="L609" s="276"/>
      <c r="M609" s="276"/>
      <c r="N609" s="276"/>
    </row>
    <row r="610" spans="1:14" x14ac:dyDescent="0.2">
      <c r="A610" s="278" t="s">
        <v>30</v>
      </c>
      <c r="B610" s="419" t="str">
        <f>IF('инд. оценка уровня 2кл.'!R27=1,'инд. оценка уровня 2кл.'!$B$41,'инд. оценка уровня 2кл.'!$B$40)</f>
        <v>НИЖЕ БАЗОВОГО</v>
      </c>
      <c r="C610" s="420"/>
      <c r="D610" s="421"/>
      <c r="E610" s="276"/>
      <c r="F610" s="276"/>
      <c r="G610" s="276"/>
      <c r="H610" s="276"/>
      <c r="I610" s="276"/>
      <c r="J610" s="276"/>
      <c r="K610" s="276"/>
      <c r="L610" s="276"/>
      <c r="M610" s="276"/>
      <c r="N610" s="276"/>
    </row>
    <row r="611" spans="1:14" ht="13.5" thickBot="1" x14ac:dyDescent="0.25">
      <c r="A611" s="279" t="s">
        <v>41</v>
      </c>
      <c r="B611" s="405" t="str">
        <f>IF('инд. прогресс 2 кл.'!L26=1,'инд. прогресс 2 кл.'!$B$40,'инд. прогресс 2 кл.'!$B$39)</f>
        <v>НЕТ ПРОГРЕССА</v>
      </c>
      <c r="C611" s="406"/>
      <c r="D611" s="407"/>
      <c r="E611" s="276"/>
      <c r="F611" s="276"/>
      <c r="G611" s="276"/>
      <c r="H611" s="276"/>
      <c r="I611" s="276"/>
      <c r="J611" s="276"/>
      <c r="K611" s="276"/>
      <c r="L611" s="276"/>
      <c r="M611" s="276"/>
      <c r="N611" s="276"/>
    </row>
    <row r="612" spans="1:14" x14ac:dyDescent="0.2">
      <c r="A612" s="280"/>
      <c r="B612" s="276"/>
      <c r="C612" s="276"/>
      <c r="D612" s="276"/>
      <c r="E612" s="276"/>
      <c r="F612" s="276"/>
      <c r="G612" s="276"/>
      <c r="H612" s="276"/>
      <c r="I612" s="276"/>
      <c r="J612" s="276"/>
      <c r="K612" s="276"/>
      <c r="L612" s="276"/>
      <c r="M612" s="276"/>
      <c r="N612" s="276"/>
    </row>
    <row r="613" spans="1:14" x14ac:dyDescent="0.2">
      <c r="A613" s="280"/>
      <c r="B613" s="276"/>
      <c r="C613" s="276"/>
      <c r="D613" s="276"/>
      <c r="E613" s="276"/>
      <c r="F613" s="276"/>
      <c r="G613" s="276"/>
      <c r="H613" s="276"/>
      <c r="I613" s="276"/>
      <c r="J613" s="276"/>
      <c r="K613" s="276"/>
      <c r="L613" s="276"/>
      <c r="M613" s="276"/>
      <c r="N613" s="276"/>
    </row>
    <row r="614" spans="1:14" x14ac:dyDescent="0.2">
      <c r="A614" s="281" t="s">
        <v>50</v>
      </c>
      <c r="B614" s="281"/>
      <c r="C614" s="282"/>
      <c r="D614" s="276"/>
      <c r="E614" s="276"/>
      <c r="F614" s="276"/>
      <c r="G614" s="276"/>
      <c r="H614" s="276"/>
      <c r="I614" s="276"/>
      <c r="J614" s="276"/>
      <c r="K614" s="276"/>
      <c r="L614" s="276"/>
      <c r="M614" s="276"/>
      <c r="N614" s="276"/>
    </row>
    <row r="615" spans="1:14" x14ac:dyDescent="0.2">
      <c r="A615" s="283" t="s">
        <v>51</v>
      </c>
      <c r="B615" s="408"/>
      <c r="C615" s="408"/>
      <c r="D615" s="276"/>
      <c r="E615" s="276"/>
      <c r="F615" s="276"/>
      <c r="G615" s="276"/>
      <c r="H615" s="276"/>
      <c r="I615" s="276"/>
      <c r="J615" s="276"/>
      <c r="K615" s="276"/>
      <c r="L615" s="276"/>
      <c r="M615" s="276"/>
      <c r="N615" s="276"/>
    </row>
    <row r="616" spans="1:14" x14ac:dyDescent="0.2">
      <c r="A616" s="283" t="s">
        <v>52</v>
      </c>
      <c r="B616" s="409"/>
      <c r="C616" s="409"/>
      <c r="D616" s="276"/>
      <c r="E616" s="276"/>
      <c r="F616" s="276"/>
      <c r="G616" s="276"/>
      <c r="H616" s="276"/>
      <c r="I616" s="276"/>
      <c r="J616" s="276"/>
      <c r="K616" s="276"/>
      <c r="L616" s="276"/>
      <c r="M616" s="276"/>
      <c r="N616" s="276"/>
    </row>
    <row r="617" spans="1:14" x14ac:dyDescent="0.2">
      <c r="A617" s="280"/>
      <c r="B617" s="276"/>
      <c r="C617" s="276"/>
      <c r="D617" s="276"/>
      <c r="E617" s="276"/>
      <c r="F617" s="276"/>
      <c r="G617" s="276"/>
      <c r="H617" s="276"/>
      <c r="I617" s="276"/>
      <c r="J617" s="276"/>
      <c r="K617" s="276"/>
      <c r="L617" s="276"/>
      <c r="M617" s="276"/>
      <c r="N617" s="276"/>
    </row>
    <row r="618" spans="1:14" x14ac:dyDescent="0.2">
      <c r="A618" s="280"/>
      <c r="B618" s="276"/>
      <c r="C618" s="276"/>
      <c r="D618" s="276"/>
      <c r="E618" s="276"/>
      <c r="F618" s="276"/>
      <c r="G618" s="276"/>
      <c r="H618" s="276"/>
      <c r="I618" s="276"/>
      <c r="J618" s="276"/>
      <c r="K618" s="276"/>
      <c r="L618" s="276"/>
      <c r="M618" s="276"/>
      <c r="N618" s="276"/>
    </row>
    <row r="619" spans="1:14" x14ac:dyDescent="0.2">
      <c r="A619" s="280"/>
      <c r="B619" s="276"/>
      <c r="C619" s="276"/>
      <c r="D619" s="276"/>
      <c r="E619" s="276"/>
      <c r="F619" s="276"/>
      <c r="G619" s="276"/>
      <c r="H619" s="276"/>
      <c r="I619" s="276"/>
      <c r="J619" s="276"/>
      <c r="K619" s="276"/>
      <c r="L619" s="276"/>
      <c r="M619" s="276"/>
      <c r="N619" s="276"/>
    </row>
    <row r="620" spans="1:14" x14ac:dyDescent="0.2">
      <c r="A620" s="280"/>
      <c r="B620" s="276"/>
      <c r="C620" s="276"/>
      <c r="D620" s="276"/>
      <c r="E620" s="276"/>
      <c r="F620" s="276"/>
      <c r="G620" s="276"/>
      <c r="H620" s="276"/>
      <c r="I620" s="276"/>
      <c r="J620" s="276"/>
      <c r="K620" s="276"/>
      <c r="L620" s="276"/>
      <c r="M620" s="276"/>
      <c r="N620" s="276"/>
    </row>
    <row r="621" spans="1:14" x14ac:dyDescent="0.2">
      <c r="A621" s="280"/>
      <c r="B621" s="276"/>
      <c r="C621" s="276"/>
      <c r="D621" s="276"/>
      <c r="E621" s="276"/>
      <c r="F621" s="276"/>
      <c r="G621" s="276"/>
      <c r="H621" s="276"/>
      <c r="I621" s="276"/>
      <c r="J621" s="276"/>
      <c r="K621" s="276"/>
      <c r="L621" s="276"/>
      <c r="M621" s="276"/>
      <c r="N621" s="276"/>
    </row>
    <row r="622" spans="1:14" x14ac:dyDescent="0.2">
      <c r="A622" s="280"/>
      <c r="B622" s="276"/>
      <c r="C622" s="276"/>
      <c r="D622" s="276"/>
      <c r="E622" s="276"/>
      <c r="F622" s="276"/>
      <c r="G622" s="276"/>
      <c r="H622" s="276"/>
      <c r="I622" s="276"/>
      <c r="J622" s="276"/>
      <c r="K622" s="276"/>
      <c r="L622" s="276"/>
      <c r="M622" s="276"/>
      <c r="N622" s="276"/>
    </row>
    <row r="623" spans="1:14" x14ac:dyDescent="0.2">
      <c r="A623" s="280"/>
      <c r="B623" s="276"/>
      <c r="C623" s="276"/>
      <c r="D623" s="276"/>
      <c r="E623" s="276"/>
      <c r="F623" s="276"/>
      <c r="G623" s="276"/>
      <c r="H623" s="276"/>
      <c r="I623" s="276"/>
      <c r="J623" s="276"/>
      <c r="K623" s="276"/>
      <c r="L623" s="276"/>
      <c r="M623" s="276"/>
      <c r="N623" s="276"/>
    </row>
    <row r="624" spans="1:14" x14ac:dyDescent="0.2">
      <c r="A624" s="280"/>
      <c r="B624" s="276"/>
      <c r="C624" s="276"/>
      <c r="D624" s="276"/>
      <c r="E624" s="276"/>
      <c r="F624" s="276"/>
      <c r="G624" s="276"/>
      <c r="H624" s="276"/>
      <c r="I624" s="276"/>
      <c r="J624" s="276"/>
      <c r="K624" s="276"/>
      <c r="L624" s="276"/>
      <c r="M624" s="276"/>
      <c r="N624" s="276"/>
    </row>
    <row r="625" spans="1:15" ht="18.75" x14ac:dyDescent="0.2">
      <c r="A625" s="425" t="s">
        <v>69</v>
      </c>
      <c r="B625" s="425"/>
      <c r="C625" s="425"/>
      <c r="D625" s="425"/>
      <c r="E625" s="425"/>
      <c r="F625" s="425"/>
      <c r="G625" s="425"/>
      <c r="H625" s="425"/>
      <c r="I625" s="425"/>
      <c r="J625" s="425"/>
      <c r="K625" s="425"/>
      <c r="L625" s="425"/>
      <c r="M625" s="425"/>
      <c r="N625" s="425"/>
      <c r="O625" s="425"/>
    </row>
    <row r="626" spans="1:15" ht="18.75" thickBot="1" x14ac:dyDescent="0.3">
      <c r="A626" s="426">
        <f>A629</f>
        <v>0</v>
      </c>
      <c r="B626" s="426"/>
      <c r="C626" s="426"/>
      <c r="D626" s="426"/>
      <c r="E626" s="426"/>
      <c r="F626" s="426"/>
      <c r="G626" s="426"/>
      <c r="H626" s="426"/>
      <c r="I626" s="426"/>
      <c r="J626" s="426"/>
      <c r="K626" s="426"/>
      <c r="L626" s="426"/>
      <c r="M626" s="426"/>
      <c r="N626" s="426"/>
      <c r="O626" s="263">
        <f>O600+1</f>
        <v>25</v>
      </c>
    </row>
    <row r="627" spans="1:15" x14ac:dyDescent="0.2">
      <c r="A627" s="264"/>
      <c r="B627" s="422" t="s">
        <v>18</v>
      </c>
      <c r="C627" s="423"/>
      <c r="D627" s="424"/>
      <c r="E627" s="422" t="s">
        <v>19</v>
      </c>
      <c r="F627" s="423"/>
      <c r="G627" s="423"/>
      <c r="H627" s="423"/>
      <c r="I627" s="423"/>
      <c r="J627" s="423"/>
      <c r="K627" s="423"/>
      <c r="L627" s="422" t="s">
        <v>34</v>
      </c>
      <c r="M627" s="423"/>
      <c r="N627" s="423"/>
    </row>
    <row r="628" spans="1:15" ht="92.25" thickBot="1" x14ac:dyDescent="0.25">
      <c r="A628" s="265"/>
      <c r="B628" s="266" t="s">
        <v>39</v>
      </c>
      <c r="C628" s="267" t="s">
        <v>3</v>
      </c>
      <c r="D628" s="268" t="s">
        <v>13</v>
      </c>
      <c r="E628" s="266" t="s">
        <v>4</v>
      </c>
      <c r="F628" s="267" t="s">
        <v>5</v>
      </c>
      <c r="G628" s="267" t="s">
        <v>36</v>
      </c>
      <c r="H628" s="267" t="s">
        <v>40</v>
      </c>
      <c r="I628" s="267" t="s">
        <v>21</v>
      </c>
      <c r="J628" s="267" t="s">
        <v>8</v>
      </c>
      <c r="K628" s="267" t="s">
        <v>17</v>
      </c>
      <c r="L628" s="266" t="s">
        <v>14</v>
      </c>
      <c r="M628" s="267" t="s">
        <v>15</v>
      </c>
      <c r="N628" s="267" t="s">
        <v>16</v>
      </c>
    </row>
    <row r="629" spans="1:15" x14ac:dyDescent="0.2">
      <c r="A629" s="269">
        <f>'инд. оценки 2 кл.'!A30</f>
        <v>0</v>
      </c>
      <c r="B629" s="270" t="str">
        <f>'инд. оценки 2 кл.'!D30</f>
        <v xml:space="preserve"> </v>
      </c>
      <c r="C629" s="271" t="str">
        <f>'инд. оценки 2 кл.'!G30</f>
        <v xml:space="preserve"> </v>
      </c>
      <c r="D629" s="272" t="str">
        <f>'инд. оценки 2 кл.'!J30</f>
        <v xml:space="preserve"> </v>
      </c>
      <c r="E629" s="270" t="str">
        <f>'инд. оценки 2 кл.'!M30</f>
        <v xml:space="preserve"> </v>
      </c>
      <c r="F629" s="271" t="str">
        <f>'инд. оценки 2 кл.'!P30</f>
        <v xml:space="preserve"> </v>
      </c>
      <c r="G629" s="271" t="str">
        <f>'инд. оценки 2 кл.'!S30</f>
        <v xml:space="preserve"> </v>
      </c>
      <c r="H629" s="271" t="str">
        <f>'инд. оценки 2 кл.'!V30</f>
        <v xml:space="preserve"> </v>
      </c>
      <c r="I629" s="271" t="str">
        <f>'инд. оценки 2 кл.'!Y30</f>
        <v xml:space="preserve"> </v>
      </c>
      <c r="J629" s="271" t="str">
        <f>'инд. оценки 2 кл.'!AB30</f>
        <v xml:space="preserve"> </v>
      </c>
      <c r="K629" s="271" t="str">
        <f>'инд. оценки 2 кл.'!AE30</f>
        <v xml:space="preserve"> </v>
      </c>
      <c r="L629" s="270" t="str">
        <f>'инд. оценки 2 кл.'!AH30</f>
        <v xml:space="preserve"> </v>
      </c>
      <c r="M629" s="271" t="str">
        <f>'инд. оценки 2 кл.'!AK30</f>
        <v xml:space="preserve"> </v>
      </c>
      <c r="N629" s="271" t="str">
        <f>'инд. оценки 2 кл.'!AN30</f>
        <v xml:space="preserve"> </v>
      </c>
    </row>
    <row r="630" spans="1:15" x14ac:dyDescent="0.2">
      <c r="A630" s="273" t="s">
        <v>47</v>
      </c>
      <c r="B630" s="419" t="str">
        <f>IF('инд. оценка уровня 2кл.'!O28=1,'инд. оценка уровня 2кл.'!$B$41,'инд. оценка уровня 2кл.'!$B$40)</f>
        <v>НИЖЕ БАЗОВОГО</v>
      </c>
      <c r="C630" s="420"/>
      <c r="D630" s="421"/>
      <c r="E630" s="419" t="str">
        <f>IF('инд. оценка уровня 2кл.'!P28=1,'инд. оценка уровня 2кл.'!$B$41,'инд. оценка уровня 2кл.'!$B$40)</f>
        <v>НИЖЕ БАЗОВОГО</v>
      </c>
      <c r="F630" s="420"/>
      <c r="G630" s="420"/>
      <c r="H630" s="420"/>
      <c r="I630" s="420"/>
      <c r="J630" s="420"/>
      <c r="K630" s="420"/>
      <c r="L630" s="419" t="str">
        <f>IF('инд. оценка уровня 2кл.'!Q28=1,'инд. оценка уровня 2кл.'!$B$41,'инд. оценка уровня 2кл.'!$B$40)</f>
        <v>НИЖЕ БАЗОВОГО</v>
      </c>
      <c r="M630" s="420"/>
      <c r="N630" s="420"/>
    </row>
    <row r="631" spans="1:15" ht="13.5" thickBot="1" x14ac:dyDescent="0.25">
      <c r="A631" s="274" t="s">
        <v>49</v>
      </c>
      <c r="B631" s="405" t="str">
        <f>IF('инд. прогресс 2 кл.'!J27=1,'инд. прогресс 2 кл.'!$B$40,'инд. прогресс 2 кл.'!$B$39)</f>
        <v>НЕТ ПРОГРЕССА</v>
      </c>
      <c r="C631" s="406"/>
      <c r="D631" s="407"/>
      <c r="E631" s="405" t="str">
        <f>IF('инд. прогресс 2 кл.'!K27=1,'инд. прогресс 2 кл.'!$B$40,'инд. прогресс 2 кл.'!$B$39)</f>
        <v>НЕТ ПРОГРЕССА</v>
      </c>
      <c r="F631" s="406"/>
      <c r="G631" s="406"/>
      <c r="H631" s="406"/>
      <c r="I631" s="406"/>
      <c r="J631" s="406"/>
      <c r="K631" s="406"/>
      <c r="L631" s="405"/>
      <c r="M631" s="406"/>
      <c r="N631" s="406"/>
    </row>
    <row r="632" spans="1:15" ht="13.5" thickBot="1" x14ac:dyDescent="0.25">
      <c r="A632" s="275"/>
      <c r="B632" s="276"/>
      <c r="C632" s="276"/>
      <c r="D632" s="276"/>
      <c r="E632" s="276"/>
      <c r="F632" s="276"/>
      <c r="G632" s="276"/>
      <c r="H632" s="276"/>
      <c r="I632" s="276"/>
      <c r="J632" s="276"/>
      <c r="K632" s="276"/>
      <c r="L632" s="276"/>
      <c r="M632" s="276"/>
      <c r="N632" s="276"/>
    </row>
    <row r="633" spans="1:15" x14ac:dyDescent="0.2">
      <c r="A633" s="410" t="s">
        <v>42</v>
      </c>
      <c r="B633" s="411"/>
      <c r="C633" s="411"/>
      <c r="D633" s="412"/>
      <c r="E633" s="276"/>
      <c r="F633" s="276"/>
      <c r="G633" s="276"/>
      <c r="H633" s="276"/>
      <c r="I633" s="276"/>
      <c r="J633" s="276"/>
      <c r="K633" s="276"/>
      <c r="L633" s="276"/>
      <c r="M633" s="276"/>
      <c r="N633" s="276"/>
    </row>
    <row r="634" spans="1:15" ht="13.5" thickBot="1" x14ac:dyDescent="0.25">
      <c r="A634" s="413"/>
      <c r="B634" s="414"/>
      <c r="C634" s="414"/>
      <c r="D634" s="415"/>
      <c r="E634" s="276"/>
      <c r="F634" s="276"/>
      <c r="G634" s="276"/>
      <c r="H634" s="276"/>
      <c r="I634" s="276"/>
      <c r="J634" s="276"/>
      <c r="K634" s="276"/>
      <c r="L634" s="276"/>
      <c r="M634" s="276"/>
      <c r="N634" s="276"/>
    </row>
    <row r="635" spans="1:15" x14ac:dyDescent="0.2">
      <c r="A635" s="277" t="s">
        <v>57</v>
      </c>
      <c r="B635" s="416">
        <f>SUM(B629:N629)</f>
        <v>0</v>
      </c>
      <c r="C635" s="417"/>
      <c r="D635" s="418"/>
      <c r="E635" s="276"/>
      <c r="F635" s="276"/>
      <c r="G635" s="276"/>
      <c r="H635" s="276"/>
      <c r="I635" s="276"/>
      <c r="J635" s="276"/>
      <c r="K635" s="276"/>
      <c r="L635" s="276"/>
      <c r="M635" s="276"/>
      <c r="N635" s="276"/>
    </row>
    <row r="636" spans="1:15" x14ac:dyDescent="0.2">
      <c r="A636" s="278" t="s">
        <v>30</v>
      </c>
      <c r="B636" s="419" t="str">
        <f>IF('инд. оценка уровня 2кл.'!R28=1,'инд. оценка уровня 2кл.'!$B$41,'инд. оценка уровня 2кл.'!$B$40)</f>
        <v>НИЖЕ БАЗОВОГО</v>
      </c>
      <c r="C636" s="420"/>
      <c r="D636" s="421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</row>
    <row r="637" spans="1:15" ht="13.5" thickBot="1" x14ac:dyDescent="0.25">
      <c r="A637" s="279" t="s">
        <v>41</v>
      </c>
      <c r="B637" s="405" t="str">
        <f>IF('инд. прогресс 2 кл.'!L27=1,'инд. прогресс 2 кл.'!$B$40,'инд. прогресс 2 кл.'!$B$39)</f>
        <v>НЕТ ПРОГРЕССА</v>
      </c>
      <c r="C637" s="406"/>
      <c r="D637" s="407"/>
      <c r="E637" s="276"/>
      <c r="F637" s="276"/>
      <c r="G637" s="276"/>
      <c r="H637" s="276"/>
      <c r="I637" s="276"/>
      <c r="J637" s="276"/>
      <c r="K637" s="276"/>
      <c r="L637" s="276"/>
      <c r="M637" s="276"/>
      <c r="N637" s="276"/>
    </row>
    <row r="638" spans="1:15" x14ac:dyDescent="0.2">
      <c r="A638" s="280"/>
      <c r="B638" s="276"/>
      <c r="C638" s="276"/>
      <c r="D638" s="276"/>
      <c r="E638" s="276"/>
      <c r="F638" s="276"/>
      <c r="G638" s="276"/>
      <c r="H638" s="276"/>
      <c r="I638" s="276"/>
      <c r="J638" s="276"/>
      <c r="K638" s="276"/>
      <c r="L638" s="276"/>
      <c r="M638" s="276"/>
      <c r="N638" s="276"/>
    </row>
    <row r="639" spans="1:15" x14ac:dyDescent="0.2">
      <c r="A639" s="280"/>
      <c r="B639" s="276"/>
      <c r="C639" s="276"/>
      <c r="D639" s="276"/>
      <c r="E639" s="276"/>
      <c r="F639" s="276"/>
      <c r="G639" s="276"/>
      <c r="H639" s="276"/>
      <c r="I639" s="276"/>
      <c r="J639" s="276"/>
      <c r="K639" s="276"/>
      <c r="L639" s="276"/>
      <c r="M639" s="276"/>
      <c r="N639" s="276"/>
    </row>
    <row r="640" spans="1:15" x14ac:dyDescent="0.2">
      <c r="A640" s="281" t="s">
        <v>50</v>
      </c>
      <c r="B640" s="281"/>
      <c r="C640" s="282"/>
      <c r="D640" s="276"/>
      <c r="E640" s="276"/>
      <c r="F640" s="276"/>
      <c r="G640" s="276"/>
      <c r="H640" s="276"/>
      <c r="I640" s="276"/>
      <c r="J640" s="276"/>
      <c r="K640" s="276"/>
      <c r="L640" s="276"/>
      <c r="M640" s="276"/>
      <c r="N640" s="276"/>
    </row>
    <row r="641" spans="1:15" x14ac:dyDescent="0.2">
      <c r="A641" s="283" t="s">
        <v>51</v>
      </c>
      <c r="B641" s="408"/>
      <c r="C641" s="408"/>
      <c r="D641" s="276"/>
      <c r="E641" s="276"/>
      <c r="F641" s="276"/>
      <c r="G641" s="276"/>
      <c r="H641" s="276"/>
      <c r="I641" s="276"/>
      <c r="J641" s="276"/>
      <c r="K641" s="276"/>
      <c r="L641" s="276"/>
      <c r="M641" s="276"/>
      <c r="N641" s="276"/>
    </row>
    <row r="642" spans="1:15" x14ac:dyDescent="0.2">
      <c r="A642" s="283" t="s">
        <v>52</v>
      </c>
      <c r="B642" s="409"/>
      <c r="C642" s="409"/>
      <c r="D642" s="276"/>
      <c r="E642" s="276"/>
      <c r="F642" s="276"/>
      <c r="G642" s="276"/>
      <c r="H642" s="276"/>
      <c r="I642" s="276"/>
      <c r="J642" s="276"/>
      <c r="K642" s="276"/>
      <c r="L642" s="276"/>
      <c r="M642" s="276"/>
      <c r="N642" s="276"/>
    </row>
    <row r="643" spans="1:15" x14ac:dyDescent="0.2">
      <c r="A643" s="280"/>
      <c r="B643" s="276"/>
      <c r="C643" s="276"/>
      <c r="D643" s="276"/>
      <c r="E643" s="276"/>
      <c r="F643" s="276"/>
      <c r="G643" s="276"/>
      <c r="H643" s="276"/>
      <c r="I643" s="276"/>
      <c r="J643" s="276"/>
      <c r="K643" s="276"/>
      <c r="L643" s="276"/>
      <c r="M643" s="276"/>
      <c r="N643" s="276"/>
    </row>
    <row r="644" spans="1:15" x14ac:dyDescent="0.2">
      <c r="A644" s="280"/>
      <c r="B644" s="276"/>
      <c r="C644" s="276"/>
      <c r="D644" s="276"/>
      <c r="E644" s="276"/>
      <c r="F644" s="276"/>
      <c r="G644" s="276"/>
      <c r="H644" s="276"/>
      <c r="I644" s="276"/>
      <c r="J644" s="276"/>
      <c r="K644" s="276"/>
      <c r="L644" s="276"/>
      <c r="M644" s="276"/>
      <c r="N644" s="276"/>
    </row>
    <row r="645" spans="1:15" x14ac:dyDescent="0.2">
      <c r="A645" s="280"/>
      <c r="B645" s="276"/>
      <c r="C645" s="276"/>
      <c r="D645" s="276"/>
      <c r="E645" s="276"/>
      <c r="F645" s="276"/>
      <c r="G645" s="276"/>
      <c r="H645" s="276"/>
      <c r="I645" s="276"/>
      <c r="J645" s="276"/>
      <c r="K645" s="276"/>
      <c r="L645" s="276"/>
      <c r="M645" s="276"/>
      <c r="N645" s="276"/>
    </row>
    <row r="646" spans="1:15" x14ac:dyDescent="0.2">
      <c r="A646" s="280"/>
      <c r="B646" s="276"/>
      <c r="C646" s="276"/>
      <c r="D646" s="276"/>
      <c r="E646" s="276"/>
      <c r="F646" s="276"/>
      <c r="G646" s="276"/>
      <c r="H646" s="276"/>
      <c r="I646" s="276"/>
      <c r="J646" s="276"/>
      <c r="K646" s="276"/>
      <c r="L646" s="276"/>
      <c r="M646" s="276"/>
      <c r="N646" s="276"/>
    </row>
    <row r="647" spans="1:15" x14ac:dyDescent="0.2">
      <c r="A647" s="280"/>
      <c r="B647" s="276"/>
      <c r="C647" s="276"/>
      <c r="D647" s="276"/>
      <c r="E647" s="276"/>
      <c r="F647" s="276"/>
      <c r="G647" s="276"/>
      <c r="H647" s="276"/>
      <c r="I647" s="276"/>
      <c r="J647" s="276"/>
      <c r="K647" s="276"/>
      <c r="L647" s="276"/>
      <c r="M647" s="276"/>
      <c r="N647" s="276"/>
    </row>
    <row r="648" spans="1:15" x14ac:dyDescent="0.2">
      <c r="A648" s="280"/>
      <c r="B648" s="276"/>
      <c r="C648" s="276"/>
      <c r="D648" s="276"/>
      <c r="E648" s="276"/>
      <c r="F648" s="276"/>
      <c r="G648" s="276"/>
      <c r="H648" s="276"/>
      <c r="I648" s="276"/>
      <c r="J648" s="276"/>
      <c r="K648" s="276"/>
      <c r="L648" s="276"/>
      <c r="M648" s="276"/>
      <c r="N648" s="276"/>
    </row>
    <row r="649" spans="1:15" x14ac:dyDescent="0.2">
      <c r="A649" s="280"/>
      <c r="B649" s="276"/>
      <c r="C649" s="276"/>
      <c r="D649" s="276"/>
      <c r="E649" s="276"/>
      <c r="F649" s="276"/>
      <c r="G649" s="276"/>
      <c r="H649" s="276"/>
      <c r="I649" s="276"/>
      <c r="J649" s="276"/>
      <c r="K649" s="276"/>
      <c r="L649" s="276"/>
      <c r="M649" s="276"/>
      <c r="N649" s="276"/>
    </row>
    <row r="650" spans="1:15" x14ac:dyDescent="0.2">
      <c r="A650" s="280"/>
      <c r="B650" s="276"/>
      <c r="C650" s="276"/>
      <c r="D650" s="276"/>
      <c r="E650" s="276"/>
      <c r="F650" s="276"/>
      <c r="G650" s="276"/>
      <c r="H650" s="276"/>
      <c r="I650" s="276"/>
      <c r="J650" s="276"/>
      <c r="K650" s="276"/>
      <c r="L650" s="276"/>
      <c r="M650" s="276"/>
      <c r="N650" s="276"/>
    </row>
    <row r="651" spans="1:15" ht="18.75" x14ac:dyDescent="0.2">
      <c r="A651" s="425" t="s">
        <v>69</v>
      </c>
      <c r="B651" s="425"/>
      <c r="C651" s="425"/>
      <c r="D651" s="425"/>
      <c r="E651" s="425"/>
      <c r="F651" s="425"/>
      <c r="G651" s="425"/>
      <c r="H651" s="425"/>
      <c r="I651" s="425"/>
      <c r="J651" s="425"/>
      <c r="K651" s="425"/>
      <c r="L651" s="425"/>
      <c r="M651" s="425"/>
      <c r="N651" s="425"/>
      <c r="O651" s="425"/>
    </row>
    <row r="652" spans="1:15" ht="18.75" thickBot="1" x14ac:dyDescent="0.3">
      <c r="A652" s="426">
        <f>A655</f>
        <v>0</v>
      </c>
      <c r="B652" s="426"/>
      <c r="C652" s="426"/>
      <c r="D652" s="426"/>
      <c r="E652" s="426"/>
      <c r="F652" s="426"/>
      <c r="G652" s="426"/>
      <c r="H652" s="426"/>
      <c r="I652" s="426"/>
      <c r="J652" s="426"/>
      <c r="K652" s="426"/>
      <c r="L652" s="426"/>
      <c r="M652" s="426"/>
      <c r="N652" s="426"/>
      <c r="O652" s="263">
        <f>O626+1</f>
        <v>26</v>
      </c>
    </row>
    <row r="653" spans="1:15" x14ac:dyDescent="0.2">
      <c r="A653" s="264"/>
      <c r="B653" s="422" t="s">
        <v>18</v>
      </c>
      <c r="C653" s="423"/>
      <c r="D653" s="424"/>
      <c r="E653" s="422" t="s">
        <v>19</v>
      </c>
      <c r="F653" s="423"/>
      <c r="G653" s="423"/>
      <c r="H653" s="423"/>
      <c r="I653" s="423"/>
      <c r="J653" s="423"/>
      <c r="K653" s="423"/>
      <c r="L653" s="422" t="s">
        <v>34</v>
      </c>
      <c r="M653" s="423"/>
      <c r="N653" s="423"/>
    </row>
    <row r="654" spans="1:15" ht="92.25" thickBot="1" x14ac:dyDescent="0.25">
      <c r="A654" s="265"/>
      <c r="B654" s="266" t="s">
        <v>39</v>
      </c>
      <c r="C654" s="267" t="s">
        <v>3</v>
      </c>
      <c r="D654" s="268" t="s">
        <v>13</v>
      </c>
      <c r="E654" s="266" t="s">
        <v>4</v>
      </c>
      <c r="F654" s="267" t="s">
        <v>5</v>
      </c>
      <c r="G654" s="267" t="s">
        <v>36</v>
      </c>
      <c r="H654" s="267" t="s">
        <v>40</v>
      </c>
      <c r="I654" s="267" t="s">
        <v>21</v>
      </c>
      <c r="J654" s="267" t="s">
        <v>8</v>
      </c>
      <c r="K654" s="267" t="s">
        <v>17</v>
      </c>
      <c r="L654" s="266" t="s">
        <v>14</v>
      </c>
      <c r="M654" s="267" t="s">
        <v>15</v>
      </c>
      <c r="N654" s="267" t="s">
        <v>16</v>
      </c>
    </row>
    <row r="655" spans="1:15" x14ac:dyDescent="0.2">
      <c r="A655" s="269">
        <f>'инд. оценки 2 кл.'!A31</f>
        <v>0</v>
      </c>
      <c r="B655" s="270" t="str">
        <f>'инд. оценки 2 кл.'!D31</f>
        <v xml:space="preserve"> </v>
      </c>
      <c r="C655" s="271" t="str">
        <f>'инд. оценки 2 кл.'!G31</f>
        <v xml:space="preserve"> </v>
      </c>
      <c r="D655" s="272" t="str">
        <f>'инд. оценки 2 кл.'!J31</f>
        <v xml:space="preserve"> </v>
      </c>
      <c r="E655" s="270" t="str">
        <f>'инд. оценки 2 кл.'!M31</f>
        <v xml:space="preserve"> </v>
      </c>
      <c r="F655" s="271" t="str">
        <f>'инд. оценки 2 кл.'!P31</f>
        <v xml:space="preserve"> </v>
      </c>
      <c r="G655" s="271" t="str">
        <f>'инд. оценки 2 кл.'!S31</f>
        <v xml:space="preserve"> </v>
      </c>
      <c r="H655" s="271" t="str">
        <f>'инд. оценки 2 кл.'!V31</f>
        <v xml:space="preserve"> </v>
      </c>
      <c r="I655" s="271" t="str">
        <f>'инд. оценки 2 кл.'!Y31</f>
        <v xml:space="preserve"> </v>
      </c>
      <c r="J655" s="271" t="str">
        <f>'инд. оценки 2 кл.'!AB31</f>
        <v xml:space="preserve"> </v>
      </c>
      <c r="K655" s="271" t="str">
        <f>'инд. оценки 2 кл.'!AE31</f>
        <v xml:space="preserve"> </v>
      </c>
      <c r="L655" s="270" t="str">
        <f>'инд. оценки 2 кл.'!AH31</f>
        <v xml:space="preserve"> </v>
      </c>
      <c r="M655" s="271" t="str">
        <f>'инд. оценки 2 кл.'!AK31</f>
        <v xml:space="preserve"> </v>
      </c>
      <c r="N655" s="271" t="str">
        <f>'инд. оценки 2 кл.'!AN31</f>
        <v xml:space="preserve"> </v>
      </c>
    </row>
    <row r="656" spans="1:15" x14ac:dyDescent="0.2">
      <c r="A656" s="273" t="s">
        <v>47</v>
      </c>
      <c r="B656" s="419" t="str">
        <f>IF('инд. оценка уровня 2кл.'!O29=1,'инд. оценка уровня 2кл.'!$B$41,'инд. оценка уровня 2кл.'!$B$40)</f>
        <v>НИЖЕ БАЗОВОГО</v>
      </c>
      <c r="C656" s="420"/>
      <c r="D656" s="421"/>
      <c r="E656" s="419" t="str">
        <f>IF('инд. оценка уровня 2кл.'!P29=1,'инд. оценка уровня 2кл.'!$B$41,'инд. оценка уровня 2кл.'!$B$40)</f>
        <v>НИЖЕ БАЗОВОГО</v>
      </c>
      <c r="F656" s="420"/>
      <c r="G656" s="420"/>
      <c r="H656" s="420"/>
      <c r="I656" s="420"/>
      <c r="J656" s="420"/>
      <c r="K656" s="420"/>
      <c r="L656" s="419" t="str">
        <f>IF('инд. оценка уровня 2кл.'!Q29=1,'инд. оценка уровня 2кл.'!$B$41,'инд. оценка уровня 2кл.'!$B$40)</f>
        <v>НИЖЕ БАЗОВОГО</v>
      </c>
      <c r="M656" s="420"/>
      <c r="N656" s="420"/>
    </row>
    <row r="657" spans="1:14" ht="13.5" thickBot="1" x14ac:dyDescent="0.25">
      <c r="A657" s="274" t="s">
        <v>49</v>
      </c>
      <c r="B657" s="405" t="str">
        <f>IF('инд. прогресс 2 кл.'!J28=1,'инд. прогресс 2 кл.'!$B$40,'инд. прогресс 2 кл.'!$B$39)</f>
        <v>НЕТ ПРОГРЕССА</v>
      </c>
      <c r="C657" s="406"/>
      <c r="D657" s="407"/>
      <c r="E657" s="405" t="str">
        <f>IF('инд. прогресс 2 кл.'!K28=1,'инд. прогресс 2 кл.'!$B$40,'инд. прогресс 2 кл.'!$B$39)</f>
        <v>НЕТ ПРОГРЕССА</v>
      </c>
      <c r="F657" s="406"/>
      <c r="G657" s="406"/>
      <c r="H657" s="406"/>
      <c r="I657" s="406"/>
      <c r="J657" s="406"/>
      <c r="K657" s="406"/>
      <c r="L657" s="405"/>
      <c r="M657" s="406"/>
      <c r="N657" s="406"/>
    </row>
    <row r="658" spans="1:14" ht="13.5" thickBot="1" x14ac:dyDescent="0.25">
      <c r="A658" s="275"/>
      <c r="B658" s="276"/>
      <c r="C658" s="276"/>
      <c r="D658" s="276"/>
      <c r="E658" s="276"/>
      <c r="F658" s="276"/>
      <c r="G658" s="276"/>
      <c r="H658" s="276"/>
      <c r="I658" s="276"/>
      <c r="J658" s="276"/>
      <c r="K658" s="276"/>
      <c r="L658" s="276"/>
      <c r="M658" s="276"/>
      <c r="N658" s="276"/>
    </row>
    <row r="659" spans="1:14" x14ac:dyDescent="0.2">
      <c r="A659" s="410" t="s">
        <v>42</v>
      </c>
      <c r="B659" s="411"/>
      <c r="C659" s="411"/>
      <c r="D659" s="412"/>
      <c r="E659" s="276"/>
      <c r="F659" s="276"/>
      <c r="G659" s="276"/>
      <c r="H659" s="276"/>
      <c r="I659" s="276"/>
      <c r="J659" s="276"/>
      <c r="K659" s="276"/>
      <c r="L659" s="276"/>
      <c r="M659" s="276"/>
      <c r="N659" s="276"/>
    </row>
    <row r="660" spans="1:14" ht="13.5" thickBot="1" x14ac:dyDescent="0.25">
      <c r="A660" s="413"/>
      <c r="B660" s="414"/>
      <c r="C660" s="414"/>
      <c r="D660" s="415"/>
      <c r="E660" s="276"/>
      <c r="F660" s="276"/>
      <c r="G660" s="276"/>
      <c r="H660" s="276"/>
      <c r="I660" s="276"/>
      <c r="J660" s="276"/>
      <c r="K660" s="276"/>
      <c r="L660" s="276"/>
      <c r="M660" s="276"/>
      <c r="N660" s="276"/>
    </row>
    <row r="661" spans="1:14" x14ac:dyDescent="0.2">
      <c r="A661" s="277" t="s">
        <v>57</v>
      </c>
      <c r="B661" s="416">
        <f>SUM(B655:N655)</f>
        <v>0</v>
      </c>
      <c r="C661" s="417"/>
      <c r="D661" s="418"/>
      <c r="E661" s="276"/>
      <c r="F661" s="276"/>
      <c r="G661" s="276"/>
      <c r="H661" s="276"/>
      <c r="I661" s="276"/>
      <c r="J661" s="276"/>
      <c r="K661" s="276"/>
      <c r="L661" s="276"/>
      <c r="M661" s="276"/>
      <c r="N661" s="276"/>
    </row>
    <row r="662" spans="1:14" x14ac:dyDescent="0.2">
      <c r="A662" s="278" t="s">
        <v>30</v>
      </c>
      <c r="B662" s="419" t="str">
        <f>IF('инд. оценка уровня 2кл.'!R29=1,'инд. оценка уровня 2кл.'!$B$41,'инд. оценка уровня 2кл.'!$B$40)</f>
        <v>НИЖЕ БАЗОВОГО</v>
      </c>
      <c r="C662" s="420"/>
      <c r="D662" s="421"/>
      <c r="E662" s="276"/>
      <c r="F662" s="276"/>
      <c r="G662" s="276"/>
      <c r="H662" s="276"/>
      <c r="I662" s="276"/>
      <c r="J662" s="276"/>
      <c r="K662" s="276"/>
      <c r="L662" s="276"/>
      <c r="M662" s="276"/>
      <c r="N662" s="276"/>
    </row>
    <row r="663" spans="1:14" ht="13.5" thickBot="1" x14ac:dyDescent="0.25">
      <c r="A663" s="279" t="s">
        <v>41</v>
      </c>
      <c r="B663" s="405" t="str">
        <f>IF('инд. прогресс 2 кл.'!L28=1,'инд. прогресс 2 кл.'!$B$40,'инд. прогресс 2 кл.'!$B$39)</f>
        <v>НЕТ ПРОГРЕССА</v>
      </c>
      <c r="C663" s="406"/>
      <c r="D663" s="407"/>
      <c r="E663" s="276"/>
      <c r="F663" s="276"/>
      <c r="G663" s="276"/>
      <c r="H663" s="276"/>
      <c r="I663" s="276"/>
      <c r="J663" s="276"/>
      <c r="K663" s="276"/>
      <c r="L663" s="276"/>
      <c r="M663" s="276"/>
      <c r="N663" s="276"/>
    </row>
    <row r="664" spans="1:14" x14ac:dyDescent="0.2">
      <c r="A664" s="280"/>
      <c r="B664" s="276"/>
      <c r="C664" s="276"/>
      <c r="D664" s="276"/>
      <c r="E664" s="276"/>
      <c r="F664" s="276"/>
      <c r="G664" s="276"/>
      <c r="H664" s="276"/>
      <c r="I664" s="276"/>
      <c r="J664" s="276"/>
      <c r="K664" s="276"/>
      <c r="L664" s="276"/>
      <c r="M664" s="276"/>
      <c r="N664" s="276"/>
    </row>
    <row r="665" spans="1:14" x14ac:dyDescent="0.2">
      <c r="A665" s="280"/>
      <c r="B665" s="276"/>
      <c r="C665" s="276"/>
      <c r="D665" s="276"/>
      <c r="E665" s="276"/>
      <c r="F665" s="276"/>
      <c r="G665" s="276"/>
      <c r="H665" s="276"/>
      <c r="I665" s="276"/>
      <c r="J665" s="276"/>
      <c r="K665" s="276"/>
      <c r="L665" s="276"/>
      <c r="M665" s="276"/>
      <c r="N665" s="276"/>
    </row>
    <row r="666" spans="1:14" x14ac:dyDescent="0.2">
      <c r="A666" s="281" t="s">
        <v>50</v>
      </c>
      <c r="B666" s="281"/>
      <c r="C666" s="282"/>
      <c r="D666" s="276"/>
      <c r="E666" s="276"/>
      <c r="F666" s="276"/>
      <c r="G666" s="276"/>
      <c r="H666" s="276"/>
      <c r="I666" s="276"/>
      <c r="J666" s="276"/>
      <c r="K666" s="276"/>
      <c r="L666" s="276"/>
      <c r="M666" s="276"/>
      <c r="N666" s="276"/>
    </row>
    <row r="667" spans="1:14" x14ac:dyDescent="0.2">
      <c r="A667" s="283" t="s">
        <v>51</v>
      </c>
      <c r="B667" s="408"/>
      <c r="C667" s="408"/>
      <c r="D667" s="276"/>
      <c r="E667" s="276"/>
      <c r="F667" s="276"/>
      <c r="G667" s="276"/>
      <c r="H667" s="276"/>
      <c r="I667" s="276"/>
      <c r="J667" s="276"/>
      <c r="K667" s="276"/>
      <c r="L667" s="276"/>
      <c r="M667" s="276"/>
      <c r="N667" s="276"/>
    </row>
    <row r="668" spans="1:14" x14ac:dyDescent="0.2">
      <c r="A668" s="283" t="s">
        <v>52</v>
      </c>
      <c r="B668" s="409"/>
      <c r="C668" s="409"/>
      <c r="D668" s="276"/>
      <c r="E668" s="276"/>
      <c r="F668" s="276"/>
      <c r="G668" s="276"/>
      <c r="H668" s="276"/>
      <c r="I668" s="276"/>
      <c r="J668" s="276"/>
      <c r="K668" s="276"/>
      <c r="L668" s="276"/>
      <c r="M668" s="276"/>
      <c r="N668" s="276"/>
    </row>
    <row r="669" spans="1:14" x14ac:dyDescent="0.2">
      <c r="A669" s="280"/>
      <c r="B669" s="276"/>
      <c r="C669" s="276"/>
      <c r="D669" s="276"/>
      <c r="E669" s="276"/>
      <c r="F669" s="276"/>
      <c r="G669" s="276"/>
      <c r="H669" s="276"/>
      <c r="I669" s="276"/>
      <c r="J669" s="276"/>
      <c r="K669" s="276"/>
      <c r="L669" s="276"/>
      <c r="M669" s="276"/>
      <c r="N669" s="276"/>
    </row>
    <row r="670" spans="1:14" x14ac:dyDescent="0.2">
      <c r="A670" s="280"/>
      <c r="B670" s="276"/>
      <c r="C670" s="276"/>
      <c r="D670" s="276"/>
      <c r="E670" s="276"/>
      <c r="F670" s="276"/>
      <c r="G670" s="276"/>
      <c r="H670" s="276"/>
      <c r="I670" s="276"/>
      <c r="J670" s="276"/>
      <c r="K670" s="276"/>
      <c r="L670" s="276"/>
      <c r="M670" s="276"/>
      <c r="N670" s="276"/>
    </row>
    <row r="671" spans="1:14" x14ac:dyDescent="0.2">
      <c r="A671" s="280"/>
      <c r="B671" s="276"/>
      <c r="C671" s="276"/>
      <c r="D671" s="276"/>
      <c r="E671" s="276"/>
      <c r="F671" s="276"/>
      <c r="G671" s="276"/>
      <c r="H671" s="276"/>
      <c r="I671" s="276"/>
      <c r="J671" s="276"/>
      <c r="K671" s="276"/>
      <c r="L671" s="276"/>
      <c r="M671" s="276"/>
      <c r="N671" s="276"/>
    </row>
    <row r="672" spans="1:14" x14ac:dyDescent="0.2">
      <c r="A672" s="280"/>
      <c r="B672" s="276"/>
      <c r="C672" s="276"/>
      <c r="D672" s="276"/>
      <c r="E672" s="276"/>
      <c r="F672" s="276"/>
      <c r="G672" s="276"/>
      <c r="H672" s="276"/>
      <c r="I672" s="276"/>
      <c r="J672" s="276"/>
      <c r="K672" s="276"/>
      <c r="L672" s="276"/>
      <c r="M672" s="276"/>
      <c r="N672" s="276"/>
    </row>
    <row r="673" spans="1:15" x14ac:dyDescent="0.2">
      <c r="A673" s="280"/>
      <c r="B673" s="276"/>
      <c r="C673" s="276"/>
      <c r="D673" s="276"/>
      <c r="E673" s="276"/>
      <c r="F673" s="276"/>
      <c r="G673" s="276"/>
      <c r="H673" s="276"/>
      <c r="I673" s="276"/>
      <c r="J673" s="276"/>
      <c r="K673" s="276"/>
      <c r="L673" s="276"/>
      <c r="M673" s="276"/>
      <c r="N673" s="276"/>
    </row>
    <row r="674" spans="1:15" x14ac:dyDescent="0.2">
      <c r="A674" s="280"/>
      <c r="B674" s="276"/>
      <c r="C674" s="276"/>
      <c r="D674" s="276"/>
      <c r="E674" s="276"/>
      <c r="F674" s="276"/>
      <c r="G674" s="276"/>
      <c r="H674" s="276"/>
      <c r="I674" s="276"/>
      <c r="J674" s="276"/>
      <c r="K674" s="276"/>
      <c r="L674" s="276"/>
      <c r="M674" s="276"/>
      <c r="N674" s="276"/>
    </row>
    <row r="675" spans="1:15" x14ac:dyDescent="0.2">
      <c r="A675" s="280"/>
      <c r="B675" s="276"/>
      <c r="C675" s="276"/>
      <c r="D675" s="276"/>
      <c r="E675" s="276"/>
      <c r="F675" s="276"/>
      <c r="G675" s="276"/>
      <c r="H675" s="276"/>
      <c r="I675" s="276"/>
      <c r="J675" s="276"/>
      <c r="K675" s="276"/>
      <c r="L675" s="276"/>
      <c r="M675" s="276"/>
      <c r="N675" s="276"/>
    </row>
    <row r="676" spans="1:15" x14ac:dyDescent="0.2">
      <c r="A676" s="280"/>
      <c r="B676" s="276"/>
      <c r="C676" s="276"/>
      <c r="D676" s="276"/>
      <c r="E676" s="276"/>
      <c r="F676" s="276"/>
      <c r="G676" s="276"/>
      <c r="H676" s="276"/>
      <c r="I676" s="276"/>
      <c r="J676" s="276"/>
      <c r="K676" s="276"/>
      <c r="L676" s="276"/>
      <c r="M676" s="276"/>
      <c r="N676" s="276"/>
    </row>
    <row r="677" spans="1:15" ht="18.75" x14ac:dyDescent="0.2">
      <c r="A677" s="425" t="s">
        <v>69</v>
      </c>
      <c r="B677" s="425"/>
      <c r="C677" s="425"/>
      <c r="D677" s="425"/>
      <c r="E677" s="425"/>
      <c r="F677" s="425"/>
      <c r="G677" s="425"/>
      <c r="H677" s="425"/>
      <c r="I677" s="425"/>
      <c r="J677" s="425"/>
      <c r="K677" s="425"/>
      <c r="L677" s="425"/>
      <c r="M677" s="425"/>
      <c r="N677" s="425"/>
      <c r="O677" s="425"/>
    </row>
    <row r="678" spans="1:15" ht="18.75" thickBot="1" x14ac:dyDescent="0.3">
      <c r="A678" s="426">
        <f>A681</f>
        <v>0</v>
      </c>
      <c r="B678" s="426"/>
      <c r="C678" s="426"/>
      <c r="D678" s="426"/>
      <c r="E678" s="426"/>
      <c r="F678" s="426"/>
      <c r="G678" s="426"/>
      <c r="H678" s="426"/>
      <c r="I678" s="426"/>
      <c r="J678" s="426"/>
      <c r="K678" s="426"/>
      <c r="L678" s="426"/>
      <c r="M678" s="426"/>
      <c r="N678" s="426"/>
      <c r="O678" s="263">
        <f>O652+1</f>
        <v>27</v>
      </c>
    </row>
    <row r="679" spans="1:15" x14ac:dyDescent="0.2">
      <c r="A679" s="264"/>
      <c r="B679" s="422" t="s">
        <v>18</v>
      </c>
      <c r="C679" s="423"/>
      <c r="D679" s="424"/>
      <c r="E679" s="422" t="s">
        <v>19</v>
      </c>
      <c r="F679" s="423"/>
      <c r="G679" s="423"/>
      <c r="H679" s="423"/>
      <c r="I679" s="423"/>
      <c r="J679" s="423"/>
      <c r="K679" s="423"/>
      <c r="L679" s="422" t="s">
        <v>34</v>
      </c>
      <c r="M679" s="423"/>
      <c r="N679" s="423"/>
    </row>
    <row r="680" spans="1:15" ht="92.25" thickBot="1" x14ac:dyDescent="0.25">
      <c r="A680" s="265"/>
      <c r="B680" s="266" t="s">
        <v>39</v>
      </c>
      <c r="C680" s="267" t="s">
        <v>3</v>
      </c>
      <c r="D680" s="268" t="s">
        <v>13</v>
      </c>
      <c r="E680" s="266" t="s">
        <v>4</v>
      </c>
      <c r="F680" s="267" t="s">
        <v>5</v>
      </c>
      <c r="G680" s="267" t="s">
        <v>36</v>
      </c>
      <c r="H680" s="267" t="s">
        <v>40</v>
      </c>
      <c r="I680" s="267" t="s">
        <v>21</v>
      </c>
      <c r="J680" s="267" t="s">
        <v>8</v>
      </c>
      <c r="K680" s="267" t="s">
        <v>17</v>
      </c>
      <c r="L680" s="266" t="s">
        <v>14</v>
      </c>
      <c r="M680" s="267" t="s">
        <v>15</v>
      </c>
      <c r="N680" s="267" t="s">
        <v>16</v>
      </c>
    </row>
    <row r="681" spans="1:15" x14ac:dyDescent="0.2">
      <c r="A681" s="269">
        <f>'инд. оценки 2 кл.'!A32</f>
        <v>0</v>
      </c>
      <c r="B681" s="270" t="str">
        <f>'инд. оценки 2 кл.'!D32</f>
        <v xml:space="preserve"> </v>
      </c>
      <c r="C681" s="271" t="str">
        <f>'инд. оценки 2 кл.'!G32</f>
        <v xml:space="preserve"> </v>
      </c>
      <c r="D681" s="272" t="str">
        <f>'инд. оценки 2 кл.'!J32</f>
        <v xml:space="preserve"> </v>
      </c>
      <c r="E681" s="270" t="str">
        <f>'инд. оценки 2 кл.'!M32</f>
        <v xml:space="preserve"> </v>
      </c>
      <c r="F681" s="271" t="str">
        <f>'инд. оценки 2 кл.'!P32</f>
        <v xml:space="preserve"> </v>
      </c>
      <c r="G681" s="271" t="str">
        <f>'инд. оценки 2 кл.'!S32</f>
        <v xml:space="preserve"> </v>
      </c>
      <c r="H681" s="271" t="str">
        <f>'инд. оценки 2 кл.'!V32</f>
        <v xml:space="preserve"> </v>
      </c>
      <c r="I681" s="271" t="str">
        <f>'инд. оценки 2 кл.'!Y32</f>
        <v xml:space="preserve"> </v>
      </c>
      <c r="J681" s="271" t="str">
        <f>'инд. оценки 2 кл.'!AB32</f>
        <v xml:space="preserve"> </v>
      </c>
      <c r="K681" s="271" t="str">
        <f>'инд. оценки 2 кл.'!AE32</f>
        <v xml:space="preserve"> </v>
      </c>
      <c r="L681" s="270" t="str">
        <f>'инд. оценки 2 кл.'!AH32</f>
        <v xml:space="preserve"> </v>
      </c>
      <c r="M681" s="271" t="str">
        <f>'инд. оценки 2 кл.'!AK32</f>
        <v xml:space="preserve"> </v>
      </c>
      <c r="N681" s="271" t="str">
        <f>'инд. оценки 2 кл.'!AN32</f>
        <v xml:space="preserve"> </v>
      </c>
    </row>
    <row r="682" spans="1:15" x14ac:dyDescent="0.2">
      <c r="A682" s="273" t="s">
        <v>47</v>
      </c>
      <c r="B682" s="419" t="str">
        <f>IF('инд. оценка уровня 2кл.'!O30=1,'инд. оценка уровня 2кл.'!$B$41,'инд. оценка уровня 2кл.'!$B$40)</f>
        <v>НИЖЕ БАЗОВОГО</v>
      </c>
      <c r="C682" s="420"/>
      <c r="D682" s="421"/>
      <c r="E682" s="419" t="str">
        <f>IF('инд. оценка уровня 2кл.'!P30=1,'инд. оценка уровня 2кл.'!$B$41,'инд. оценка уровня 2кл.'!$B$40)</f>
        <v>НИЖЕ БАЗОВОГО</v>
      </c>
      <c r="F682" s="420"/>
      <c r="G682" s="420"/>
      <c r="H682" s="420"/>
      <c r="I682" s="420"/>
      <c r="J682" s="420"/>
      <c r="K682" s="420"/>
      <c r="L682" s="419" t="str">
        <f>IF('инд. оценка уровня 2кл.'!Q30=1,'инд. оценка уровня 2кл.'!$B$41,'инд. оценка уровня 2кл.'!$B$40)</f>
        <v>НИЖЕ БАЗОВОГО</v>
      </c>
      <c r="M682" s="420"/>
      <c r="N682" s="420"/>
    </row>
    <row r="683" spans="1:15" ht="13.5" thickBot="1" x14ac:dyDescent="0.25">
      <c r="A683" s="274" t="s">
        <v>49</v>
      </c>
      <c r="B683" s="405" t="str">
        <f>IF('инд. прогресс 2 кл.'!J29=1,'инд. прогресс 2 кл.'!$B$40,'инд. прогресс 2 кл.'!$B$39)</f>
        <v>НЕТ ПРОГРЕССА</v>
      </c>
      <c r="C683" s="406"/>
      <c r="D683" s="407"/>
      <c r="E683" s="405" t="str">
        <f>IF('инд. прогресс 2 кл.'!K29=1,'инд. прогресс 2 кл.'!$B$40,'инд. прогресс 2 кл.'!$B$39)</f>
        <v>НЕТ ПРОГРЕССА</v>
      </c>
      <c r="F683" s="406"/>
      <c r="G683" s="406"/>
      <c r="H683" s="406"/>
      <c r="I683" s="406"/>
      <c r="J683" s="406"/>
      <c r="K683" s="406"/>
      <c r="L683" s="405"/>
      <c r="M683" s="406"/>
      <c r="N683" s="406"/>
    </row>
    <row r="684" spans="1:15" ht="13.5" thickBot="1" x14ac:dyDescent="0.25">
      <c r="A684" s="275"/>
      <c r="B684" s="276"/>
      <c r="C684" s="276"/>
      <c r="D684" s="276"/>
      <c r="E684" s="276"/>
      <c r="F684" s="276"/>
      <c r="G684" s="276"/>
      <c r="H684" s="276"/>
      <c r="I684" s="276"/>
      <c r="J684" s="276"/>
      <c r="K684" s="276"/>
      <c r="L684" s="276"/>
      <c r="M684" s="276"/>
      <c r="N684" s="276"/>
    </row>
    <row r="685" spans="1:15" x14ac:dyDescent="0.2">
      <c r="A685" s="410" t="s">
        <v>42</v>
      </c>
      <c r="B685" s="411"/>
      <c r="C685" s="411"/>
      <c r="D685" s="412"/>
      <c r="E685" s="276"/>
      <c r="F685" s="276"/>
      <c r="G685" s="276"/>
      <c r="H685" s="276"/>
      <c r="I685" s="276"/>
      <c r="J685" s="276"/>
      <c r="K685" s="276"/>
      <c r="L685" s="276"/>
      <c r="M685" s="276"/>
      <c r="N685" s="276"/>
    </row>
    <row r="686" spans="1:15" ht="13.5" thickBot="1" x14ac:dyDescent="0.25">
      <c r="A686" s="413"/>
      <c r="B686" s="414"/>
      <c r="C686" s="414"/>
      <c r="D686" s="415"/>
      <c r="E686" s="276"/>
      <c r="F686" s="276"/>
      <c r="G686" s="276"/>
      <c r="H686" s="276"/>
      <c r="I686" s="276"/>
      <c r="J686" s="276"/>
      <c r="K686" s="276"/>
      <c r="L686" s="276"/>
      <c r="M686" s="276"/>
      <c r="N686" s="276"/>
    </row>
    <row r="687" spans="1:15" x14ac:dyDescent="0.2">
      <c r="A687" s="277" t="s">
        <v>57</v>
      </c>
      <c r="B687" s="416">
        <f>SUM(B681:N681)</f>
        <v>0</v>
      </c>
      <c r="C687" s="417"/>
      <c r="D687" s="418"/>
      <c r="E687" s="276"/>
      <c r="F687" s="276"/>
      <c r="G687" s="276"/>
      <c r="H687" s="276"/>
      <c r="I687" s="276"/>
      <c r="J687" s="276"/>
      <c r="K687" s="276"/>
      <c r="L687" s="276"/>
      <c r="M687" s="276"/>
      <c r="N687" s="276"/>
    </row>
    <row r="688" spans="1:15" x14ac:dyDescent="0.2">
      <c r="A688" s="278" t="s">
        <v>30</v>
      </c>
      <c r="B688" s="419" t="str">
        <f>IF('инд. оценка уровня 2кл.'!R30=1,'инд. оценка уровня 2кл.'!$B$41,'инд. оценка уровня 2кл.'!$B$40)</f>
        <v>НИЖЕ БАЗОВОГО</v>
      </c>
      <c r="C688" s="420"/>
      <c r="D688" s="421"/>
      <c r="E688" s="276"/>
      <c r="F688" s="276"/>
      <c r="G688" s="276"/>
      <c r="H688" s="276"/>
      <c r="I688" s="276"/>
      <c r="J688" s="276"/>
      <c r="K688" s="276"/>
      <c r="L688" s="276"/>
      <c r="M688" s="276"/>
      <c r="N688" s="276"/>
    </row>
    <row r="689" spans="1:15" ht="13.5" thickBot="1" x14ac:dyDescent="0.25">
      <c r="A689" s="279" t="s">
        <v>41</v>
      </c>
      <c r="B689" s="405" t="str">
        <f>IF('инд. прогресс 2 кл.'!L29=1,'инд. прогресс 2 кл.'!$B$40,'инд. прогресс 2 кл.'!$B$39)</f>
        <v>НЕТ ПРОГРЕССА</v>
      </c>
      <c r="C689" s="406"/>
      <c r="D689" s="407"/>
      <c r="E689" s="276"/>
      <c r="F689" s="276"/>
      <c r="G689" s="276"/>
      <c r="H689" s="276"/>
      <c r="I689" s="276"/>
      <c r="J689" s="276"/>
      <c r="K689" s="276"/>
      <c r="L689" s="276"/>
      <c r="M689" s="276"/>
      <c r="N689" s="276"/>
    </row>
    <row r="690" spans="1:15" x14ac:dyDescent="0.2">
      <c r="A690" s="280"/>
      <c r="B690" s="276"/>
      <c r="C690" s="276"/>
      <c r="D690" s="276"/>
      <c r="E690" s="276"/>
      <c r="F690" s="276"/>
      <c r="G690" s="276"/>
      <c r="H690" s="276"/>
      <c r="I690" s="276"/>
      <c r="J690" s="276"/>
      <c r="K690" s="276"/>
      <c r="L690" s="276"/>
      <c r="M690" s="276"/>
      <c r="N690" s="276"/>
    </row>
    <row r="691" spans="1:15" x14ac:dyDescent="0.2">
      <c r="A691" s="280"/>
      <c r="B691" s="276"/>
      <c r="C691" s="276"/>
      <c r="D691" s="276"/>
      <c r="E691" s="276"/>
      <c r="F691" s="276"/>
      <c r="G691" s="276"/>
      <c r="H691" s="276"/>
      <c r="I691" s="276"/>
      <c r="J691" s="276"/>
      <c r="K691" s="276"/>
      <c r="L691" s="276"/>
      <c r="M691" s="276"/>
      <c r="N691" s="276"/>
    </row>
    <row r="692" spans="1:15" x14ac:dyDescent="0.2">
      <c r="A692" s="281" t="s">
        <v>50</v>
      </c>
      <c r="B692" s="281"/>
      <c r="C692" s="282"/>
      <c r="D692" s="276"/>
      <c r="E692" s="276"/>
      <c r="F692" s="276"/>
      <c r="G692" s="276"/>
      <c r="H692" s="276"/>
      <c r="I692" s="276"/>
      <c r="J692" s="276"/>
      <c r="K692" s="276"/>
      <c r="L692" s="276"/>
      <c r="M692" s="276"/>
      <c r="N692" s="276"/>
    </row>
    <row r="693" spans="1:15" x14ac:dyDescent="0.2">
      <c r="A693" s="283" t="s">
        <v>51</v>
      </c>
      <c r="B693" s="408"/>
      <c r="C693" s="408"/>
      <c r="D693" s="276"/>
      <c r="E693" s="276"/>
      <c r="F693" s="276"/>
      <c r="G693" s="276"/>
      <c r="H693" s="276"/>
      <c r="I693" s="276"/>
      <c r="J693" s="276"/>
      <c r="K693" s="276"/>
      <c r="L693" s="276"/>
      <c r="M693" s="276"/>
      <c r="N693" s="276"/>
    </row>
    <row r="694" spans="1:15" x14ac:dyDescent="0.2">
      <c r="A694" s="283" t="s">
        <v>52</v>
      </c>
      <c r="B694" s="409"/>
      <c r="C694" s="409"/>
      <c r="D694" s="276"/>
      <c r="E694" s="276"/>
      <c r="F694" s="276"/>
      <c r="G694" s="276"/>
      <c r="H694" s="276"/>
      <c r="I694" s="276"/>
      <c r="J694" s="276"/>
      <c r="K694" s="276"/>
      <c r="L694" s="276"/>
      <c r="M694" s="276"/>
      <c r="N694" s="276"/>
    </row>
    <row r="695" spans="1:15" x14ac:dyDescent="0.2">
      <c r="A695" s="280"/>
      <c r="B695" s="276"/>
      <c r="C695" s="276"/>
      <c r="D695" s="276"/>
      <c r="E695" s="276"/>
      <c r="F695" s="276"/>
      <c r="G695" s="276"/>
      <c r="H695" s="276"/>
      <c r="I695" s="276"/>
      <c r="J695" s="276"/>
      <c r="K695" s="276"/>
      <c r="L695" s="276"/>
      <c r="M695" s="276"/>
      <c r="N695" s="276"/>
    </row>
    <row r="696" spans="1:15" x14ac:dyDescent="0.2">
      <c r="A696" s="280"/>
      <c r="B696" s="276"/>
      <c r="C696" s="276"/>
      <c r="D696" s="276"/>
      <c r="E696" s="276"/>
      <c r="F696" s="276"/>
      <c r="G696" s="276"/>
      <c r="H696" s="276"/>
      <c r="I696" s="276"/>
      <c r="J696" s="276"/>
      <c r="K696" s="276"/>
      <c r="L696" s="276"/>
      <c r="M696" s="276"/>
      <c r="N696" s="276"/>
    </row>
    <row r="697" spans="1:15" x14ac:dyDescent="0.2">
      <c r="A697" s="280"/>
      <c r="B697" s="276"/>
      <c r="C697" s="276"/>
      <c r="D697" s="276"/>
      <c r="E697" s="276"/>
      <c r="F697" s="276"/>
      <c r="G697" s="276"/>
      <c r="H697" s="276"/>
      <c r="I697" s="276"/>
      <c r="J697" s="276"/>
      <c r="K697" s="276"/>
      <c r="L697" s="276"/>
      <c r="M697" s="276"/>
      <c r="N697" s="276"/>
    </row>
    <row r="698" spans="1:15" x14ac:dyDescent="0.2">
      <c r="A698" s="280"/>
      <c r="B698" s="276"/>
      <c r="C698" s="276"/>
      <c r="D698" s="276"/>
      <c r="E698" s="276"/>
      <c r="F698" s="276"/>
      <c r="G698" s="276"/>
      <c r="H698" s="276"/>
      <c r="I698" s="276"/>
      <c r="J698" s="276"/>
      <c r="K698" s="276"/>
      <c r="L698" s="276"/>
      <c r="M698" s="276"/>
      <c r="N698" s="276"/>
    </row>
    <row r="699" spans="1:15" x14ac:dyDescent="0.2">
      <c r="A699" s="280"/>
      <c r="B699" s="276"/>
      <c r="C699" s="276"/>
      <c r="D699" s="276"/>
      <c r="E699" s="276"/>
      <c r="F699" s="276"/>
      <c r="G699" s="276"/>
      <c r="H699" s="276"/>
      <c r="I699" s="276"/>
      <c r="J699" s="276"/>
      <c r="K699" s="276"/>
      <c r="L699" s="276"/>
      <c r="M699" s="276"/>
      <c r="N699" s="276"/>
    </row>
    <row r="700" spans="1:15" x14ac:dyDescent="0.2">
      <c r="A700" s="280"/>
      <c r="B700" s="276"/>
      <c r="C700" s="276"/>
      <c r="D700" s="276"/>
      <c r="E700" s="276"/>
      <c r="F700" s="276"/>
      <c r="G700" s="276"/>
      <c r="H700" s="276"/>
      <c r="I700" s="276"/>
      <c r="J700" s="276"/>
      <c r="K700" s="276"/>
      <c r="L700" s="276"/>
      <c r="M700" s="276"/>
      <c r="N700" s="276"/>
    </row>
    <row r="701" spans="1:15" x14ac:dyDescent="0.2">
      <c r="A701" s="280"/>
      <c r="B701" s="276"/>
      <c r="C701" s="276"/>
      <c r="D701" s="276"/>
      <c r="E701" s="276"/>
      <c r="F701" s="276"/>
      <c r="G701" s="276"/>
      <c r="H701" s="276"/>
      <c r="I701" s="276"/>
      <c r="J701" s="276"/>
      <c r="K701" s="276"/>
      <c r="L701" s="276"/>
      <c r="M701" s="276"/>
      <c r="N701" s="276"/>
    </row>
    <row r="702" spans="1:15" x14ac:dyDescent="0.2">
      <c r="A702" s="280"/>
      <c r="B702" s="276"/>
      <c r="C702" s="276"/>
      <c r="D702" s="276"/>
      <c r="E702" s="276"/>
      <c r="F702" s="276"/>
      <c r="G702" s="276"/>
      <c r="H702" s="276"/>
      <c r="I702" s="276"/>
      <c r="J702" s="276"/>
      <c r="K702" s="276"/>
      <c r="L702" s="276"/>
      <c r="M702" s="276"/>
      <c r="N702" s="276"/>
    </row>
    <row r="703" spans="1:15" ht="18.75" x14ac:dyDescent="0.2">
      <c r="A703" s="425" t="s">
        <v>69</v>
      </c>
      <c r="B703" s="425"/>
      <c r="C703" s="425"/>
      <c r="D703" s="425"/>
      <c r="E703" s="425"/>
      <c r="F703" s="425"/>
      <c r="G703" s="425"/>
      <c r="H703" s="425"/>
      <c r="I703" s="425"/>
      <c r="J703" s="425"/>
      <c r="K703" s="425"/>
      <c r="L703" s="425"/>
      <c r="M703" s="425"/>
      <c r="N703" s="425"/>
      <c r="O703" s="425"/>
    </row>
    <row r="704" spans="1:15" s="284" customFormat="1" ht="18.75" thickBot="1" x14ac:dyDescent="0.3">
      <c r="A704" s="426">
        <f>A707</f>
        <v>0</v>
      </c>
      <c r="B704" s="426"/>
      <c r="C704" s="426"/>
      <c r="D704" s="426"/>
      <c r="E704" s="426"/>
      <c r="F704" s="426"/>
      <c r="G704" s="426"/>
      <c r="H704" s="426"/>
      <c r="I704" s="426"/>
      <c r="J704" s="426"/>
      <c r="K704" s="426"/>
      <c r="L704" s="426"/>
      <c r="M704" s="426"/>
      <c r="N704" s="426"/>
      <c r="O704" s="263">
        <f>O678+1</f>
        <v>28</v>
      </c>
    </row>
    <row r="705" spans="1:15" s="284" customFormat="1" x14ac:dyDescent="0.2">
      <c r="A705" s="264"/>
      <c r="B705" s="422" t="s">
        <v>18</v>
      </c>
      <c r="C705" s="423"/>
      <c r="D705" s="424"/>
      <c r="E705" s="422" t="s">
        <v>19</v>
      </c>
      <c r="F705" s="423"/>
      <c r="G705" s="423"/>
      <c r="H705" s="423"/>
      <c r="I705" s="423"/>
      <c r="J705" s="423"/>
      <c r="K705" s="423"/>
      <c r="L705" s="422" t="s">
        <v>34</v>
      </c>
      <c r="M705" s="423"/>
      <c r="N705" s="423"/>
      <c r="O705" s="263"/>
    </row>
    <row r="706" spans="1:15" ht="92.25" thickBot="1" x14ac:dyDescent="0.25">
      <c r="A706" s="265"/>
      <c r="B706" s="266" t="s">
        <v>39</v>
      </c>
      <c r="C706" s="267" t="s">
        <v>3</v>
      </c>
      <c r="D706" s="268" t="s">
        <v>13</v>
      </c>
      <c r="E706" s="266" t="s">
        <v>4</v>
      </c>
      <c r="F706" s="267" t="s">
        <v>5</v>
      </c>
      <c r="G706" s="267" t="s">
        <v>36</v>
      </c>
      <c r="H706" s="267" t="s">
        <v>40</v>
      </c>
      <c r="I706" s="267" t="s">
        <v>21</v>
      </c>
      <c r="J706" s="267" t="s">
        <v>8</v>
      </c>
      <c r="K706" s="267" t="s">
        <v>17</v>
      </c>
      <c r="L706" s="266" t="s">
        <v>14</v>
      </c>
      <c r="M706" s="267" t="s">
        <v>15</v>
      </c>
      <c r="N706" s="267" t="s">
        <v>16</v>
      </c>
    </row>
    <row r="707" spans="1:15" x14ac:dyDescent="0.2">
      <c r="A707" s="269">
        <f>'инд. оценки 2 кл.'!A33</f>
        <v>0</v>
      </c>
      <c r="B707" s="270" t="str">
        <f>'инд. оценки 2 кл.'!D33</f>
        <v xml:space="preserve"> </v>
      </c>
      <c r="C707" s="271" t="str">
        <f>'инд. оценки 2 кл.'!G33</f>
        <v xml:space="preserve"> </v>
      </c>
      <c r="D707" s="272" t="str">
        <f>'инд. оценки 2 кл.'!J33</f>
        <v xml:space="preserve"> </v>
      </c>
      <c r="E707" s="270" t="str">
        <f>'инд. оценки 2 кл.'!M33</f>
        <v xml:space="preserve"> </v>
      </c>
      <c r="F707" s="271" t="str">
        <f>'инд. оценки 2 кл.'!P33</f>
        <v xml:space="preserve"> </v>
      </c>
      <c r="G707" s="271" t="str">
        <f>'инд. оценки 2 кл.'!S33</f>
        <v xml:space="preserve"> </v>
      </c>
      <c r="H707" s="271" t="str">
        <f>'инд. оценки 2 кл.'!V33</f>
        <v xml:space="preserve"> </v>
      </c>
      <c r="I707" s="271" t="str">
        <f>'инд. оценки 2 кл.'!Y33</f>
        <v xml:space="preserve"> </v>
      </c>
      <c r="J707" s="271" t="str">
        <f>'инд. оценки 2 кл.'!AB33</f>
        <v xml:space="preserve"> </v>
      </c>
      <c r="K707" s="271" t="str">
        <f>'инд. оценки 2 кл.'!AE33</f>
        <v xml:space="preserve"> </v>
      </c>
      <c r="L707" s="270" t="str">
        <f>'инд. оценки 2 кл.'!AH33</f>
        <v xml:space="preserve"> </v>
      </c>
      <c r="M707" s="271" t="str">
        <f>'инд. оценки 2 кл.'!AK33</f>
        <v xml:space="preserve"> </v>
      </c>
      <c r="N707" s="271" t="str">
        <f>'инд. оценки 2 кл.'!AN33</f>
        <v xml:space="preserve"> </v>
      </c>
    </row>
    <row r="708" spans="1:15" x14ac:dyDescent="0.2">
      <c r="A708" s="273" t="s">
        <v>47</v>
      </c>
      <c r="B708" s="419" t="str">
        <f>IF('инд. оценка уровня 2кл.'!O31=1,'инд. оценка уровня 2кл.'!$B$41,'инд. оценка уровня 2кл.'!$B$40)</f>
        <v>НИЖЕ БАЗОВОГО</v>
      </c>
      <c r="C708" s="420"/>
      <c r="D708" s="421"/>
      <c r="E708" s="419" t="str">
        <f>IF('инд. оценка уровня 2кл.'!P31=1,'инд. оценка уровня 2кл.'!$B$41,'инд. оценка уровня 2кл.'!$B$40)</f>
        <v>НИЖЕ БАЗОВОГО</v>
      </c>
      <c r="F708" s="420"/>
      <c r="G708" s="420"/>
      <c r="H708" s="420"/>
      <c r="I708" s="420"/>
      <c r="J708" s="420"/>
      <c r="K708" s="420"/>
      <c r="L708" s="419" t="str">
        <f>IF('инд. оценка уровня 2кл.'!Q31=1,'инд. оценка уровня 2кл.'!$B$41,'инд. оценка уровня 2кл.'!$B$40)</f>
        <v>НИЖЕ БАЗОВОГО</v>
      </c>
      <c r="M708" s="420"/>
      <c r="N708" s="420"/>
    </row>
    <row r="709" spans="1:15" ht="13.5" thickBot="1" x14ac:dyDescent="0.25">
      <c r="A709" s="274" t="s">
        <v>49</v>
      </c>
      <c r="B709" s="405" t="str">
        <f>IF('инд. прогресс 2 кл.'!J30=1,'инд. прогресс 2 кл.'!$B$40,'инд. прогресс 2 кл.'!$B$39)</f>
        <v>НЕТ ПРОГРЕССА</v>
      </c>
      <c r="C709" s="406"/>
      <c r="D709" s="407"/>
      <c r="E709" s="405" t="str">
        <f>IF('инд. прогресс 2 кл.'!K30=1,'инд. прогресс 2 кл.'!$B$40,'инд. прогресс 2 кл.'!$B$39)</f>
        <v>НЕТ ПРОГРЕССА</v>
      </c>
      <c r="F709" s="406"/>
      <c r="G709" s="406"/>
      <c r="H709" s="406"/>
      <c r="I709" s="406"/>
      <c r="J709" s="406"/>
      <c r="K709" s="406"/>
      <c r="L709" s="405"/>
      <c r="M709" s="406"/>
      <c r="N709" s="406"/>
    </row>
    <row r="710" spans="1:15" ht="13.5" thickBot="1" x14ac:dyDescent="0.25">
      <c r="A710" s="275"/>
      <c r="B710" s="276"/>
      <c r="C710" s="276"/>
      <c r="D710" s="276"/>
      <c r="E710" s="276"/>
      <c r="F710" s="276"/>
      <c r="G710" s="276"/>
      <c r="H710" s="276"/>
      <c r="I710" s="276"/>
      <c r="J710" s="276"/>
      <c r="K710" s="276"/>
      <c r="L710" s="276"/>
      <c r="M710" s="276"/>
      <c r="N710" s="276"/>
    </row>
    <row r="711" spans="1:15" x14ac:dyDescent="0.2">
      <c r="A711" s="410" t="s">
        <v>42</v>
      </c>
      <c r="B711" s="411"/>
      <c r="C711" s="411"/>
      <c r="D711" s="412"/>
      <c r="E711" s="276"/>
      <c r="F711" s="276"/>
      <c r="G711" s="276"/>
      <c r="H711" s="276"/>
      <c r="I711" s="276"/>
      <c r="J711" s="276"/>
      <c r="K711" s="276"/>
      <c r="L711" s="276"/>
      <c r="M711" s="276"/>
      <c r="N711" s="276"/>
    </row>
    <row r="712" spans="1:15" ht="13.5" thickBot="1" x14ac:dyDescent="0.25">
      <c r="A712" s="413"/>
      <c r="B712" s="414"/>
      <c r="C712" s="414"/>
      <c r="D712" s="415"/>
      <c r="E712" s="276"/>
      <c r="F712" s="276"/>
      <c r="G712" s="276"/>
      <c r="H712" s="276"/>
      <c r="I712" s="276"/>
      <c r="J712" s="276"/>
      <c r="K712" s="276"/>
      <c r="L712" s="276"/>
      <c r="M712" s="276"/>
      <c r="N712" s="276"/>
    </row>
    <row r="713" spans="1:15" x14ac:dyDescent="0.2">
      <c r="A713" s="277" t="s">
        <v>57</v>
      </c>
      <c r="B713" s="416">
        <f>SUM(B707:N707)</f>
        <v>0</v>
      </c>
      <c r="C713" s="417"/>
      <c r="D713" s="418"/>
      <c r="E713" s="276"/>
      <c r="F713" s="276"/>
      <c r="G713" s="276"/>
      <c r="H713" s="276"/>
      <c r="I713" s="276"/>
      <c r="J713" s="276"/>
      <c r="K713" s="276"/>
      <c r="L713" s="276"/>
      <c r="M713" s="276"/>
      <c r="N713" s="276"/>
    </row>
    <row r="714" spans="1:15" x14ac:dyDescent="0.2">
      <c r="A714" s="278" t="s">
        <v>30</v>
      </c>
      <c r="B714" s="419" t="str">
        <f>IF('инд. оценка уровня 2кл.'!R31=1,'инд. оценка уровня 2кл.'!$B$41,'инд. оценка уровня 2кл.'!$B$40)</f>
        <v>НИЖЕ БАЗОВОГО</v>
      </c>
      <c r="C714" s="420"/>
      <c r="D714" s="421"/>
      <c r="E714" s="276"/>
      <c r="F714" s="276"/>
      <c r="G714" s="276"/>
      <c r="H714" s="276"/>
      <c r="I714" s="276"/>
      <c r="J714" s="276"/>
      <c r="K714" s="276"/>
      <c r="L714" s="276"/>
      <c r="M714" s="276"/>
      <c r="N714" s="276"/>
    </row>
    <row r="715" spans="1:15" ht="13.5" thickBot="1" x14ac:dyDescent="0.25">
      <c r="A715" s="279" t="s">
        <v>41</v>
      </c>
      <c r="B715" s="405" t="str">
        <f>IF('инд. прогресс 2 кл.'!L30=1,'инд. прогресс 2 кл.'!$B$40,'инд. прогресс 2 кл.'!$B$39)</f>
        <v>НЕТ ПРОГРЕССА</v>
      </c>
      <c r="C715" s="406"/>
      <c r="D715" s="407"/>
      <c r="E715" s="276"/>
      <c r="F715" s="276"/>
      <c r="G715" s="276"/>
      <c r="H715" s="276"/>
      <c r="I715" s="276"/>
      <c r="J715" s="276"/>
      <c r="K715" s="276"/>
      <c r="L715" s="276"/>
      <c r="M715" s="276"/>
      <c r="N715" s="276"/>
    </row>
    <row r="716" spans="1:15" x14ac:dyDescent="0.2">
      <c r="A716" s="280"/>
      <c r="B716" s="276"/>
      <c r="C716" s="276"/>
      <c r="D716" s="276"/>
      <c r="E716" s="276"/>
      <c r="F716" s="276"/>
      <c r="G716" s="276"/>
      <c r="H716" s="276"/>
      <c r="I716" s="276"/>
      <c r="J716" s="276"/>
      <c r="K716" s="276"/>
      <c r="L716" s="276"/>
      <c r="M716" s="276"/>
      <c r="N716" s="276"/>
    </row>
    <row r="717" spans="1:15" x14ac:dyDescent="0.2">
      <c r="A717" s="280"/>
      <c r="B717" s="276"/>
      <c r="C717" s="276"/>
      <c r="D717" s="276"/>
      <c r="E717" s="276"/>
      <c r="F717" s="276"/>
      <c r="G717" s="276"/>
      <c r="H717" s="276"/>
      <c r="I717" s="276"/>
      <c r="J717" s="276"/>
      <c r="K717" s="276"/>
      <c r="L717" s="276"/>
      <c r="M717" s="276"/>
      <c r="N717" s="276"/>
    </row>
    <row r="718" spans="1:15" x14ac:dyDescent="0.2">
      <c r="A718" s="281" t="s">
        <v>50</v>
      </c>
      <c r="B718" s="281"/>
      <c r="C718" s="282"/>
      <c r="D718" s="276"/>
      <c r="E718" s="276"/>
      <c r="F718" s="276"/>
      <c r="G718" s="276"/>
      <c r="H718" s="276"/>
      <c r="I718" s="276"/>
      <c r="J718" s="276"/>
      <c r="K718" s="276"/>
      <c r="L718" s="276"/>
      <c r="M718" s="276"/>
      <c r="N718" s="276"/>
    </row>
    <row r="719" spans="1:15" x14ac:dyDescent="0.2">
      <c r="A719" s="283" t="s">
        <v>51</v>
      </c>
      <c r="B719" s="408"/>
      <c r="C719" s="408"/>
      <c r="D719" s="276"/>
      <c r="E719" s="276"/>
      <c r="F719" s="276"/>
      <c r="G719" s="276"/>
      <c r="H719" s="276"/>
      <c r="I719" s="276"/>
      <c r="J719" s="276"/>
      <c r="K719" s="276"/>
      <c r="L719" s="276"/>
      <c r="M719" s="276"/>
      <c r="N719" s="276"/>
    </row>
    <row r="720" spans="1:15" x14ac:dyDescent="0.2">
      <c r="A720" s="283" t="s">
        <v>52</v>
      </c>
      <c r="B720" s="409"/>
      <c r="C720" s="409"/>
      <c r="D720" s="276"/>
      <c r="E720" s="276"/>
      <c r="F720" s="276"/>
      <c r="G720" s="276"/>
      <c r="H720" s="276"/>
      <c r="I720" s="276"/>
      <c r="J720" s="276"/>
      <c r="K720" s="276"/>
      <c r="L720" s="276"/>
      <c r="M720" s="276"/>
      <c r="N720" s="276"/>
    </row>
    <row r="721" spans="1:15" x14ac:dyDescent="0.2">
      <c r="A721" s="280"/>
      <c r="B721" s="276"/>
      <c r="C721" s="276"/>
      <c r="D721" s="276"/>
      <c r="E721" s="276"/>
      <c r="F721" s="276"/>
      <c r="G721" s="276"/>
      <c r="H721" s="276"/>
      <c r="I721" s="276"/>
      <c r="J721" s="276"/>
      <c r="K721" s="276"/>
      <c r="L721" s="276"/>
      <c r="M721" s="276"/>
      <c r="N721" s="276"/>
    </row>
    <row r="722" spans="1:15" x14ac:dyDescent="0.2">
      <c r="A722" s="280"/>
      <c r="B722" s="276"/>
      <c r="C722" s="276"/>
      <c r="D722" s="276"/>
      <c r="E722" s="276"/>
      <c r="F722" s="276"/>
      <c r="G722" s="276"/>
      <c r="H722" s="276"/>
      <c r="I722" s="276"/>
      <c r="J722" s="276"/>
      <c r="K722" s="276"/>
      <c r="L722" s="276"/>
      <c r="M722" s="276"/>
      <c r="N722" s="276"/>
    </row>
    <row r="723" spans="1:15" x14ac:dyDescent="0.2">
      <c r="A723" s="280"/>
      <c r="B723" s="276"/>
      <c r="C723" s="276"/>
      <c r="D723" s="276"/>
      <c r="E723" s="276"/>
      <c r="F723" s="276"/>
      <c r="G723" s="276"/>
      <c r="H723" s="276"/>
      <c r="I723" s="276"/>
      <c r="J723" s="276"/>
      <c r="K723" s="276"/>
      <c r="L723" s="276"/>
      <c r="M723" s="276"/>
      <c r="N723" s="276"/>
    </row>
    <row r="724" spans="1:15" x14ac:dyDescent="0.2">
      <c r="A724" s="280"/>
      <c r="B724" s="276"/>
      <c r="C724" s="276"/>
      <c r="D724" s="276"/>
      <c r="E724" s="276"/>
      <c r="F724" s="276"/>
      <c r="G724" s="276"/>
      <c r="H724" s="276"/>
      <c r="I724" s="276"/>
      <c r="J724" s="276"/>
      <c r="K724" s="276"/>
      <c r="L724" s="276"/>
      <c r="M724" s="276"/>
      <c r="N724" s="276"/>
    </row>
    <row r="725" spans="1:15" x14ac:dyDescent="0.2">
      <c r="A725" s="280"/>
      <c r="B725" s="276"/>
      <c r="C725" s="276"/>
      <c r="D725" s="276"/>
      <c r="E725" s="276"/>
      <c r="F725" s="276"/>
      <c r="G725" s="276"/>
      <c r="H725" s="276"/>
      <c r="I725" s="276"/>
      <c r="J725" s="276"/>
      <c r="K725" s="276"/>
      <c r="L725" s="276"/>
      <c r="M725" s="276"/>
      <c r="N725" s="276"/>
    </row>
    <row r="726" spans="1:15" x14ac:dyDescent="0.2">
      <c r="A726" s="280"/>
      <c r="B726" s="276"/>
      <c r="C726" s="276"/>
      <c r="D726" s="276"/>
      <c r="E726" s="276"/>
      <c r="F726" s="276"/>
      <c r="G726" s="276"/>
      <c r="H726" s="276"/>
      <c r="I726" s="276"/>
      <c r="J726" s="276"/>
      <c r="K726" s="276"/>
      <c r="L726" s="276"/>
      <c r="M726" s="276"/>
      <c r="N726" s="276"/>
    </row>
    <row r="727" spans="1:15" x14ac:dyDescent="0.2">
      <c r="A727" s="280"/>
      <c r="B727" s="276"/>
      <c r="C727" s="276"/>
      <c r="D727" s="276"/>
      <c r="E727" s="276"/>
      <c r="F727" s="276"/>
      <c r="G727" s="276"/>
      <c r="H727" s="276"/>
      <c r="I727" s="276"/>
      <c r="J727" s="276"/>
      <c r="K727" s="276"/>
      <c r="L727" s="276"/>
      <c r="M727" s="276"/>
      <c r="N727" s="276"/>
    </row>
    <row r="728" spans="1:15" x14ac:dyDescent="0.2">
      <c r="A728" s="280"/>
      <c r="B728" s="276"/>
      <c r="C728" s="276"/>
      <c r="D728" s="276"/>
      <c r="E728" s="276"/>
      <c r="F728" s="276"/>
      <c r="G728" s="276"/>
      <c r="H728" s="276"/>
      <c r="I728" s="276"/>
      <c r="J728" s="276"/>
      <c r="K728" s="276"/>
      <c r="L728" s="276"/>
      <c r="M728" s="276"/>
      <c r="N728" s="276"/>
    </row>
    <row r="729" spans="1:15" ht="18.75" x14ac:dyDescent="0.2">
      <c r="A729" s="425" t="s">
        <v>69</v>
      </c>
      <c r="B729" s="425"/>
      <c r="C729" s="425"/>
      <c r="D729" s="425"/>
      <c r="E729" s="425"/>
      <c r="F729" s="425"/>
      <c r="G729" s="425"/>
      <c r="H729" s="425"/>
      <c r="I729" s="425"/>
      <c r="J729" s="425"/>
      <c r="K729" s="425"/>
      <c r="L729" s="425"/>
      <c r="M729" s="425"/>
      <c r="N729" s="425"/>
      <c r="O729" s="425"/>
    </row>
    <row r="730" spans="1:15" ht="18.75" thickBot="1" x14ac:dyDescent="0.3">
      <c r="A730" s="426">
        <f>A733</f>
        <v>0</v>
      </c>
      <c r="B730" s="426"/>
      <c r="C730" s="426"/>
      <c r="D730" s="426"/>
      <c r="E730" s="426"/>
      <c r="F730" s="426"/>
      <c r="G730" s="426"/>
      <c r="H730" s="426"/>
      <c r="I730" s="426"/>
      <c r="J730" s="426"/>
      <c r="K730" s="426"/>
      <c r="L730" s="426"/>
      <c r="M730" s="426"/>
      <c r="N730" s="426"/>
      <c r="O730" s="263">
        <f>O704+1</f>
        <v>29</v>
      </c>
    </row>
    <row r="731" spans="1:15" x14ac:dyDescent="0.2">
      <c r="A731" s="264"/>
      <c r="B731" s="422" t="s">
        <v>18</v>
      </c>
      <c r="C731" s="423"/>
      <c r="D731" s="424"/>
      <c r="E731" s="422" t="s">
        <v>19</v>
      </c>
      <c r="F731" s="423"/>
      <c r="G731" s="423"/>
      <c r="H731" s="423"/>
      <c r="I731" s="423"/>
      <c r="J731" s="423"/>
      <c r="K731" s="423"/>
      <c r="L731" s="422" t="s">
        <v>34</v>
      </c>
      <c r="M731" s="423"/>
      <c r="N731" s="423"/>
    </row>
    <row r="732" spans="1:15" ht="92.25" thickBot="1" x14ac:dyDescent="0.25">
      <c r="A732" s="265"/>
      <c r="B732" s="266" t="s">
        <v>39</v>
      </c>
      <c r="C732" s="267" t="s">
        <v>3</v>
      </c>
      <c r="D732" s="268" t="s">
        <v>13</v>
      </c>
      <c r="E732" s="266" t="s">
        <v>4</v>
      </c>
      <c r="F732" s="267" t="s">
        <v>5</v>
      </c>
      <c r="G732" s="267" t="s">
        <v>36</v>
      </c>
      <c r="H732" s="267" t="s">
        <v>40</v>
      </c>
      <c r="I732" s="267" t="s">
        <v>21</v>
      </c>
      <c r="J732" s="267" t="s">
        <v>8</v>
      </c>
      <c r="K732" s="267" t="s">
        <v>17</v>
      </c>
      <c r="L732" s="266" t="s">
        <v>14</v>
      </c>
      <c r="M732" s="267" t="s">
        <v>15</v>
      </c>
      <c r="N732" s="267" t="s">
        <v>16</v>
      </c>
    </row>
    <row r="733" spans="1:15" x14ac:dyDescent="0.2">
      <c r="A733" s="269">
        <f>'инд. оценки 2 кл.'!A34</f>
        <v>0</v>
      </c>
      <c r="B733" s="270" t="str">
        <f>'инд. оценки 2 кл.'!D34</f>
        <v xml:space="preserve"> </v>
      </c>
      <c r="C733" s="271" t="str">
        <f>'инд. оценки 2 кл.'!G34</f>
        <v xml:space="preserve"> </v>
      </c>
      <c r="D733" s="272" t="str">
        <f>'инд. оценки 2 кл.'!J34</f>
        <v xml:space="preserve"> </v>
      </c>
      <c r="E733" s="270" t="str">
        <f>'инд. оценки 2 кл.'!M34</f>
        <v xml:space="preserve"> </v>
      </c>
      <c r="F733" s="271" t="str">
        <f>'инд. оценки 2 кл.'!P34</f>
        <v xml:space="preserve"> </v>
      </c>
      <c r="G733" s="271" t="str">
        <f>'инд. оценки 2 кл.'!S34</f>
        <v xml:space="preserve"> </v>
      </c>
      <c r="H733" s="271" t="str">
        <f>'инд. оценки 2 кл.'!V34</f>
        <v xml:space="preserve"> </v>
      </c>
      <c r="I733" s="271" t="str">
        <f>'инд. оценки 2 кл.'!Y34</f>
        <v xml:space="preserve"> </v>
      </c>
      <c r="J733" s="271" t="str">
        <f>'инд. оценки 2 кл.'!AB34</f>
        <v xml:space="preserve"> </v>
      </c>
      <c r="K733" s="271" t="str">
        <f>'инд. оценки 2 кл.'!AE34</f>
        <v xml:space="preserve"> </v>
      </c>
      <c r="L733" s="270" t="str">
        <f>'инд. оценки 2 кл.'!AH34</f>
        <v xml:space="preserve"> </v>
      </c>
      <c r="M733" s="271" t="str">
        <f>'инд. оценки 2 кл.'!AK34</f>
        <v xml:space="preserve"> </v>
      </c>
      <c r="N733" s="271" t="str">
        <f>'инд. оценки 2 кл.'!AN34</f>
        <v xml:space="preserve"> </v>
      </c>
    </row>
    <row r="734" spans="1:15" x14ac:dyDescent="0.2">
      <c r="A734" s="273" t="s">
        <v>46</v>
      </c>
      <c r="B734" s="285" t="str">
        <f>'группы 2 кл.'!B33</f>
        <v xml:space="preserve"> </v>
      </c>
      <c r="C734" s="282" t="str">
        <f>'группы 2 кл.'!C33</f>
        <v xml:space="preserve"> </v>
      </c>
      <c r="D734" s="286" t="str">
        <f>'группы 2 кл.'!D33</f>
        <v xml:space="preserve"> </v>
      </c>
      <c r="E734" s="285" t="str">
        <f>'группы 2 кл.'!E33</f>
        <v xml:space="preserve"> </v>
      </c>
      <c r="F734" s="282" t="str">
        <f>'группы 2 кл.'!F33</f>
        <v xml:space="preserve"> </v>
      </c>
      <c r="G734" s="282" t="str">
        <f>'группы 2 кл.'!G33</f>
        <v xml:space="preserve"> </v>
      </c>
      <c r="H734" s="282" t="str">
        <f>'группы 2 кл.'!H33</f>
        <v xml:space="preserve"> </v>
      </c>
      <c r="I734" s="282" t="str">
        <f>'группы 2 кл.'!I33</f>
        <v xml:space="preserve"> </v>
      </c>
      <c r="J734" s="282" t="str">
        <f>'группы 2 кл.'!J33</f>
        <v xml:space="preserve"> </v>
      </c>
      <c r="K734" s="282" t="str">
        <f>'группы 2 кл.'!K33</f>
        <v xml:space="preserve"> </v>
      </c>
      <c r="L734" s="285" t="str">
        <f>'группы 2 кл.'!L33</f>
        <v xml:space="preserve"> </v>
      </c>
      <c r="M734" s="282" t="str">
        <f>'группы 2 кл.'!M33</f>
        <v xml:space="preserve"> </v>
      </c>
      <c r="N734" s="282" t="str">
        <f>'группы 2 кл.'!N33</f>
        <v xml:space="preserve"> </v>
      </c>
    </row>
    <row r="735" spans="1:15" x14ac:dyDescent="0.2">
      <c r="A735" s="273" t="s">
        <v>47</v>
      </c>
      <c r="B735" s="419" t="str">
        <f>IF('инд. оценка уровня 2кл.'!O32=1,'инд. оценка уровня 2кл.'!$B$41,'инд. оценка уровня 2кл.'!$B$40)</f>
        <v>НИЖЕ БАЗОВОГО</v>
      </c>
      <c r="C735" s="420"/>
      <c r="D735" s="421"/>
      <c r="E735" s="419" t="str">
        <f>IF('инд. оценка уровня 2кл.'!P32=1,'инд. оценка уровня 2кл.'!$B$41,'инд. оценка уровня 2кл.'!$B$40)</f>
        <v>НИЖЕ БАЗОВОГО</v>
      </c>
      <c r="F735" s="420"/>
      <c r="G735" s="420"/>
      <c r="H735" s="420"/>
      <c r="I735" s="420"/>
      <c r="J735" s="420"/>
      <c r="K735" s="420"/>
      <c r="L735" s="419" t="str">
        <f>IF('инд. оценка уровня 2кл.'!Q32=1,'инд. оценка уровня 2кл.'!$B$41,'инд. оценка уровня 2кл.'!$B$40)</f>
        <v>НИЖЕ БАЗОВОГО</v>
      </c>
      <c r="M735" s="420"/>
      <c r="N735" s="420"/>
    </row>
    <row r="736" spans="1:15" ht="13.5" thickBot="1" x14ac:dyDescent="0.25">
      <c r="A736" s="274" t="s">
        <v>49</v>
      </c>
      <c r="B736" s="405" t="str">
        <f>IF('инд. прогресс 2 кл.'!J31=1,'инд. прогресс 2 кл.'!$B$40,'инд. прогресс 2 кл.'!$B$39)</f>
        <v>НЕТ ПРОГРЕССА</v>
      </c>
      <c r="C736" s="406"/>
      <c r="D736" s="407"/>
      <c r="E736" s="405" t="str">
        <f>IF('инд. прогресс 2 кл.'!K31=1,'инд. прогресс 2 кл.'!$B$40,'инд. прогресс 2 кл.'!$B$39)</f>
        <v>НЕТ ПРОГРЕССА</v>
      </c>
      <c r="F736" s="406"/>
      <c r="G736" s="406"/>
      <c r="H736" s="406"/>
      <c r="I736" s="406"/>
      <c r="J736" s="406"/>
      <c r="K736" s="406"/>
      <c r="L736" s="405"/>
      <c r="M736" s="406"/>
      <c r="N736" s="406"/>
    </row>
    <row r="737" spans="1:14" ht="13.5" thickBot="1" x14ac:dyDescent="0.25">
      <c r="A737" s="275"/>
      <c r="B737" s="276"/>
      <c r="C737" s="276"/>
      <c r="D737" s="276"/>
      <c r="E737" s="276"/>
      <c r="F737" s="276"/>
      <c r="G737" s="276"/>
      <c r="H737" s="276"/>
      <c r="I737" s="276"/>
      <c r="J737" s="276"/>
      <c r="K737" s="276"/>
      <c r="L737" s="276"/>
      <c r="M737" s="276"/>
      <c r="N737" s="276"/>
    </row>
    <row r="738" spans="1:14" x14ac:dyDescent="0.2">
      <c r="A738" s="410" t="s">
        <v>42</v>
      </c>
      <c r="B738" s="411"/>
      <c r="C738" s="411"/>
      <c r="D738" s="412"/>
      <c r="E738" s="276"/>
      <c r="F738" s="276"/>
      <c r="G738" s="276"/>
      <c r="H738" s="276"/>
      <c r="I738" s="276"/>
      <c r="J738" s="276"/>
      <c r="K738" s="276"/>
      <c r="L738" s="276"/>
      <c r="M738" s="276"/>
      <c r="N738" s="276"/>
    </row>
    <row r="739" spans="1:14" ht="13.5" thickBot="1" x14ac:dyDescent="0.25">
      <c r="A739" s="413"/>
      <c r="B739" s="414"/>
      <c r="C739" s="414"/>
      <c r="D739" s="415"/>
      <c r="E739" s="276"/>
      <c r="F739" s="276"/>
      <c r="G739" s="276"/>
      <c r="H739" s="276"/>
      <c r="I739" s="276"/>
      <c r="J739" s="276"/>
      <c r="K739" s="276"/>
      <c r="L739" s="276"/>
      <c r="M739" s="276"/>
      <c r="N739" s="276"/>
    </row>
    <row r="740" spans="1:14" x14ac:dyDescent="0.2">
      <c r="A740" s="277" t="s">
        <v>57</v>
      </c>
      <c r="B740" s="416">
        <f>SUM(B733:N733)</f>
        <v>0</v>
      </c>
      <c r="C740" s="417"/>
      <c r="D740" s="418"/>
      <c r="E740" s="276"/>
      <c r="F740" s="276"/>
      <c r="G740" s="276"/>
      <c r="H740" s="276"/>
      <c r="I740" s="276"/>
      <c r="J740" s="276"/>
      <c r="K740" s="276"/>
      <c r="L740" s="276"/>
      <c r="M740" s="276"/>
      <c r="N740" s="276"/>
    </row>
    <row r="741" spans="1:14" x14ac:dyDescent="0.2">
      <c r="A741" s="278" t="s">
        <v>30</v>
      </c>
      <c r="B741" s="419" t="str">
        <f>IF('инд. оценка уровня 2кл.'!R32=1,'инд. оценка уровня 2кл.'!$B$41,'инд. оценка уровня 2кл.'!$B$40)</f>
        <v>НИЖЕ БАЗОВОГО</v>
      </c>
      <c r="C741" s="420"/>
      <c r="D741" s="421"/>
      <c r="E741" s="276"/>
      <c r="F741" s="276"/>
      <c r="G741" s="276"/>
      <c r="H741" s="276"/>
      <c r="I741" s="276"/>
      <c r="J741" s="276"/>
      <c r="K741" s="276"/>
      <c r="L741" s="276"/>
      <c r="M741" s="276"/>
      <c r="N741" s="276"/>
    </row>
    <row r="742" spans="1:14" ht="13.5" thickBot="1" x14ac:dyDescent="0.25">
      <c r="A742" s="279" t="s">
        <v>41</v>
      </c>
      <c r="B742" s="405" t="str">
        <f>IF('инд. прогресс 2 кл.'!L31=1,'инд. прогресс 2 кл.'!$B$40,'инд. прогресс 2 кл.'!$B$39)</f>
        <v>НЕТ ПРОГРЕССА</v>
      </c>
      <c r="C742" s="406"/>
      <c r="D742" s="407"/>
      <c r="E742" s="276"/>
      <c r="F742" s="276"/>
      <c r="G742" s="276"/>
      <c r="H742" s="276"/>
      <c r="I742" s="276"/>
      <c r="J742" s="276"/>
      <c r="K742" s="276"/>
      <c r="L742" s="276"/>
      <c r="M742" s="276"/>
      <c r="N742" s="276"/>
    </row>
    <row r="743" spans="1:14" x14ac:dyDescent="0.2">
      <c r="A743" s="280"/>
      <c r="B743" s="276"/>
      <c r="C743" s="276"/>
      <c r="D743" s="276"/>
      <c r="E743" s="276"/>
      <c r="F743" s="276"/>
      <c r="G743" s="276"/>
      <c r="H743" s="276"/>
      <c r="I743" s="276"/>
      <c r="J743" s="276"/>
      <c r="K743" s="276"/>
      <c r="L743" s="276"/>
      <c r="M743" s="276"/>
      <c r="N743" s="276"/>
    </row>
    <row r="744" spans="1:14" x14ac:dyDescent="0.2">
      <c r="A744" s="280"/>
      <c r="B744" s="276"/>
      <c r="C744" s="276"/>
      <c r="D744" s="276"/>
      <c r="E744" s="276"/>
      <c r="F744" s="276"/>
      <c r="G744" s="276"/>
      <c r="H744" s="276"/>
      <c r="I744" s="276"/>
      <c r="J744" s="276"/>
      <c r="K744" s="276"/>
      <c r="L744" s="276"/>
      <c r="M744" s="276"/>
      <c r="N744" s="276"/>
    </row>
    <row r="745" spans="1:14" x14ac:dyDescent="0.2">
      <c r="A745" s="281" t="s">
        <v>50</v>
      </c>
      <c r="B745" s="281"/>
      <c r="C745" s="282"/>
      <c r="D745" s="276"/>
      <c r="E745" s="276"/>
      <c r="F745" s="276"/>
      <c r="G745" s="276"/>
      <c r="H745" s="276"/>
      <c r="I745" s="276"/>
      <c r="J745" s="276"/>
      <c r="K745" s="276"/>
      <c r="L745" s="276"/>
      <c r="M745" s="276"/>
      <c r="N745" s="276"/>
    </row>
    <row r="746" spans="1:14" x14ac:dyDescent="0.2">
      <c r="A746" s="283" t="s">
        <v>51</v>
      </c>
      <c r="B746" s="408"/>
      <c r="C746" s="408"/>
      <c r="D746" s="276"/>
      <c r="E746" s="276"/>
      <c r="F746" s="276"/>
      <c r="G746" s="276"/>
      <c r="H746" s="276"/>
      <c r="I746" s="276"/>
      <c r="J746" s="276"/>
      <c r="K746" s="276"/>
      <c r="L746" s="276"/>
      <c r="M746" s="276"/>
      <c r="N746" s="276"/>
    </row>
    <row r="747" spans="1:14" x14ac:dyDescent="0.2">
      <c r="A747" s="283" t="s">
        <v>52</v>
      </c>
      <c r="B747" s="409"/>
      <c r="C747" s="409"/>
      <c r="D747" s="276"/>
      <c r="E747" s="276"/>
      <c r="F747" s="276"/>
      <c r="G747" s="276"/>
      <c r="H747" s="276"/>
      <c r="I747" s="276"/>
      <c r="J747" s="276"/>
      <c r="K747" s="276"/>
      <c r="L747" s="276"/>
      <c r="M747" s="276"/>
      <c r="N747" s="276"/>
    </row>
    <row r="748" spans="1:14" x14ac:dyDescent="0.2">
      <c r="A748" s="280"/>
      <c r="B748" s="276"/>
      <c r="C748" s="276"/>
      <c r="D748" s="276"/>
      <c r="E748" s="276"/>
      <c r="F748" s="276"/>
      <c r="G748" s="276"/>
      <c r="H748" s="276"/>
      <c r="I748" s="276"/>
      <c r="J748" s="276"/>
      <c r="K748" s="276"/>
      <c r="L748" s="276"/>
      <c r="M748" s="276"/>
      <c r="N748" s="276"/>
    </row>
    <row r="749" spans="1:14" x14ac:dyDescent="0.2">
      <c r="A749" s="280"/>
      <c r="B749" s="276"/>
      <c r="C749" s="276"/>
      <c r="D749" s="276"/>
      <c r="E749" s="276"/>
      <c r="F749" s="276"/>
      <c r="G749" s="276"/>
      <c r="H749" s="276"/>
      <c r="I749" s="276"/>
      <c r="J749" s="276"/>
      <c r="K749" s="276"/>
      <c r="L749" s="276"/>
      <c r="M749" s="276"/>
      <c r="N749" s="276"/>
    </row>
    <row r="750" spans="1:14" x14ac:dyDescent="0.2">
      <c r="A750" s="280"/>
      <c r="B750" s="276"/>
      <c r="C750" s="276"/>
      <c r="D750" s="276"/>
      <c r="E750" s="276"/>
      <c r="F750" s="276"/>
      <c r="G750" s="276"/>
      <c r="H750" s="276"/>
      <c r="I750" s="276"/>
      <c r="J750" s="276"/>
      <c r="K750" s="276"/>
      <c r="L750" s="276"/>
      <c r="M750" s="276"/>
      <c r="N750" s="276"/>
    </row>
    <row r="751" spans="1:14" x14ac:dyDescent="0.2">
      <c r="A751" s="280"/>
      <c r="B751" s="276"/>
      <c r="C751" s="276"/>
      <c r="D751" s="276"/>
      <c r="E751" s="276"/>
      <c r="F751" s="276"/>
      <c r="G751" s="276"/>
      <c r="H751" s="276"/>
      <c r="I751" s="276"/>
      <c r="J751" s="276"/>
      <c r="K751" s="276"/>
      <c r="L751" s="276"/>
      <c r="M751" s="276"/>
      <c r="N751" s="276"/>
    </row>
    <row r="752" spans="1:14" x14ac:dyDescent="0.2">
      <c r="A752" s="280"/>
      <c r="B752" s="276"/>
      <c r="C752" s="276"/>
      <c r="D752" s="276"/>
      <c r="E752" s="276"/>
      <c r="F752" s="276"/>
      <c r="G752" s="276"/>
      <c r="H752" s="276"/>
      <c r="I752" s="276"/>
      <c r="J752" s="276"/>
      <c r="K752" s="276"/>
      <c r="L752" s="276"/>
      <c r="M752" s="276"/>
      <c r="N752" s="276"/>
    </row>
    <row r="753" spans="1:15" x14ac:dyDescent="0.2">
      <c r="A753" s="280"/>
      <c r="B753" s="276"/>
      <c r="C753" s="276"/>
      <c r="D753" s="276"/>
      <c r="E753" s="276"/>
      <c r="F753" s="276"/>
      <c r="G753" s="276"/>
      <c r="H753" s="276"/>
      <c r="I753" s="276"/>
      <c r="J753" s="276"/>
      <c r="K753" s="276"/>
      <c r="L753" s="276"/>
      <c r="M753" s="276"/>
      <c r="N753" s="276"/>
    </row>
    <row r="754" spans="1:15" x14ac:dyDescent="0.2">
      <c r="A754" s="280"/>
      <c r="B754" s="276"/>
      <c r="C754" s="276"/>
      <c r="D754" s="276"/>
      <c r="E754" s="276"/>
      <c r="F754" s="276"/>
      <c r="G754" s="276"/>
      <c r="H754" s="276"/>
      <c r="I754" s="276"/>
      <c r="J754" s="276"/>
      <c r="K754" s="276"/>
      <c r="L754" s="276"/>
      <c r="M754" s="276"/>
      <c r="N754" s="276"/>
    </row>
    <row r="755" spans="1:15" x14ac:dyDescent="0.2">
      <c r="A755" s="280"/>
      <c r="B755" s="276"/>
      <c r="C755" s="276"/>
      <c r="D755" s="276"/>
      <c r="E755" s="276"/>
      <c r="F755" s="276"/>
      <c r="G755" s="276"/>
      <c r="H755" s="276"/>
      <c r="I755" s="276"/>
      <c r="J755" s="276"/>
      <c r="K755" s="276"/>
      <c r="L755" s="276"/>
      <c r="M755" s="276"/>
      <c r="N755" s="276"/>
    </row>
    <row r="756" spans="1:15" ht="18.75" x14ac:dyDescent="0.2">
      <c r="A756" s="425" t="s">
        <v>69</v>
      </c>
      <c r="B756" s="425"/>
      <c r="C756" s="425"/>
      <c r="D756" s="425"/>
      <c r="E756" s="425"/>
      <c r="F756" s="425"/>
      <c r="G756" s="425"/>
      <c r="H756" s="425"/>
      <c r="I756" s="425"/>
      <c r="J756" s="425"/>
      <c r="K756" s="425"/>
      <c r="L756" s="425"/>
      <c r="M756" s="425"/>
      <c r="N756" s="425"/>
      <c r="O756" s="425"/>
    </row>
    <row r="757" spans="1:15" ht="18.75" thickBot="1" x14ac:dyDescent="0.3">
      <c r="A757" s="426">
        <f>A760</f>
        <v>0</v>
      </c>
      <c r="B757" s="426"/>
      <c r="C757" s="426"/>
      <c r="D757" s="426"/>
      <c r="E757" s="426"/>
      <c r="F757" s="426"/>
      <c r="G757" s="426"/>
      <c r="H757" s="426"/>
      <c r="I757" s="426"/>
      <c r="J757" s="426"/>
      <c r="K757" s="426"/>
      <c r="L757" s="426"/>
      <c r="M757" s="426"/>
      <c r="N757" s="426"/>
      <c r="O757" s="263">
        <f>O730+1</f>
        <v>30</v>
      </c>
    </row>
    <row r="758" spans="1:15" x14ac:dyDescent="0.2">
      <c r="A758" s="264"/>
      <c r="B758" s="422" t="s">
        <v>18</v>
      </c>
      <c r="C758" s="423"/>
      <c r="D758" s="424"/>
      <c r="E758" s="422" t="s">
        <v>19</v>
      </c>
      <c r="F758" s="423"/>
      <c r="G758" s="423"/>
      <c r="H758" s="423"/>
      <c r="I758" s="423"/>
      <c r="J758" s="423"/>
      <c r="K758" s="423"/>
      <c r="L758" s="422" t="s">
        <v>34</v>
      </c>
      <c r="M758" s="423"/>
      <c r="N758" s="423"/>
    </row>
    <row r="759" spans="1:15" ht="92.25" thickBot="1" x14ac:dyDescent="0.25">
      <c r="A759" s="265"/>
      <c r="B759" s="266" t="s">
        <v>39</v>
      </c>
      <c r="C759" s="267" t="s">
        <v>3</v>
      </c>
      <c r="D759" s="268" t="s">
        <v>13</v>
      </c>
      <c r="E759" s="266" t="s">
        <v>4</v>
      </c>
      <c r="F759" s="267" t="s">
        <v>5</v>
      </c>
      <c r="G759" s="267" t="s">
        <v>36</v>
      </c>
      <c r="H759" s="267" t="s">
        <v>40</v>
      </c>
      <c r="I759" s="267" t="s">
        <v>21</v>
      </c>
      <c r="J759" s="267" t="s">
        <v>8</v>
      </c>
      <c r="K759" s="267" t="s">
        <v>17</v>
      </c>
      <c r="L759" s="266" t="s">
        <v>14</v>
      </c>
      <c r="M759" s="267" t="s">
        <v>15</v>
      </c>
      <c r="N759" s="267" t="s">
        <v>16</v>
      </c>
    </row>
    <row r="760" spans="1:15" x14ac:dyDescent="0.2">
      <c r="A760" s="269">
        <f>'инд. оценки 2 кл.'!A35</f>
        <v>0</v>
      </c>
      <c r="B760" s="270" t="str">
        <f>'инд. оценки 2 кл.'!D35</f>
        <v xml:space="preserve"> </v>
      </c>
      <c r="C760" s="271" t="str">
        <f>'инд. оценки 2 кл.'!G35</f>
        <v xml:space="preserve"> </v>
      </c>
      <c r="D760" s="272" t="str">
        <f>'инд. оценки 2 кл.'!J35</f>
        <v xml:space="preserve"> </v>
      </c>
      <c r="E760" s="270" t="str">
        <f>'инд. оценки 2 кл.'!M35</f>
        <v xml:space="preserve"> </v>
      </c>
      <c r="F760" s="271" t="str">
        <f>'инд. оценки 2 кл.'!P35</f>
        <v xml:space="preserve"> </v>
      </c>
      <c r="G760" s="271" t="str">
        <f>'инд. оценки 2 кл.'!S35</f>
        <v xml:space="preserve"> </v>
      </c>
      <c r="H760" s="271" t="str">
        <f>'инд. оценки 2 кл.'!V35</f>
        <v xml:space="preserve"> </v>
      </c>
      <c r="I760" s="271" t="str">
        <f>'инд. оценки 2 кл.'!Y35</f>
        <v xml:space="preserve"> </v>
      </c>
      <c r="J760" s="271" t="str">
        <f>'инд. оценки 2 кл.'!AB35</f>
        <v xml:space="preserve"> </v>
      </c>
      <c r="K760" s="271" t="str">
        <f>'инд. оценки 2 кл.'!AE35</f>
        <v xml:space="preserve"> </v>
      </c>
      <c r="L760" s="270" t="str">
        <f>'инд. оценки 2 кл.'!AH35</f>
        <v xml:space="preserve"> </v>
      </c>
      <c r="M760" s="271" t="str">
        <f>'инд. оценки 2 кл.'!AK35</f>
        <v xml:space="preserve"> </v>
      </c>
      <c r="N760" s="271" t="str">
        <f>'инд. оценки 2 кл.'!AN35</f>
        <v xml:space="preserve"> </v>
      </c>
    </row>
    <row r="761" spans="1:15" x14ac:dyDescent="0.2">
      <c r="A761" s="273" t="s">
        <v>47</v>
      </c>
      <c r="B761" s="419" t="str">
        <f>IF('инд. оценка уровня 2кл.'!O33=1,'инд. оценка уровня 2кл.'!$B$41,'инд. оценка уровня 2кл.'!$B$40)</f>
        <v>НИЖЕ БАЗОВОГО</v>
      </c>
      <c r="C761" s="420"/>
      <c r="D761" s="421"/>
      <c r="E761" s="419" t="str">
        <f>IF('инд. оценка уровня 2кл.'!P33=1,'инд. оценка уровня 2кл.'!$B$41,'инд. оценка уровня 2кл.'!$B$40)</f>
        <v>НИЖЕ БАЗОВОГО</v>
      </c>
      <c r="F761" s="420"/>
      <c r="G761" s="420"/>
      <c r="H761" s="420"/>
      <c r="I761" s="420"/>
      <c r="J761" s="420"/>
      <c r="K761" s="420"/>
      <c r="L761" s="419" t="str">
        <f>IF('инд. оценка уровня 2кл.'!Q33=1,'инд. оценка уровня 2кл.'!$B$41,'инд. оценка уровня 2кл.'!$B$40)</f>
        <v>НИЖЕ БАЗОВОГО</v>
      </c>
      <c r="M761" s="420"/>
      <c r="N761" s="420"/>
    </row>
    <row r="762" spans="1:15" ht="13.5" thickBot="1" x14ac:dyDescent="0.25">
      <c r="A762" s="274" t="s">
        <v>49</v>
      </c>
      <c r="B762" s="405" t="str">
        <f>IF('инд. прогресс 2 кл.'!J32=1,'инд. прогресс 2 кл.'!$B$40,'инд. прогресс 2 кл.'!$B$39)</f>
        <v>НЕТ ПРОГРЕССА</v>
      </c>
      <c r="C762" s="406"/>
      <c r="D762" s="407"/>
      <c r="E762" s="405" t="str">
        <f>IF('инд. прогресс 2 кл.'!K32=1,'инд. прогресс 2 кл.'!$B$40,'инд. прогресс 2 кл.'!$B$39)</f>
        <v>НЕТ ПРОГРЕССА</v>
      </c>
      <c r="F762" s="406"/>
      <c r="G762" s="406"/>
      <c r="H762" s="406"/>
      <c r="I762" s="406"/>
      <c r="J762" s="406"/>
      <c r="K762" s="406"/>
      <c r="L762" s="405"/>
      <c r="M762" s="406"/>
      <c r="N762" s="406"/>
    </row>
    <row r="763" spans="1:15" ht="13.5" thickBot="1" x14ac:dyDescent="0.25">
      <c r="A763" s="275"/>
      <c r="B763" s="276"/>
      <c r="C763" s="276"/>
      <c r="D763" s="276"/>
      <c r="E763" s="276"/>
      <c r="F763" s="276"/>
      <c r="G763" s="276"/>
      <c r="H763" s="276"/>
      <c r="I763" s="276"/>
      <c r="J763" s="276"/>
      <c r="K763" s="276"/>
      <c r="L763" s="276"/>
      <c r="M763" s="276"/>
      <c r="N763" s="276"/>
    </row>
    <row r="764" spans="1:15" x14ac:dyDescent="0.2">
      <c r="A764" s="410" t="s">
        <v>42</v>
      </c>
      <c r="B764" s="411"/>
      <c r="C764" s="411"/>
      <c r="D764" s="412"/>
      <c r="E764" s="276"/>
      <c r="F764" s="276"/>
      <c r="G764" s="276"/>
      <c r="H764" s="276"/>
      <c r="I764" s="276"/>
      <c r="J764" s="276"/>
      <c r="K764" s="276"/>
      <c r="L764" s="276"/>
      <c r="M764" s="276"/>
      <c r="N764" s="276"/>
    </row>
    <row r="765" spans="1:15" ht="13.5" thickBot="1" x14ac:dyDescent="0.25">
      <c r="A765" s="413"/>
      <c r="B765" s="414"/>
      <c r="C765" s="414"/>
      <c r="D765" s="415"/>
      <c r="E765" s="276"/>
      <c r="F765" s="276"/>
      <c r="G765" s="276"/>
      <c r="H765" s="276"/>
      <c r="I765" s="276"/>
      <c r="J765" s="276"/>
      <c r="K765" s="276"/>
      <c r="L765" s="276"/>
      <c r="M765" s="276"/>
      <c r="N765" s="276"/>
    </row>
    <row r="766" spans="1:15" x14ac:dyDescent="0.2">
      <c r="A766" s="277" t="s">
        <v>57</v>
      </c>
      <c r="B766" s="416">
        <f>SUM(B760:N760)</f>
        <v>0</v>
      </c>
      <c r="C766" s="417"/>
      <c r="D766" s="418"/>
      <c r="E766" s="276"/>
      <c r="F766" s="276"/>
      <c r="G766" s="276"/>
      <c r="H766" s="276"/>
      <c r="I766" s="276"/>
      <c r="J766" s="276"/>
      <c r="K766" s="276"/>
      <c r="L766" s="276"/>
      <c r="M766" s="276"/>
      <c r="N766" s="276"/>
    </row>
    <row r="767" spans="1:15" x14ac:dyDescent="0.2">
      <c r="A767" s="278" t="s">
        <v>30</v>
      </c>
      <c r="B767" s="419" t="str">
        <f>IF('инд. оценка уровня 2кл.'!R33=1,'инд. оценка уровня 2кл.'!$B$41,'инд. оценка уровня 2кл.'!$B$40)</f>
        <v>НИЖЕ БАЗОВОГО</v>
      </c>
      <c r="C767" s="420"/>
      <c r="D767" s="421"/>
      <c r="E767" s="276"/>
      <c r="F767" s="276"/>
      <c r="G767" s="276"/>
      <c r="H767" s="276"/>
      <c r="I767" s="276"/>
      <c r="J767" s="276"/>
      <c r="K767" s="276"/>
      <c r="L767" s="276"/>
      <c r="M767" s="276"/>
      <c r="N767" s="276"/>
    </row>
    <row r="768" spans="1:15" ht="13.5" thickBot="1" x14ac:dyDescent="0.25">
      <c r="A768" s="279" t="s">
        <v>41</v>
      </c>
      <c r="B768" s="405" t="str">
        <f>IF('инд. прогресс 2 кл.'!L32=1,'инд. прогресс 2 кл.'!$B$40,'инд. прогресс 2 кл.'!$B$39)</f>
        <v>НЕТ ПРОГРЕССА</v>
      </c>
      <c r="C768" s="406"/>
      <c r="D768" s="407"/>
      <c r="E768" s="276"/>
      <c r="F768" s="276"/>
      <c r="G768" s="276"/>
      <c r="H768" s="276"/>
      <c r="I768" s="276"/>
      <c r="J768" s="276"/>
      <c r="K768" s="276"/>
      <c r="L768" s="276"/>
      <c r="M768" s="276"/>
      <c r="N768" s="276"/>
    </row>
    <row r="769" spans="1:15" x14ac:dyDescent="0.2">
      <c r="A769" s="280"/>
      <c r="B769" s="276"/>
      <c r="C769" s="276"/>
      <c r="D769" s="276"/>
      <c r="E769" s="276"/>
      <c r="F769" s="276"/>
      <c r="G769" s="276"/>
      <c r="H769" s="276"/>
      <c r="I769" s="276"/>
      <c r="J769" s="276"/>
      <c r="K769" s="276"/>
      <c r="L769" s="276"/>
      <c r="M769" s="276"/>
      <c r="N769" s="276"/>
    </row>
    <row r="770" spans="1:15" x14ac:dyDescent="0.2">
      <c r="A770" s="280"/>
      <c r="B770" s="276"/>
      <c r="C770" s="276"/>
      <c r="D770" s="276"/>
      <c r="E770" s="276"/>
      <c r="F770" s="276"/>
      <c r="G770" s="276"/>
      <c r="H770" s="276"/>
      <c r="I770" s="276"/>
      <c r="J770" s="276"/>
      <c r="K770" s="276"/>
      <c r="L770" s="276"/>
      <c r="M770" s="276"/>
      <c r="N770" s="276"/>
    </row>
    <row r="771" spans="1:15" x14ac:dyDescent="0.2">
      <c r="A771" s="281" t="s">
        <v>50</v>
      </c>
      <c r="B771" s="281"/>
      <c r="C771" s="282"/>
      <c r="D771" s="276"/>
      <c r="E771" s="276"/>
      <c r="F771" s="276"/>
      <c r="G771" s="276"/>
      <c r="H771" s="276"/>
      <c r="I771" s="276"/>
      <c r="J771" s="276"/>
      <c r="K771" s="276"/>
      <c r="L771" s="276"/>
      <c r="M771" s="276"/>
      <c r="N771" s="276"/>
    </row>
    <row r="772" spans="1:15" x14ac:dyDescent="0.2">
      <c r="A772" s="283" t="s">
        <v>51</v>
      </c>
      <c r="B772" s="408"/>
      <c r="C772" s="408"/>
      <c r="D772" s="276"/>
      <c r="E772" s="276"/>
      <c r="F772" s="276"/>
      <c r="G772" s="276"/>
      <c r="H772" s="276"/>
      <c r="I772" s="276"/>
      <c r="J772" s="276"/>
      <c r="K772" s="276"/>
      <c r="L772" s="276"/>
      <c r="M772" s="276"/>
      <c r="N772" s="276"/>
    </row>
    <row r="773" spans="1:15" x14ac:dyDescent="0.2">
      <c r="A773" s="283" t="s">
        <v>52</v>
      </c>
      <c r="B773" s="409"/>
      <c r="C773" s="409"/>
      <c r="D773" s="276"/>
      <c r="E773" s="276"/>
      <c r="F773" s="276"/>
      <c r="G773" s="276"/>
      <c r="H773" s="276"/>
      <c r="I773" s="276"/>
      <c r="J773" s="276"/>
      <c r="K773" s="276"/>
      <c r="L773" s="276"/>
      <c r="M773" s="276"/>
      <c r="N773" s="276"/>
    </row>
    <row r="774" spans="1:15" x14ac:dyDescent="0.2">
      <c r="A774" s="280"/>
      <c r="B774" s="276"/>
      <c r="C774" s="276"/>
      <c r="D774" s="276"/>
      <c r="E774" s="276"/>
      <c r="F774" s="276"/>
      <c r="G774" s="276"/>
      <c r="H774" s="276"/>
      <c r="I774" s="276"/>
      <c r="J774" s="276"/>
      <c r="K774" s="276"/>
      <c r="L774" s="276"/>
      <c r="M774" s="276"/>
      <c r="N774" s="276"/>
    </row>
    <row r="775" spans="1:15" x14ac:dyDescent="0.2">
      <c r="A775" s="280"/>
      <c r="B775" s="276"/>
      <c r="C775" s="276"/>
      <c r="D775" s="276"/>
      <c r="E775" s="276"/>
      <c r="F775" s="276"/>
      <c r="G775" s="276"/>
      <c r="H775" s="276"/>
      <c r="I775" s="276"/>
      <c r="J775" s="276"/>
      <c r="K775" s="276"/>
      <c r="L775" s="276"/>
      <c r="M775" s="276"/>
      <c r="N775" s="276"/>
    </row>
    <row r="776" spans="1:15" x14ac:dyDescent="0.2">
      <c r="A776" s="280"/>
      <c r="B776" s="276"/>
      <c r="C776" s="276"/>
      <c r="D776" s="276"/>
      <c r="E776" s="276"/>
      <c r="F776" s="276"/>
      <c r="G776" s="276"/>
      <c r="H776" s="276"/>
      <c r="I776" s="276"/>
      <c r="J776" s="276"/>
      <c r="K776" s="276"/>
      <c r="L776" s="276"/>
      <c r="M776" s="276"/>
      <c r="N776" s="276"/>
    </row>
    <row r="777" spans="1:15" x14ac:dyDescent="0.2">
      <c r="A777" s="280"/>
      <c r="B777" s="276"/>
      <c r="C777" s="276"/>
      <c r="D777" s="276"/>
      <c r="E777" s="276"/>
      <c r="F777" s="276"/>
      <c r="G777" s="276"/>
      <c r="H777" s="276"/>
      <c r="I777" s="276"/>
      <c r="J777" s="276"/>
      <c r="K777" s="276"/>
      <c r="L777" s="276"/>
      <c r="M777" s="276"/>
      <c r="N777" s="276"/>
    </row>
    <row r="778" spans="1:15" x14ac:dyDescent="0.2">
      <c r="A778" s="280"/>
      <c r="B778" s="276"/>
      <c r="C778" s="276"/>
      <c r="D778" s="276"/>
      <c r="E778" s="276"/>
      <c r="F778" s="276"/>
      <c r="G778" s="276"/>
      <c r="H778" s="276"/>
      <c r="I778" s="276"/>
      <c r="J778" s="276"/>
      <c r="K778" s="276"/>
      <c r="L778" s="276"/>
      <c r="M778" s="276"/>
      <c r="N778" s="276"/>
    </row>
    <row r="779" spans="1:15" x14ac:dyDescent="0.2">
      <c r="A779" s="280"/>
      <c r="B779" s="276"/>
      <c r="C779" s="276"/>
      <c r="D779" s="276"/>
      <c r="E779" s="276"/>
      <c r="F779" s="276"/>
      <c r="G779" s="276"/>
      <c r="H779" s="276"/>
      <c r="I779" s="276"/>
      <c r="J779" s="276"/>
      <c r="K779" s="276"/>
      <c r="L779" s="276"/>
      <c r="M779" s="276"/>
      <c r="N779" s="276"/>
    </row>
    <row r="780" spans="1:15" x14ac:dyDescent="0.2">
      <c r="A780" s="280"/>
      <c r="B780" s="276"/>
      <c r="C780" s="276"/>
      <c r="D780" s="276"/>
      <c r="E780" s="276"/>
      <c r="F780" s="276"/>
      <c r="G780" s="276"/>
      <c r="H780" s="276"/>
      <c r="I780" s="276"/>
      <c r="J780" s="276"/>
      <c r="K780" s="276"/>
      <c r="L780" s="276"/>
      <c r="M780" s="276"/>
      <c r="N780" s="276"/>
    </row>
    <row r="781" spans="1:15" x14ac:dyDescent="0.2">
      <c r="A781" s="280"/>
      <c r="B781" s="276"/>
      <c r="C781" s="276"/>
      <c r="D781" s="276"/>
      <c r="E781" s="276"/>
      <c r="F781" s="276"/>
      <c r="G781" s="276"/>
      <c r="H781" s="276"/>
      <c r="I781" s="276"/>
      <c r="J781" s="276"/>
      <c r="K781" s="276"/>
      <c r="L781" s="276"/>
      <c r="M781" s="276"/>
      <c r="N781" s="276"/>
    </row>
    <row r="782" spans="1:15" ht="18.75" x14ac:dyDescent="0.2">
      <c r="A782" s="425" t="s">
        <v>69</v>
      </c>
      <c r="B782" s="425"/>
      <c r="C782" s="425"/>
      <c r="D782" s="425"/>
      <c r="E782" s="425"/>
      <c r="F782" s="425"/>
      <c r="G782" s="425"/>
      <c r="H782" s="425"/>
      <c r="I782" s="425"/>
      <c r="J782" s="425"/>
      <c r="K782" s="425"/>
      <c r="L782" s="425"/>
      <c r="M782" s="425"/>
      <c r="N782" s="425"/>
      <c r="O782" s="425"/>
    </row>
    <row r="783" spans="1:15" ht="18.75" thickBot="1" x14ac:dyDescent="0.3">
      <c r="A783" s="426">
        <f>A786</f>
        <v>0</v>
      </c>
      <c r="B783" s="426"/>
      <c r="C783" s="426"/>
      <c r="D783" s="426"/>
      <c r="E783" s="426"/>
      <c r="F783" s="426"/>
      <c r="G783" s="426"/>
      <c r="H783" s="426"/>
      <c r="I783" s="426"/>
      <c r="J783" s="426"/>
      <c r="K783" s="426"/>
      <c r="L783" s="426"/>
      <c r="M783" s="426"/>
      <c r="N783" s="426"/>
      <c r="O783" s="263">
        <f>O757+1</f>
        <v>31</v>
      </c>
    </row>
    <row r="784" spans="1:15" x14ac:dyDescent="0.2">
      <c r="A784" s="264"/>
      <c r="B784" s="422" t="s">
        <v>18</v>
      </c>
      <c r="C784" s="423"/>
      <c r="D784" s="424"/>
      <c r="E784" s="422" t="s">
        <v>19</v>
      </c>
      <c r="F784" s="423"/>
      <c r="G784" s="423"/>
      <c r="H784" s="423"/>
      <c r="I784" s="423"/>
      <c r="J784" s="423"/>
      <c r="K784" s="423"/>
      <c r="L784" s="422" t="s">
        <v>34</v>
      </c>
      <c r="M784" s="423"/>
      <c r="N784" s="423"/>
    </row>
    <row r="785" spans="1:14" ht="92.25" thickBot="1" x14ac:dyDescent="0.25">
      <c r="A785" s="265"/>
      <c r="B785" s="266" t="s">
        <v>39</v>
      </c>
      <c r="C785" s="267" t="s">
        <v>3</v>
      </c>
      <c r="D785" s="268" t="s">
        <v>13</v>
      </c>
      <c r="E785" s="266" t="s">
        <v>4</v>
      </c>
      <c r="F785" s="267" t="s">
        <v>5</v>
      </c>
      <c r="G785" s="267" t="s">
        <v>36</v>
      </c>
      <c r="H785" s="267" t="s">
        <v>40</v>
      </c>
      <c r="I785" s="267" t="s">
        <v>21</v>
      </c>
      <c r="J785" s="267" t="s">
        <v>8</v>
      </c>
      <c r="K785" s="267" t="s">
        <v>17</v>
      </c>
      <c r="L785" s="266" t="s">
        <v>14</v>
      </c>
      <c r="M785" s="267" t="s">
        <v>15</v>
      </c>
      <c r="N785" s="267" t="s">
        <v>16</v>
      </c>
    </row>
    <row r="786" spans="1:14" x14ac:dyDescent="0.2">
      <c r="A786" s="269">
        <f>'инд. оценки 2 кл.'!A36</f>
        <v>0</v>
      </c>
      <c r="B786" s="270" t="str">
        <f>'инд. оценки 2 кл.'!D36</f>
        <v xml:space="preserve"> </v>
      </c>
      <c r="C786" s="271" t="str">
        <f>'инд. оценки 2 кл.'!G36</f>
        <v xml:space="preserve"> </v>
      </c>
      <c r="D786" s="272" t="str">
        <f>'инд. оценки 2 кл.'!J36</f>
        <v xml:space="preserve"> </v>
      </c>
      <c r="E786" s="270" t="str">
        <f>'инд. оценки 2 кл.'!M36</f>
        <v xml:space="preserve"> </v>
      </c>
      <c r="F786" s="271" t="str">
        <f>'инд. оценки 2 кл.'!P36</f>
        <v xml:space="preserve"> </v>
      </c>
      <c r="G786" s="271" t="str">
        <f>'инд. оценки 2 кл.'!S36</f>
        <v xml:space="preserve"> </v>
      </c>
      <c r="H786" s="271" t="str">
        <f>'инд. оценки 2 кл.'!V36</f>
        <v xml:space="preserve"> </v>
      </c>
      <c r="I786" s="271" t="str">
        <f>'инд. оценки 2 кл.'!Y36</f>
        <v xml:space="preserve"> </v>
      </c>
      <c r="J786" s="271" t="str">
        <f>'инд. оценки 2 кл.'!AB36</f>
        <v xml:space="preserve"> </v>
      </c>
      <c r="K786" s="271" t="str">
        <f>'инд. оценки 2 кл.'!AE36</f>
        <v xml:space="preserve"> </v>
      </c>
      <c r="L786" s="270" t="str">
        <f>'инд. оценки 2 кл.'!AH36</f>
        <v xml:space="preserve"> </v>
      </c>
      <c r="M786" s="271" t="str">
        <f>'инд. оценки 2 кл.'!AK36</f>
        <v xml:space="preserve"> </v>
      </c>
      <c r="N786" s="271" t="str">
        <f>'инд. оценки 2 кл.'!AN36</f>
        <v xml:space="preserve"> </v>
      </c>
    </row>
    <row r="787" spans="1:14" x14ac:dyDescent="0.2">
      <c r="A787" s="273" t="s">
        <v>47</v>
      </c>
      <c r="B787" s="419" t="str">
        <f>IF('инд. оценка уровня 2кл.'!O34=1,'инд. оценка уровня 2кл.'!$B$41,'инд. оценка уровня 2кл.'!$B$40)</f>
        <v>НИЖЕ БАЗОВОГО</v>
      </c>
      <c r="C787" s="420"/>
      <c r="D787" s="421"/>
      <c r="E787" s="419" t="str">
        <f>IF('инд. оценка уровня 2кл.'!P34=1,'инд. оценка уровня 2кл.'!$B$41,'инд. оценка уровня 2кл.'!$B$40)</f>
        <v>НИЖЕ БАЗОВОГО</v>
      </c>
      <c r="F787" s="420"/>
      <c r="G787" s="420"/>
      <c r="H787" s="420"/>
      <c r="I787" s="420"/>
      <c r="J787" s="420"/>
      <c r="K787" s="420"/>
      <c r="L787" s="419" t="str">
        <f>IF('инд. оценка уровня 2кл.'!Q34=1,'инд. оценка уровня 2кл.'!$B$41,'инд. оценка уровня 2кл.'!$B$40)</f>
        <v>НИЖЕ БАЗОВОГО</v>
      </c>
      <c r="M787" s="420"/>
      <c r="N787" s="420"/>
    </row>
    <row r="788" spans="1:14" ht="13.5" thickBot="1" x14ac:dyDescent="0.25">
      <c r="A788" s="274" t="s">
        <v>49</v>
      </c>
      <c r="B788" s="405" t="str">
        <f>IF('инд. прогресс 2 кл.'!J33=1,'инд. прогресс 2 кл.'!$B$40,'инд. прогресс 2 кл.'!$B$39)</f>
        <v>НЕТ ПРОГРЕССА</v>
      </c>
      <c r="C788" s="406"/>
      <c r="D788" s="407"/>
      <c r="E788" s="405" t="str">
        <f>IF('инд. прогресс 2 кл.'!K33=1,'инд. прогресс 2 кл.'!$B$40,'инд. прогресс 2 кл.'!$B$39)</f>
        <v>НЕТ ПРОГРЕССА</v>
      </c>
      <c r="F788" s="406"/>
      <c r="G788" s="406"/>
      <c r="H788" s="406"/>
      <c r="I788" s="406"/>
      <c r="J788" s="406"/>
      <c r="K788" s="406"/>
      <c r="L788" s="405"/>
      <c r="M788" s="406"/>
      <c r="N788" s="406"/>
    </row>
    <row r="789" spans="1:14" ht="13.5" thickBot="1" x14ac:dyDescent="0.25">
      <c r="A789" s="275"/>
      <c r="B789" s="276"/>
      <c r="C789" s="276"/>
      <c r="D789" s="276"/>
      <c r="E789" s="276"/>
      <c r="F789" s="276"/>
      <c r="G789" s="276"/>
      <c r="H789" s="276"/>
      <c r="I789" s="276"/>
      <c r="J789" s="276"/>
      <c r="K789" s="276"/>
      <c r="L789" s="276"/>
      <c r="M789" s="276"/>
      <c r="N789" s="276"/>
    </row>
    <row r="790" spans="1:14" x14ac:dyDescent="0.2">
      <c r="A790" s="410" t="s">
        <v>42</v>
      </c>
      <c r="B790" s="411"/>
      <c r="C790" s="411"/>
      <c r="D790" s="412"/>
      <c r="E790" s="276"/>
      <c r="F790" s="276"/>
      <c r="G790" s="276"/>
      <c r="H790" s="276"/>
      <c r="I790" s="276"/>
      <c r="J790" s="276"/>
      <c r="K790" s="276"/>
      <c r="L790" s="276"/>
      <c r="M790" s="276"/>
      <c r="N790" s="276"/>
    </row>
    <row r="791" spans="1:14" ht="13.5" thickBot="1" x14ac:dyDescent="0.25">
      <c r="A791" s="413"/>
      <c r="B791" s="414"/>
      <c r="C791" s="414"/>
      <c r="D791" s="415"/>
      <c r="E791" s="276"/>
      <c r="F791" s="276"/>
      <c r="G791" s="276"/>
      <c r="H791" s="276"/>
      <c r="I791" s="276"/>
      <c r="J791" s="276"/>
      <c r="K791" s="276"/>
      <c r="L791" s="276"/>
      <c r="M791" s="276"/>
      <c r="N791" s="276"/>
    </row>
    <row r="792" spans="1:14" x14ac:dyDescent="0.2">
      <c r="A792" s="277" t="s">
        <v>57</v>
      </c>
      <c r="B792" s="416">
        <f>SUM(B786:N786)</f>
        <v>0</v>
      </c>
      <c r="C792" s="417"/>
      <c r="D792" s="418"/>
      <c r="E792" s="276"/>
      <c r="F792" s="276"/>
      <c r="G792" s="276"/>
      <c r="H792" s="276"/>
      <c r="I792" s="276"/>
      <c r="J792" s="276"/>
      <c r="K792" s="276"/>
      <c r="L792" s="276"/>
      <c r="M792" s="276"/>
      <c r="N792" s="276"/>
    </row>
    <row r="793" spans="1:14" x14ac:dyDescent="0.2">
      <c r="A793" s="278" t="s">
        <v>30</v>
      </c>
      <c r="B793" s="419" t="str">
        <f>IF('инд. оценка уровня 2кл.'!R34=1,'инд. оценка уровня 2кл.'!$B$41,'инд. оценка уровня 2кл.'!$B$40)</f>
        <v>НИЖЕ БАЗОВОГО</v>
      </c>
      <c r="C793" s="420"/>
      <c r="D793" s="421"/>
      <c r="E793" s="276"/>
      <c r="F793" s="276"/>
      <c r="G793" s="276"/>
      <c r="H793" s="276"/>
      <c r="I793" s="276"/>
      <c r="J793" s="276"/>
      <c r="K793" s="276"/>
      <c r="L793" s="276"/>
      <c r="M793" s="276"/>
      <c r="N793" s="276"/>
    </row>
    <row r="794" spans="1:14" ht="13.5" thickBot="1" x14ac:dyDescent="0.25">
      <c r="A794" s="279" t="s">
        <v>41</v>
      </c>
      <c r="B794" s="405" t="str">
        <f>IF('инд. прогресс 2 кл.'!L33=1,'инд. прогресс 2 кл.'!$B$40,'инд. прогресс 2 кл.'!$B$39)</f>
        <v>НЕТ ПРОГРЕССА</v>
      </c>
      <c r="C794" s="406"/>
      <c r="D794" s="407"/>
      <c r="E794" s="276"/>
      <c r="F794" s="276"/>
      <c r="G794" s="276"/>
      <c r="H794" s="276"/>
      <c r="I794" s="276"/>
      <c r="J794" s="276"/>
      <c r="K794" s="276"/>
      <c r="L794" s="276"/>
      <c r="M794" s="276"/>
      <c r="N794" s="276"/>
    </row>
    <row r="795" spans="1:14" x14ac:dyDescent="0.2">
      <c r="A795" s="280"/>
      <c r="B795" s="276"/>
      <c r="C795" s="276"/>
      <c r="D795" s="276"/>
      <c r="E795" s="276"/>
      <c r="F795" s="276"/>
      <c r="G795" s="276"/>
      <c r="H795" s="276"/>
      <c r="I795" s="276"/>
      <c r="J795" s="276"/>
      <c r="K795" s="276"/>
      <c r="L795" s="276"/>
      <c r="M795" s="276"/>
      <c r="N795" s="276"/>
    </row>
    <row r="796" spans="1:14" x14ac:dyDescent="0.2">
      <c r="A796" s="280"/>
      <c r="B796" s="276"/>
      <c r="C796" s="276"/>
      <c r="D796" s="276"/>
      <c r="E796" s="276"/>
      <c r="F796" s="276"/>
      <c r="G796" s="276"/>
      <c r="H796" s="276"/>
      <c r="I796" s="276"/>
      <c r="J796" s="276"/>
      <c r="K796" s="276"/>
      <c r="L796" s="276"/>
      <c r="M796" s="276"/>
      <c r="N796" s="276"/>
    </row>
    <row r="797" spans="1:14" x14ac:dyDescent="0.2">
      <c r="A797" s="281" t="s">
        <v>50</v>
      </c>
      <c r="B797" s="281"/>
      <c r="C797" s="282"/>
      <c r="D797" s="276"/>
      <c r="E797" s="276"/>
      <c r="F797" s="276"/>
      <c r="G797" s="276"/>
      <c r="H797" s="276"/>
      <c r="I797" s="276"/>
      <c r="J797" s="276"/>
      <c r="K797" s="276"/>
      <c r="L797" s="276"/>
      <c r="M797" s="276"/>
      <c r="N797" s="276"/>
    </row>
    <row r="798" spans="1:14" x14ac:dyDescent="0.2">
      <c r="A798" s="283" t="s">
        <v>51</v>
      </c>
      <c r="B798" s="408"/>
      <c r="C798" s="408"/>
      <c r="D798" s="276"/>
      <c r="E798" s="276"/>
      <c r="F798" s="276"/>
      <c r="G798" s="276"/>
      <c r="H798" s="276"/>
      <c r="I798" s="276"/>
      <c r="J798" s="276"/>
      <c r="K798" s="276"/>
      <c r="L798" s="276"/>
      <c r="M798" s="276"/>
      <c r="N798" s="276"/>
    </row>
    <row r="799" spans="1:14" x14ac:dyDescent="0.2">
      <c r="A799" s="283" t="s">
        <v>52</v>
      </c>
      <c r="B799" s="409"/>
      <c r="C799" s="409"/>
      <c r="D799" s="276"/>
      <c r="E799" s="276"/>
      <c r="F799" s="276"/>
      <c r="G799" s="276"/>
      <c r="H799" s="276"/>
      <c r="I799" s="276"/>
      <c r="J799" s="276"/>
      <c r="K799" s="276"/>
      <c r="L799" s="276"/>
      <c r="M799" s="276"/>
      <c r="N799" s="276"/>
    </row>
    <row r="800" spans="1:14" x14ac:dyDescent="0.2">
      <c r="A800" s="280"/>
      <c r="B800" s="276"/>
      <c r="C800" s="276"/>
      <c r="D800" s="276"/>
      <c r="E800" s="276"/>
      <c r="F800" s="276"/>
      <c r="G800" s="276"/>
      <c r="H800" s="276"/>
      <c r="I800" s="276"/>
      <c r="J800" s="276"/>
      <c r="K800" s="276"/>
      <c r="L800" s="276"/>
      <c r="M800" s="276"/>
      <c r="N800" s="276"/>
    </row>
    <row r="801" spans="1:15" x14ac:dyDescent="0.2">
      <c r="A801" s="280"/>
      <c r="B801" s="276"/>
      <c r="C801" s="276"/>
      <c r="D801" s="276"/>
      <c r="E801" s="276"/>
      <c r="F801" s="276"/>
      <c r="G801" s="276"/>
      <c r="H801" s="276"/>
      <c r="I801" s="276"/>
      <c r="J801" s="276"/>
      <c r="K801" s="276"/>
      <c r="L801" s="276"/>
      <c r="M801" s="276"/>
      <c r="N801" s="276"/>
    </row>
    <row r="802" spans="1:15" x14ac:dyDescent="0.2">
      <c r="A802" s="280"/>
      <c r="B802" s="276"/>
      <c r="C802" s="276"/>
      <c r="D802" s="276"/>
      <c r="E802" s="276"/>
      <c r="F802" s="276"/>
      <c r="G802" s="276"/>
      <c r="H802" s="276"/>
      <c r="I802" s="276"/>
      <c r="J802" s="276"/>
      <c r="K802" s="276"/>
      <c r="L802" s="276"/>
      <c r="M802" s="276"/>
      <c r="N802" s="276"/>
    </row>
    <row r="803" spans="1:15" x14ac:dyDescent="0.2">
      <c r="A803" s="280"/>
      <c r="B803" s="276"/>
      <c r="C803" s="276"/>
      <c r="D803" s="276"/>
      <c r="E803" s="276"/>
      <c r="F803" s="276"/>
      <c r="G803" s="276"/>
      <c r="H803" s="276"/>
      <c r="I803" s="276"/>
      <c r="J803" s="276"/>
      <c r="K803" s="276"/>
      <c r="L803" s="276"/>
      <c r="M803" s="276"/>
      <c r="N803" s="276"/>
    </row>
    <row r="804" spans="1:15" x14ac:dyDescent="0.2">
      <c r="A804" s="280"/>
      <c r="B804" s="276"/>
      <c r="C804" s="276"/>
      <c r="D804" s="276"/>
      <c r="E804" s="276"/>
      <c r="F804" s="276"/>
      <c r="G804" s="276"/>
      <c r="H804" s="276"/>
      <c r="I804" s="276"/>
      <c r="J804" s="276"/>
      <c r="K804" s="276"/>
      <c r="L804" s="276"/>
      <c r="M804" s="276"/>
      <c r="N804" s="276"/>
    </row>
    <row r="805" spans="1:15" x14ac:dyDescent="0.2">
      <c r="A805" s="280"/>
      <c r="B805" s="276"/>
      <c r="C805" s="276"/>
      <c r="D805" s="276"/>
      <c r="E805" s="276"/>
      <c r="F805" s="276"/>
      <c r="G805" s="276"/>
      <c r="H805" s="276"/>
      <c r="I805" s="276"/>
      <c r="J805" s="276"/>
      <c r="K805" s="276"/>
      <c r="L805" s="276"/>
      <c r="M805" s="276"/>
      <c r="N805" s="276"/>
    </row>
    <row r="806" spans="1:15" x14ac:dyDescent="0.2">
      <c r="A806" s="280"/>
      <c r="B806" s="276"/>
      <c r="C806" s="276"/>
      <c r="D806" s="276"/>
      <c r="E806" s="276"/>
      <c r="F806" s="276"/>
      <c r="G806" s="276"/>
      <c r="H806" s="276"/>
      <c r="I806" s="276"/>
      <c r="J806" s="276"/>
      <c r="K806" s="276"/>
      <c r="L806" s="276"/>
      <c r="M806" s="276"/>
      <c r="N806" s="276"/>
    </row>
    <row r="807" spans="1:15" x14ac:dyDescent="0.2">
      <c r="A807" s="280"/>
      <c r="B807" s="276"/>
      <c r="C807" s="276"/>
      <c r="D807" s="276"/>
      <c r="E807" s="276"/>
      <c r="F807" s="276"/>
      <c r="G807" s="276"/>
      <c r="H807" s="276"/>
      <c r="I807" s="276"/>
      <c r="J807" s="276"/>
      <c r="K807" s="276"/>
      <c r="L807" s="276"/>
      <c r="M807" s="276"/>
      <c r="N807" s="276"/>
    </row>
    <row r="808" spans="1:15" ht="18.75" x14ac:dyDescent="0.2">
      <c r="A808" s="425" t="s">
        <v>69</v>
      </c>
      <c r="B808" s="425"/>
      <c r="C808" s="425"/>
      <c r="D808" s="425"/>
      <c r="E808" s="425"/>
      <c r="F808" s="425"/>
      <c r="G808" s="425"/>
      <c r="H808" s="425"/>
      <c r="I808" s="425"/>
      <c r="J808" s="425"/>
      <c r="K808" s="425"/>
      <c r="L808" s="425"/>
      <c r="M808" s="425"/>
      <c r="N808" s="425"/>
      <c r="O808" s="425"/>
    </row>
    <row r="809" spans="1:15" ht="18.75" thickBot="1" x14ac:dyDescent="0.3">
      <c r="A809" s="426">
        <f>A812</f>
        <v>0</v>
      </c>
      <c r="B809" s="426"/>
      <c r="C809" s="426"/>
      <c r="D809" s="426"/>
      <c r="E809" s="426"/>
      <c r="F809" s="426"/>
      <c r="G809" s="426"/>
      <c r="H809" s="426"/>
      <c r="I809" s="426"/>
      <c r="J809" s="426"/>
      <c r="K809" s="426"/>
      <c r="L809" s="426"/>
      <c r="M809" s="426"/>
      <c r="N809" s="426"/>
      <c r="O809" s="263">
        <f>O783+1</f>
        <v>32</v>
      </c>
    </row>
    <row r="810" spans="1:15" x14ac:dyDescent="0.2">
      <c r="A810" s="264"/>
      <c r="B810" s="422" t="s">
        <v>18</v>
      </c>
      <c r="C810" s="423"/>
      <c r="D810" s="424"/>
      <c r="E810" s="422" t="s">
        <v>19</v>
      </c>
      <c r="F810" s="423"/>
      <c r="G810" s="423"/>
      <c r="H810" s="423"/>
      <c r="I810" s="423"/>
      <c r="J810" s="423"/>
      <c r="K810" s="423"/>
      <c r="L810" s="422" t="s">
        <v>34</v>
      </c>
      <c r="M810" s="423"/>
      <c r="N810" s="423"/>
    </row>
    <row r="811" spans="1:15" ht="92.25" thickBot="1" x14ac:dyDescent="0.25">
      <c r="A811" s="265"/>
      <c r="B811" s="266" t="s">
        <v>39</v>
      </c>
      <c r="C811" s="267" t="s">
        <v>3</v>
      </c>
      <c r="D811" s="268" t="s">
        <v>13</v>
      </c>
      <c r="E811" s="266" t="s">
        <v>4</v>
      </c>
      <c r="F811" s="267" t="s">
        <v>5</v>
      </c>
      <c r="G811" s="267" t="s">
        <v>36</v>
      </c>
      <c r="H811" s="267" t="s">
        <v>40</v>
      </c>
      <c r="I811" s="267" t="s">
        <v>21</v>
      </c>
      <c r="J811" s="267" t="s">
        <v>8</v>
      </c>
      <c r="K811" s="267" t="s">
        <v>17</v>
      </c>
      <c r="L811" s="266" t="s">
        <v>14</v>
      </c>
      <c r="M811" s="267" t="s">
        <v>15</v>
      </c>
      <c r="N811" s="267" t="s">
        <v>16</v>
      </c>
    </row>
    <row r="812" spans="1:15" x14ac:dyDescent="0.2">
      <c r="A812" s="269">
        <f>'инд. оценки 2 кл.'!A37</f>
        <v>0</v>
      </c>
      <c r="B812" s="270" t="str">
        <f>'инд. оценки 2 кл.'!D37</f>
        <v xml:space="preserve"> </v>
      </c>
      <c r="C812" s="271" t="str">
        <f>'инд. оценки 2 кл.'!G37</f>
        <v xml:space="preserve"> </v>
      </c>
      <c r="D812" s="272" t="str">
        <f>'инд. оценки 2 кл.'!J37</f>
        <v xml:space="preserve"> </v>
      </c>
      <c r="E812" s="270" t="str">
        <f>'инд. оценки 2 кл.'!M37</f>
        <v xml:space="preserve"> </v>
      </c>
      <c r="F812" s="271" t="str">
        <f>'инд. оценки 2 кл.'!P37</f>
        <v xml:space="preserve"> </v>
      </c>
      <c r="G812" s="271" t="str">
        <f>'инд. оценки 2 кл.'!S37</f>
        <v xml:space="preserve"> </v>
      </c>
      <c r="H812" s="271" t="str">
        <f>'инд. оценки 2 кл.'!V37</f>
        <v xml:space="preserve"> </v>
      </c>
      <c r="I812" s="271" t="str">
        <f>'инд. оценки 2 кл.'!Y37</f>
        <v xml:space="preserve"> </v>
      </c>
      <c r="J812" s="271" t="str">
        <f>'инд. оценки 2 кл.'!AB37</f>
        <v xml:space="preserve"> </v>
      </c>
      <c r="K812" s="271" t="str">
        <f>'инд. оценки 2 кл.'!AE37</f>
        <v xml:space="preserve"> </v>
      </c>
      <c r="L812" s="270" t="str">
        <f>'инд. оценки 2 кл.'!AH37</f>
        <v xml:space="preserve"> </v>
      </c>
      <c r="M812" s="271" t="str">
        <f>'инд. оценки 2 кл.'!AK37</f>
        <v xml:space="preserve"> </v>
      </c>
      <c r="N812" s="271" t="str">
        <f>'инд. оценки 2 кл.'!AN37</f>
        <v xml:space="preserve"> </v>
      </c>
    </row>
    <row r="813" spans="1:15" x14ac:dyDescent="0.2">
      <c r="A813" s="273" t="s">
        <v>47</v>
      </c>
      <c r="B813" s="419" t="str">
        <f>IF('инд. оценка уровня 2кл.'!O35=1,'инд. оценка уровня 2кл.'!$B$41,'инд. оценка уровня 2кл.'!$B$40)</f>
        <v>НИЖЕ БАЗОВОГО</v>
      </c>
      <c r="C813" s="420"/>
      <c r="D813" s="421"/>
      <c r="E813" s="419" t="str">
        <f>IF('инд. оценка уровня 2кл.'!P35=1,'инд. оценка уровня 2кл.'!$B$41,'инд. оценка уровня 2кл.'!$B$40)</f>
        <v>НИЖЕ БАЗОВОГО</v>
      </c>
      <c r="F813" s="420"/>
      <c r="G813" s="420"/>
      <c r="H813" s="420"/>
      <c r="I813" s="420"/>
      <c r="J813" s="420"/>
      <c r="K813" s="420"/>
      <c r="L813" s="419" t="str">
        <f>IF('инд. оценка уровня 2кл.'!Q35=1,'инд. оценка уровня 2кл.'!$B$41,'инд. оценка уровня 2кл.'!$B$40)</f>
        <v>НИЖЕ БАЗОВОГО</v>
      </c>
      <c r="M813" s="420"/>
      <c r="N813" s="420"/>
    </row>
    <row r="814" spans="1:15" ht="13.5" thickBot="1" x14ac:dyDescent="0.25">
      <c r="A814" s="274" t="s">
        <v>49</v>
      </c>
      <c r="B814" s="405" t="str">
        <f>IF('инд. прогресс 2 кл.'!J34=1,'инд. прогресс 2 кл.'!$B$40,'инд. прогресс 2 кл.'!$B$39)</f>
        <v>НЕТ ПРОГРЕССА</v>
      </c>
      <c r="C814" s="406"/>
      <c r="D814" s="407"/>
      <c r="E814" s="405" t="str">
        <f>IF('инд. прогресс 2 кл.'!K34=1,'инд. прогресс 2 кл.'!$B$40,'инд. прогресс 2 кл.'!$B$39)</f>
        <v>НЕТ ПРОГРЕССА</v>
      </c>
      <c r="F814" s="406"/>
      <c r="G814" s="406"/>
      <c r="H814" s="406"/>
      <c r="I814" s="406"/>
      <c r="J814" s="406"/>
      <c r="K814" s="406"/>
      <c r="L814" s="405"/>
      <c r="M814" s="406"/>
      <c r="N814" s="406"/>
    </row>
    <row r="815" spans="1:15" ht="13.5" thickBot="1" x14ac:dyDescent="0.25">
      <c r="A815" s="275"/>
      <c r="B815" s="276"/>
      <c r="C815" s="276"/>
      <c r="D815" s="276"/>
      <c r="E815" s="276"/>
      <c r="F815" s="276"/>
      <c r="G815" s="276"/>
      <c r="H815" s="276"/>
      <c r="I815" s="276"/>
      <c r="J815" s="276"/>
      <c r="K815" s="276"/>
      <c r="L815" s="276"/>
      <c r="M815" s="276"/>
      <c r="N815" s="276"/>
    </row>
    <row r="816" spans="1:15" x14ac:dyDescent="0.2">
      <c r="A816" s="410" t="s">
        <v>42</v>
      </c>
      <c r="B816" s="411"/>
      <c r="C816" s="411"/>
      <c r="D816" s="412"/>
      <c r="E816" s="276"/>
      <c r="F816" s="276"/>
      <c r="G816" s="276"/>
      <c r="H816" s="276"/>
      <c r="I816" s="276"/>
      <c r="J816" s="276"/>
      <c r="K816" s="276"/>
      <c r="L816" s="276"/>
      <c r="M816" s="276"/>
      <c r="N816" s="276"/>
    </row>
    <row r="817" spans="1:14" ht="13.5" thickBot="1" x14ac:dyDescent="0.25">
      <c r="A817" s="413"/>
      <c r="B817" s="414"/>
      <c r="C817" s="414"/>
      <c r="D817" s="415"/>
      <c r="E817" s="276"/>
      <c r="F817" s="276"/>
      <c r="G817" s="276"/>
      <c r="H817" s="276"/>
      <c r="I817" s="276"/>
      <c r="J817" s="276"/>
      <c r="K817" s="276"/>
      <c r="L817" s="276"/>
      <c r="M817" s="276"/>
      <c r="N817" s="276"/>
    </row>
    <row r="818" spans="1:14" x14ac:dyDescent="0.2">
      <c r="A818" s="277" t="s">
        <v>57</v>
      </c>
      <c r="B818" s="416">
        <f>SUM(B812:N812)</f>
        <v>0</v>
      </c>
      <c r="C818" s="417"/>
      <c r="D818" s="418"/>
      <c r="E818" s="276"/>
      <c r="F818" s="276"/>
      <c r="G818" s="276"/>
      <c r="H818" s="276"/>
      <c r="I818" s="276"/>
      <c r="J818" s="276"/>
      <c r="K818" s="276"/>
      <c r="L818" s="276"/>
      <c r="M818" s="276"/>
      <c r="N818" s="276"/>
    </row>
    <row r="819" spans="1:14" x14ac:dyDescent="0.2">
      <c r="A819" s="278" t="s">
        <v>30</v>
      </c>
      <c r="B819" s="419" t="str">
        <f>IF('инд. оценка уровня 2кл.'!R35=1,'инд. оценка уровня 2кл.'!$B$41,'инд. оценка уровня 2кл.'!$B$40)</f>
        <v>НИЖЕ БАЗОВОГО</v>
      </c>
      <c r="C819" s="420"/>
      <c r="D819" s="421"/>
      <c r="E819" s="276"/>
      <c r="F819" s="276"/>
      <c r="G819" s="276"/>
      <c r="H819" s="276"/>
      <c r="I819" s="276"/>
      <c r="J819" s="276"/>
      <c r="K819" s="276"/>
      <c r="L819" s="276"/>
      <c r="M819" s="276"/>
      <c r="N819" s="276"/>
    </row>
    <row r="820" spans="1:14" ht="13.5" thickBot="1" x14ac:dyDescent="0.25">
      <c r="A820" s="279" t="s">
        <v>41</v>
      </c>
      <c r="B820" s="405" t="str">
        <f>IF('инд. прогресс 2 кл.'!L34=1,'инд. прогресс 2 кл.'!$B$40,'инд. прогресс 2 кл.'!$B$39)</f>
        <v>НЕТ ПРОГРЕССА</v>
      </c>
      <c r="C820" s="406"/>
      <c r="D820" s="407"/>
      <c r="E820" s="276"/>
      <c r="F820" s="276"/>
      <c r="G820" s="276"/>
      <c r="H820" s="276"/>
      <c r="I820" s="276"/>
      <c r="J820" s="276"/>
      <c r="K820" s="276"/>
      <c r="L820" s="276"/>
      <c r="M820" s="276"/>
      <c r="N820" s="276"/>
    </row>
    <row r="821" spans="1:14" x14ac:dyDescent="0.2">
      <c r="A821" s="280"/>
      <c r="B821" s="276"/>
      <c r="C821" s="276"/>
      <c r="D821" s="276"/>
      <c r="E821" s="276"/>
      <c r="F821" s="276"/>
      <c r="G821" s="276"/>
      <c r="H821" s="276"/>
      <c r="I821" s="276"/>
      <c r="J821" s="276"/>
      <c r="K821" s="276"/>
      <c r="L821" s="276"/>
      <c r="M821" s="276"/>
      <c r="N821" s="276"/>
    </row>
    <row r="822" spans="1:14" x14ac:dyDescent="0.2">
      <c r="A822" s="280"/>
      <c r="B822" s="276"/>
      <c r="C822" s="276"/>
      <c r="D822" s="276"/>
      <c r="E822" s="276"/>
      <c r="F822" s="276"/>
      <c r="G822" s="276"/>
      <c r="H822" s="276"/>
      <c r="I822" s="276"/>
      <c r="J822" s="276"/>
      <c r="K822" s="276"/>
      <c r="L822" s="276"/>
      <c r="M822" s="276"/>
      <c r="N822" s="276"/>
    </row>
    <row r="823" spans="1:14" x14ac:dyDescent="0.2">
      <c r="A823" s="281" t="s">
        <v>50</v>
      </c>
      <c r="B823" s="281"/>
      <c r="C823" s="282"/>
      <c r="D823" s="276"/>
      <c r="E823" s="276"/>
      <c r="F823" s="276"/>
      <c r="G823" s="276"/>
      <c r="H823" s="276"/>
      <c r="I823" s="276"/>
      <c r="J823" s="276"/>
      <c r="K823" s="276"/>
      <c r="L823" s="276"/>
      <c r="M823" s="276"/>
      <c r="N823" s="276"/>
    </row>
    <row r="824" spans="1:14" x14ac:dyDescent="0.2">
      <c r="A824" s="283" t="s">
        <v>51</v>
      </c>
      <c r="B824" s="408"/>
      <c r="C824" s="408"/>
      <c r="D824" s="276"/>
      <c r="E824" s="276"/>
      <c r="F824" s="276"/>
      <c r="G824" s="276"/>
      <c r="H824" s="276"/>
      <c r="I824" s="276"/>
      <c r="J824" s="276"/>
      <c r="K824" s="276"/>
      <c r="L824" s="276"/>
      <c r="M824" s="276"/>
      <c r="N824" s="276"/>
    </row>
    <row r="825" spans="1:14" x14ac:dyDescent="0.2">
      <c r="A825" s="283" t="s">
        <v>52</v>
      </c>
      <c r="B825" s="409"/>
      <c r="C825" s="409"/>
      <c r="D825" s="276"/>
      <c r="E825" s="276"/>
      <c r="F825" s="276"/>
      <c r="G825" s="276"/>
      <c r="H825" s="276"/>
      <c r="I825" s="276"/>
      <c r="J825" s="276"/>
      <c r="K825" s="276"/>
      <c r="L825" s="276"/>
      <c r="M825" s="276"/>
      <c r="N825" s="276"/>
    </row>
    <row r="826" spans="1:14" x14ac:dyDescent="0.2">
      <c r="A826" s="280"/>
      <c r="B826" s="276"/>
      <c r="C826" s="276"/>
      <c r="D826" s="276"/>
      <c r="E826" s="276"/>
      <c r="F826" s="276"/>
      <c r="G826" s="276"/>
      <c r="H826" s="276"/>
      <c r="I826" s="276"/>
      <c r="J826" s="276"/>
      <c r="K826" s="276"/>
      <c r="L826" s="276"/>
      <c r="M826" s="276"/>
      <c r="N826" s="276"/>
    </row>
    <row r="827" spans="1:14" x14ac:dyDescent="0.2">
      <c r="A827" s="280"/>
      <c r="B827" s="276"/>
      <c r="C827" s="276"/>
      <c r="D827" s="276"/>
      <c r="E827" s="276"/>
      <c r="F827" s="276"/>
      <c r="G827" s="276"/>
      <c r="H827" s="276"/>
      <c r="I827" s="276"/>
      <c r="J827" s="276"/>
      <c r="K827" s="276"/>
      <c r="L827" s="276"/>
      <c r="M827" s="276"/>
      <c r="N827" s="276"/>
    </row>
    <row r="828" spans="1:14" x14ac:dyDescent="0.2">
      <c r="A828" s="280"/>
      <c r="B828" s="276"/>
      <c r="C828" s="276"/>
      <c r="D828" s="276"/>
      <c r="E828" s="276"/>
      <c r="F828" s="276"/>
      <c r="G828" s="276"/>
      <c r="H828" s="276"/>
      <c r="I828" s="276"/>
      <c r="J828" s="276"/>
      <c r="K828" s="276"/>
      <c r="L828" s="276"/>
      <c r="M828" s="276"/>
      <c r="N828" s="276"/>
    </row>
    <row r="829" spans="1:14" x14ac:dyDescent="0.2">
      <c r="A829" s="280"/>
      <c r="B829" s="276"/>
      <c r="C829" s="276"/>
      <c r="D829" s="276"/>
      <c r="E829" s="276"/>
      <c r="F829" s="276"/>
      <c r="G829" s="276"/>
      <c r="H829" s="276"/>
      <c r="I829" s="276"/>
      <c r="J829" s="276"/>
      <c r="K829" s="276"/>
      <c r="L829" s="276"/>
      <c r="M829" s="276"/>
      <c r="N829" s="276"/>
    </row>
    <row r="830" spans="1:14" x14ac:dyDescent="0.2">
      <c r="A830" s="280"/>
      <c r="B830" s="276"/>
      <c r="C830" s="276"/>
      <c r="D830" s="276"/>
      <c r="E830" s="276"/>
      <c r="F830" s="276"/>
      <c r="G830" s="276"/>
      <c r="H830" s="276"/>
      <c r="I830" s="276"/>
      <c r="J830" s="276"/>
      <c r="K830" s="276"/>
      <c r="L830" s="276"/>
      <c r="M830" s="276"/>
      <c r="N830" s="276"/>
    </row>
    <row r="831" spans="1:14" x14ac:dyDescent="0.2">
      <c r="A831" s="280"/>
      <c r="B831" s="276"/>
      <c r="C831" s="276"/>
      <c r="D831" s="276"/>
      <c r="E831" s="276"/>
      <c r="F831" s="276"/>
      <c r="G831" s="276"/>
      <c r="H831" s="276"/>
      <c r="I831" s="276"/>
      <c r="J831" s="276"/>
      <c r="K831" s="276"/>
      <c r="L831" s="276"/>
      <c r="M831" s="276"/>
      <c r="N831" s="276"/>
    </row>
    <row r="832" spans="1:14" x14ac:dyDescent="0.2">
      <c r="A832" s="280"/>
      <c r="B832" s="276"/>
      <c r="C832" s="276"/>
      <c r="D832" s="276"/>
      <c r="E832" s="276"/>
      <c r="F832" s="276"/>
      <c r="G832" s="276"/>
      <c r="H832" s="276"/>
      <c r="I832" s="276"/>
      <c r="J832" s="276"/>
      <c r="K832" s="276"/>
      <c r="L832" s="276"/>
      <c r="M832" s="276"/>
      <c r="N832" s="276"/>
    </row>
    <row r="833" spans="1:15" x14ac:dyDescent="0.2">
      <c r="A833" s="280"/>
      <c r="B833" s="276"/>
      <c r="C833" s="276"/>
      <c r="D833" s="276"/>
      <c r="E833" s="276"/>
      <c r="F833" s="276"/>
      <c r="G833" s="276"/>
      <c r="H833" s="276"/>
      <c r="I833" s="276"/>
      <c r="J833" s="276"/>
      <c r="K833" s="276"/>
      <c r="L833" s="276"/>
      <c r="M833" s="276"/>
      <c r="N833" s="276"/>
    </row>
    <row r="834" spans="1:15" ht="18.75" x14ac:dyDescent="0.2">
      <c r="A834" s="425" t="s">
        <v>69</v>
      </c>
      <c r="B834" s="425"/>
      <c r="C834" s="425"/>
      <c r="D834" s="425"/>
      <c r="E834" s="425"/>
      <c r="F834" s="425"/>
      <c r="G834" s="425"/>
      <c r="H834" s="425"/>
      <c r="I834" s="425"/>
      <c r="J834" s="425"/>
      <c r="K834" s="425"/>
      <c r="L834" s="425"/>
      <c r="M834" s="425"/>
      <c r="N834" s="425"/>
      <c r="O834" s="425"/>
    </row>
    <row r="835" spans="1:15" ht="18.75" thickBot="1" x14ac:dyDescent="0.3">
      <c r="A835" s="426">
        <f>A838</f>
        <v>0</v>
      </c>
      <c r="B835" s="426"/>
      <c r="C835" s="426"/>
      <c r="D835" s="426"/>
      <c r="E835" s="426"/>
      <c r="F835" s="426"/>
      <c r="G835" s="426"/>
      <c r="H835" s="426"/>
      <c r="I835" s="426"/>
      <c r="J835" s="426"/>
      <c r="K835" s="426"/>
      <c r="L835" s="426"/>
      <c r="M835" s="426"/>
      <c r="N835" s="426"/>
      <c r="O835" s="263">
        <f>O809+1</f>
        <v>33</v>
      </c>
    </row>
    <row r="836" spans="1:15" x14ac:dyDescent="0.2">
      <c r="A836" s="264"/>
      <c r="B836" s="422" t="s">
        <v>18</v>
      </c>
      <c r="C836" s="423"/>
      <c r="D836" s="424"/>
      <c r="E836" s="422" t="s">
        <v>19</v>
      </c>
      <c r="F836" s="423"/>
      <c r="G836" s="423"/>
      <c r="H836" s="423"/>
      <c r="I836" s="423"/>
      <c r="J836" s="423"/>
      <c r="K836" s="423"/>
      <c r="L836" s="422" t="s">
        <v>34</v>
      </c>
      <c r="M836" s="423"/>
      <c r="N836" s="423"/>
    </row>
    <row r="837" spans="1:15" ht="92.25" thickBot="1" x14ac:dyDescent="0.25">
      <c r="A837" s="265"/>
      <c r="B837" s="266" t="s">
        <v>39</v>
      </c>
      <c r="C837" s="267" t="s">
        <v>3</v>
      </c>
      <c r="D837" s="268" t="s">
        <v>13</v>
      </c>
      <c r="E837" s="266" t="s">
        <v>4</v>
      </c>
      <c r="F837" s="267" t="s">
        <v>5</v>
      </c>
      <c r="G837" s="267" t="s">
        <v>36</v>
      </c>
      <c r="H837" s="267" t="s">
        <v>40</v>
      </c>
      <c r="I837" s="267" t="s">
        <v>21</v>
      </c>
      <c r="J837" s="267" t="s">
        <v>8</v>
      </c>
      <c r="K837" s="267" t="s">
        <v>17</v>
      </c>
      <c r="L837" s="266" t="s">
        <v>14</v>
      </c>
      <c r="M837" s="267" t="s">
        <v>15</v>
      </c>
      <c r="N837" s="267" t="s">
        <v>16</v>
      </c>
    </row>
    <row r="838" spans="1:15" x14ac:dyDescent="0.2">
      <c r="A838" s="269">
        <f>'инд. оценки 2 кл.'!A38</f>
        <v>0</v>
      </c>
      <c r="B838" s="270" t="str">
        <f>'инд. оценки 2 кл.'!D38</f>
        <v xml:space="preserve"> </v>
      </c>
      <c r="C838" s="271" t="str">
        <f>'инд. оценки 2 кл.'!G38</f>
        <v xml:space="preserve"> </v>
      </c>
      <c r="D838" s="272" t="str">
        <f>'инд. оценки 2 кл.'!J38</f>
        <v xml:space="preserve"> </v>
      </c>
      <c r="E838" s="270" t="str">
        <f>'инд. оценки 2 кл.'!M38</f>
        <v xml:space="preserve"> </v>
      </c>
      <c r="F838" s="271" t="str">
        <f>'инд. оценки 2 кл.'!P38</f>
        <v xml:space="preserve"> </v>
      </c>
      <c r="G838" s="271" t="str">
        <f>'инд. оценки 2 кл.'!S38</f>
        <v xml:space="preserve"> </v>
      </c>
      <c r="H838" s="271" t="str">
        <f>'инд. оценки 2 кл.'!V38</f>
        <v xml:space="preserve"> </v>
      </c>
      <c r="I838" s="271" t="str">
        <f>'инд. оценки 2 кл.'!Y38</f>
        <v xml:space="preserve"> </v>
      </c>
      <c r="J838" s="271" t="str">
        <f>'инд. оценки 2 кл.'!AB38</f>
        <v xml:space="preserve"> </v>
      </c>
      <c r="K838" s="271" t="str">
        <f>'инд. оценки 2 кл.'!AE38</f>
        <v xml:space="preserve"> </v>
      </c>
      <c r="L838" s="270" t="str">
        <f>'инд. оценки 2 кл.'!AH38</f>
        <v xml:space="preserve"> </v>
      </c>
      <c r="M838" s="271" t="str">
        <f>'инд. оценки 2 кл.'!AK38</f>
        <v xml:space="preserve"> </v>
      </c>
      <c r="N838" s="271" t="str">
        <f>'инд. оценки 2 кл.'!AN38</f>
        <v xml:space="preserve"> </v>
      </c>
    </row>
    <row r="839" spans="1:15" x14ac:dyDescent="0.2">
      <c r="A839" s="273" t="s">
        <v>47</v>
      </c>
      <c r="B839" s="419" t="str">
        <f>IF('инд. оценка уровня 2кл.'!O36=1,'инд. оценка уровня 2кл.'!$B$41,'инд. оценка уровня 2кл.'!$B$40)</f>
        <v>НИЖЕ БАЗОВОГО</v>
      </c>
      <c r="C839" s="420"/>
      <c r="D839" s="421"/>
      <c r="E839" s="419" t="str">
        <f>IF('инд. оценка уровня 2кл.'!P36=1,'инд. оценка уровня 2кл.'!$B$41,'инд. оценка уровня 2кл.'!$B$40)</f>
        <v>НИЖЕ БАЗОВОГО</v>
      </c>
      <c r="F839" s="420"/>
      <c r="G839" s="420"/>
      <c r="H839" s="420"/>
      <c r="I839" s="420"/>
      <c r="J839" s="420"/>
      <c r="K839" s="420"/>
      <c r="L839" s="419" t="str">
        <f>IF('инд. оценка уровня 2кл.'!Q36=1,'инд. оценка уровня 2кл.'!$B$41,'инд. оценка уровня 2кл.'!$B$40)</f>
        <v>НИЖЕ БАЗОВОГО</v>
      </c>
      <c r="M839" s="420"/>
      <c r="N839" s="420"/>
    </row>
    <row r="840" spans="1:15" ht="13.5" thickBot="1" x14ac:dyDescent="0.25">
      <c r="A840" s="274" t="s">
        <v>49</v>
      </c>
      <c r="B840" s="405" t="str">
        <f>IF('инд. прогресс 2 кл.'!J35=1,'инд. прогресс 2 кл.'!$B$40,'инд. прогресс 2 кл.'!$B$39)</f>
        <v>НЕТ ПРОГРЕССА</v>
      </c>
      <c r="C840" s="406"/>
      <c r="D840" s="407"/>
      <c r="E840" s="405" t="str">
        <f>IF('инд. прогресс 2 кл.'!K35=1,'инд. прогресс 2 кл.'!$B$40,'инд. прогресс 2 кл.'!$B$39)</f>
        <v>НЕТ ПРОГРЕССА</v>
      </c>
      <c r="F840" s="406"/>
      <c r="G840" s="406"/>
      <c r="H840" s="406"/>
      <c r="I840" s="406"/>
      <c r="J840" s="406"/>
      <c r="K840" s="406"/>
      <c r="L840" s="405"/>
      <c r="M840" s="406"/>
      <c r="N840" s="406"/>
    </row>
    <row r="841" spans="1:15" ht="13.5" thickBot="1" x14ac:dyDescent="0.25">
      <c r="A841" s="275"/>
      <c r="B841" s="276"/>
      <c r="C841" s="276"/>
      <c r="D841" s="276"/>
      <c r="E841" s="276"/>
      <c r="F841" s="276"/>
      <c r="G841" s="276"/>
      <c r="H841" s="276"/>
      <c r="I841" s="276"/>
      <c r="J841" s="276"/>
      <c r="K841" s="276"/>
      <c r="L841" s="276"/>
      <c r="M841" s="276"/>
      <c r="N841" s="276"/>
    </row>
    <row r="842" spans="1:15" x14ac:dyDescent="0.2">
      <c r="A842" s="410" t="s">
        <v>42</v>
      </c>
      <c r="B842" s="411"/>
      <c r="C842" s="411"/>
      <c r="D842" s="412"/>
      <c r="E842" s="276"/>
      <c r="F842" s="276"/>
      <c r="G842" s="276"/>
      <c r="H842" s="276"/>
      <c r="I842" s="276"/>
      <c r="J842" s="276"/>
      <c r="K842" s="276"/>
      <c r="L842" s="276"/>
      <c r="M842" s="276"/>
      <c r="N842" s="276"/>
    </row>
    <row r="843" spans="1:15" ht="13.5" thickBot="1" x14ac:dyDescent="0.25">
      <c r="A843" s="413"/>
      <c r="B843" s="414"/>
      <c r="C843" s="414"/>
      <c r="D843" s="415"/>
      <c r="E843" s="276"/>
      <c r="F843" s="276"/>
      <c r="G843" s="276"/>
      <c r="H843" s="276"/>
      <c r="I843" s="276"/>
      <c r="J843" s="276"/>
      <c r="K843" s="276"/>
      <c r="L843" s="276"/>
      <c r="M843" s="276"/>
      <c r="N843" s="276"/>
    </row>
    <row r="844" spans="1:15" x14ac:dyDescent="0.2">
      <c r="A844" s="277" t="s">
        <v>57</v>
      </c>
      <c r="B844" s="416">
        <f>SUM(B838:N838)</f>
        <v>0</v>
      </c>
      <c r="C844" s="417"/>
      <c r="D844" s="418"/>
      <c r="E844" s="276"/>
      <c r="F844" s="276"/>
      <c r="G844" s="276"/>
      <c r="H844" s="276"/>
      <c r="I844" s="276"/>
      <c r="J844" s="276"/>
      <c r="K844" s="276"/>
      <c r="L844" s="276"/>
      <c r="M844" s="276"/>
      <c r="N844" s="276"/>
    </row>
    <row r="845" spans="1:15" x14ac:dyDescent="0.2">
      <c r="A845" s="278" t="s">
        <v>30</v>
      </c>
      <c r="B845" s="419" t="str">
        <f>IF('инд. оценка уровня 2кл.'!R36=1,'инд. оценка уровня 2кл.'!$B$41,'инд. оценка уровня 2кл.'!$B$40)</f>
        <v>НИЖЕ БАЗОВОГО</v>
      </c>
      <c r="C845" s="420"/>
      <c r="D845" s="421"/>
      <c r="E845" s="276"/>
      <c r="F845" s="276"/>
      <c r="G845" s="276"/>
      <c r="H845" s="276"/>
      <c r="I845" s="276"/>
      <c r="J845" s="276"/>
      <c r="K845" s="276"/>
      <c r="L845" s="276"/>
      <c r="M845" s="276"/>
      <c r="N845" s="276"/>
    </row>
    <row r="846" spans="1:15" ht="13.5" thickBot="1" x14ac:dyDescent="0.25">
      <c r="A846" s="279" t="s">
        <v>41</v>
      </c>
      <c r="B846" s="405" t="str">
        <f>IF('инд. прогресс 2 кл.'!L35=1,'инд. прогресс 2 кл.'!$B$40,'инд. прогресс 2 кл.'!$B$39)</f>
        <v>НЕТ ПРОГРЕССА</v>
      </c>
      <c r="C846" s="406"/>
      <c r="D846" s="407"/>
      <c r="E846" s="276"/>
      <c r="F846" s="276"/>
      <c r="G846" s="276"/>
      <c r="H846" s="276"/>
      <c r="I846" s="276"/>
      <c r="J846" s="276"/>
      <c r="K846" s="276"/>
      <c r="L846" s="276"/>
      <c r="M846" s="276"/>
      <c r="N846" s="276"/>
    </row>
    <row r="847" spans="1:15" x14ac:dyDescent="0.2">
      <c r="A847" s="280"/>
      <c r="B847" s="276"/>
      <c r="C847" s="276"/>
      <c r="D847" s="276"/>
      <c r="E847" s="276"/>
      <c r="F847" s="276"/>
      <c r="G847" s="276"/>
      <c r="H847" s="276"/>
      <c r="I847" s="276"/>
      <c r="J847" s="276"/>
      <c r="K847" s="276"/>
      <c r="L847" s="276"/>
      <c r="M847" s="276"/>
      <c r="N847" s="276"/>
    </row>
    <row r="848" spans="1:15" x14ac:dyDescent="0.2">
      <c r="A848" s="280"/>
      <c r="B848" s="276"/>
      <c r="C848" s="276"/>
      <c r="D848" s="276"/>
      <c r="E848" s="276"/>
      <c r="F848" s="276"/>
      <c r="G848" s="276"/>
      <c r="H848" s="276"/>
      <c r="I848" s="276"/>
      <c r="J848" s="276"/>
      <c r="K848" s="276"/>
      <c r="L848" s="276"/>
      <c r="M848" s="276"/>
      <c r="N848" s="276"/>
    </row>
    <row r="849" spans="1:15" x14ac:dyDescent="0.2">
      <c r="A849" s="281" t="s">
        <v>50</v>
      </c>
      <c r="B849" s="281"/>
      <c r="C849" s="282"/>
      <c r="D849" s="276"/>
      <c r="E849" s="276"/>
      <c r="F849" s="276"/>
      <c r="G849" s="276"/>
      <c r="H849" s="276"/>
      <c r="I849" s="276"/>
      <c r="J849" s="276"/>
      <c r="K849" s="276"/>
      <c r="L849" s="276"/>
      <c r="M849" s="276"/>
      <c r="N849" s="276"/>
    </row>
    <row r="850" spans="1:15" x14ac:dyDescent="0.2">
      <c r="A850" s="283" t="s">
        <v>51</v>
      </c>
      <c r="B850" s="408"/>
      <c r="C850" s="408"/>
      <c r="D850" s="276"/>
      <c r="E850" s="276"/>
      <c r="F850" s="276"/>
      <c r="G850" s="276"/>
      <c r="H850" s="276"/>
      <c r="I850" s="276"/>
      <c r="J850" s="276"/>
      <c r="K850" s="276"/>
      <c r="L850" s="276"/>
      <c r="M850" s="276"/>
      <c r="N850" s="276"/>
    </row>
    <row r="851" spans="1:15" x14ac:dyDescent="0.2">
      <c r="A851" s="283" t="s">
        <v>52</v>
      </c>
      <c r="B851" s="409"/>
      <c r="C851" s="409"/>
      <c r="D851" s="276"/>
      <c r="E851" s="276"/>
      <c r="F851" s="276"/>
      <c r="G851" s="276"/>
      <c r="H851" s="276"/>
      <c r="I851" s="276"/>
      <c r="J851" s="276"/>
      <c r="K851" s="276"/>
      <c r="L851" s="276"/>
      <c r="M851" s="276"/>
      <c r="N851" s="276"/>
    </row>
    <row r="852" spans="1:15" x14ac:dyDescent="0.2">
      <c r="A852" s="280"/>
      <c r="B852" s="276"/>
      <c r="C852" s="276"/>
      <c r="D852" s="276"/>
      <c r="E852" s="276"/>
      <c r="F852" s="276"/>
      <c r="G852" s="276"/>
      <c r="H852" s="276"/>
      <c r="I852" s="276"/>
      <c r="J852" s="276"/>
      <c r="K852" s="276"/>
      <c r="L852" s="276"/>
      <c r="M852" s="276"/>
      <c r="N852" s="276"/>
    </row>
    <row r="853" spans="1:15" x14ac:dyDescent="0.2">
      <c r="A853" s="280"/>
      <c r="B853" s="276"/>
      <c r="C853" s="276"/>
      <c r="D853" s="276"/>
      <c r="E853" s="276"/>
      <c r="F853" s="276"/>
      <c r="G853" s="276"/>
      <c r="H853" s="276"/>
      <c r="I853" s="276"/>
      <c r="J853" s="276"/>
      <c r="K853" s="276"/>
      <c r="L853" s="276"/>
      <c r="M853" s="276"/>
      <c r="N853" s="276"/>
    </row>
    <row r="854" spans="1:15" x14ac:dyDescent="0.2">
      <c r="A854" s="280"/>
      <c r="B854" s="276"/>
      <c r="C854" s="276"/>
      <c r="D854" s="276"/>
      <c r="E854" s="276"/>
      <c r="F854" s="276"/>
      <c r="G854" s="276"/>
      <c r="H854" s="276"/>
      <c r="I854" s="276"/>
      <c r="J854" s="276"/>
      <c r="K854" s="276"/>
      <c r="L854" s="276"/>
      <c r="M854" s="276"/>
      <c r="N854" s="276"/>
    </row>
    <row r="855" spans="1:15" x14ac:dyDescent="0.2">
      <c r="A855" s="280"/>
      <c r="B855" s="276"/>
      <c r="C855" s="276"/>
      <c r="D855" s="276"/>
      <c r="E855" s="276"/>
      <c r="F855" s="276"/>
      <c r="G855" s="276"/>
      <c r="H855" s="276"/>
      <c r="I855" s="276"/>
      <c r="J855" s="276"/>
      <c r="K855" s="276"/>
      <c r="L855" s="276"/>
      <c r="M855" s="276"/>
      <c r="N855" s="276"/>
    </row>
    <row r="856" spans="1:15" x14ac:dyDescent="0.2">
      <c r="A856" s="280"/>
      <c r="B856" s="276"/>
      <c r="C856" s="276"/>
      <c r="D856" s="276"/>
      <c r="E856" s="276"/>
      <c r="F856" s="276"/>
      <c r="G856" s="276"/>
      <c r="H856" s="276"/>
      <c r="I856" s="276"/>
      <c r="J856" s="276"/>
      <c r="K856" s="276"/>
      <c r="L856" s="276"/>
      <c r="M856" s="276"/>
      <c r="N856" s="276"/>
    </row>
    <row r="857" spans="1:15" x14ac:dyDescent="0.2">
      <c r="A857" s="280"/>
      <c r="B857" s="276"/>
      <c r="C857" s="276"/>
      <c r="D857" s="276"/>
      <c r="E857" s="276"/>
      <c r="F857" s="276"/>
      <c r="G857" s="276"/>
      <c r="H857" s="276"/>
      <c r="I857" s="276"/>
      <c r="J857" s="276"/>
      <c r="K857" s="276"/>
      <c r="L857" s="276"/>
      <c r="M857" s="276"/>
      <c r="N857" s="276"/>
    </row>
    <row r="858" spans="1:15" x14ac:dyDescent="0.2">
      <c r="A858" s="280"/>
      <c r="B858" s="276"/>
      <c r="C858" s="276"/>
      <c r="D858" s="276"/>
      <c r="E858" s="276"/>
      <c r="F858" s="276"/>
      <c r="G858" s="276"/>
      <c r="H858" s="276"/>
      <c r="I858" s="276"/>
      <c r="J858" s="276"/>
      <c r="K858" s="276"/>
      <c r="L858" s="276"/>
      <c r="M858" s="276"/>
      <c r="N858" s="276"/>
    </row>
    <row r="859" spans="1:15" x14ac:dyDescent="0.2">
      <c r="A859" s="280"/>
      <c r="B859" s="276"/>
      <c r="C859" s="276"/>
      <c r="D859" s="276"/>
      <c r="E859" s="276"/>
      <c r="F859" s="276"/>
      <c r="G859" s="276"/>
      <c r="H859" s="276"/>
      <c r="I859" s="276"/>
      <c r="J859" s="276"/>
      <c r="K859" s="276"/>
      <c r="L859" s="276"/>
      <c r="M859" s="276"/>
      <c r="N859" s="276"/>
    </row>
    <row r="860" spans="1:15" ht="18.75" x14ac:dyDescent="0.2">
      <c r="A860" s="425" t="s">
        <v>69</v>
      </c>
      <c r="B860" s="425"/>
      <c r="C860" s="425"/>
      <c r="D860" s="425"/>
      <c r="E860" s="425"/>
      <c r="F860" s="425"/>
      <c r="G860" s="425"/>
      <c r="H860" s="425"/>
      <c r="I860" s="425"/>
      <c r="J860" s="425"/>
      <c r="K860" s="425"/>
      <c r="L860" s="425"/>
      <c r="M860" s="425"/>
      <c r="N860" s="425"/>
      <c r="O860" s="425"/>
    </row>
    <row r="861" spans="1:15" ht="18.75" thickBot="1" x14ac:dyDescent="0.3">
      <c r="A861" s="426">
        <f>A864</f>
        <v>0</v>
      </c>
      <c r="B861" s="426"/>
      <c r="C861" s="426"/>
      <c r="D861" s="426"/>
      <c r="E861" s="426"/>
      <c r="F861" s="426"/>
      <c r="G861" s="426"/>
      <c r="H861" s="426"/>
      <c r="I861" s="426"/>
      <c r="J861" s="426"/>
      <c r="K861" s="426"/>
      <c r="L861" s="426"/>
      <c r="M861" s="426"/>
      <c r="N861" s="426"/>
      <c r="O861" s="263">
        <f>O835+1</f>
        <v>34</v>
      </c>
    </row>
    <row r="862" spans="1:15" x14ac:dyDescent="0.2">
      <c r="A862" s="264"/>
      <c r="B862" s="422" t="s">
        <v>18</v>
      </c>
      <c r="C862" s="423"/>
      <c r="D862" s="424"/>
      <c r="E862" s="422" t="s">
        <v>19</v>
      </c>
      <c r="F862" s="423"/>
      <c r="G862" s="423"/>
      <c r="H862" s="423"/>
      <c r="I862" s="423"/>
      <c r="J862" s="423"/>
      <c r="K862" s="423"/>
      <c r="L862" s="422" t="s">
        <v>34</v>
      </c>
      <c r="M862" s="423"/>
      <c r="N862" s="423"/>
    </row>
    <row r="863" spans="1:15" ht="92.25" thickBot="1" x14ac:dyDescent="0.25">
      <c r="A863" s="265"/>
      <c r="B863" s="266" t="s">
        <v>39</v>
      </c>
      <c r="C863" s="267" t="s">
        <v>3</v>
      </c>
      <c r="D863" s="268" t="s">
        <v>13</v>
      </c>
      <c r="E863" s="266" t="s">
        <v>4</v>
      </c>
      <c r="F863" s="267" t="s">
        <v>5</v>
      </c>
      <c r="G863" s="267" t="s">
        <v>36</v>
      </c>
      <c r="H863" s="267" t="s">
        <v>40</v>
      </c>
      <c r="I863" s="267" t="s">
        <v>21</v>
      </c>
      <c r="J863" s="267" t="s">
        <v>8</v>
      </c>
      <c r="K863" s="267" t="s">
        <v>17</v>
      </c>
      <c r="L863" s="266" t="s">
        <v>14</v>
      </c>
      <c r="M863" s="267" t="s">
        <v>15</v>
      </c>
      <c r="N863" s="267" t="s">
        <v>16</v>
      </c>
    </row>
    <row r="864" spans="1:15" x14ac:dyDescent="0.2">
      <c r="A864" s="269">
        <f>'инд. оценки 2 кл.'!A39</f>
        <v>0</v>
      </c>
      <c r="B864" s="270" t="str">
        <f>'инд. оценки 2 кл.'!D39</f>
        <v xml:space="preserve"> </v>
      </c>
      <c r="C864" s="271" t="str">
        <f>'инд. оценки 2 кл.'!G39</f>
        <v xml:space="preserve"> </v>
      </c>
      <c r="D864" s="272" t="str">
        <f>'инд. оценки 2 кл.'!J39</f>
        <v xml:space="preserve"> </v>
      </c>
      <c r="E864" s="270" t="str">
        <f>'инд. оценки 2 кл.'!M39</f>
        <v xml:space="preserve"> </v>
      </c>
      <c r="F864" s="271" t="str">
        <f>'инд. оценки 2 кл.'!P39</f>
        <v xml:space="preserve"> </v>
      </c>
      <c r="G864" s="271" t="str">
        <f>'инд. оценки 2 кл.'!S39</f>
        <v xml:space="preserve"> </v>
      </c>
      <c r="H864" s="271" t="str">
        <f>'инд. оценки 2 кл.'!V39</f>
        <v xml:space="preserve"> </v>
      </c>
      <c r="I864" s="271" t="str">
        <f>'инд. оценки 2 кл.'!Y39</f>
        <v xml:space="preserve"> </v>
      </c>
      <c r="J864" s="271" t="str">
        <f>'инд. оценки 2 кл.'!AB39</f>
        <v xml:space="preserve"> </v>
      </c>
      <c r="K864" s="271" t="str">
        <f>'инд. оценки 2 кл.'!AE39</f>
        <v xml:space="preserve"> </v>
      </c>
      <c r="L864" s="270" t="str">
        <f>'инд. оценки 2 кл.'!AH39</f>
        <v xml:space="preserve"> </v>
      </c>
      <c r="M864" s="271" t="str">
        <f>'инд. оценки 2 кл.'!AK39</f>
        <v xml:space="preserve"> </v>
      </c>
      <c r="N864" s="271" t="str">
        <f>'инд. оценки 2 кл.'!AN39</f>
        <v xml:space="preserve"> </v>
      </c>
    </row>
    <row r="865" spans="1:14" x14ac:dyDescent="0.2">
      <c r="A865" s="273" t="s">
        <v>47</v>
      </c>
      <c r="B865" s="419" t="str">
        <f>IF('инд. оценка уровня 2кл.'!O37=1,'инд. оценка уровня 2кл.'!$B$41,'инд. оценка уровня 2кл.'!$B$40)</f>
        <v>НИЖЕ БАЗОВОГО</v>
      </c>
      <c r="C865" s="420"/>
      <c r="D865" s="421"/>
      <c r="E865" s="419" t="str">
        <f>IF('инд. оценка уровня 2кл.'!P37=1,'инд. оценка уровня 2кл.'!$B$41,'инд. оценка уровня 2кл.'!$B$40)</f>
        <v>НИЖЕ БАЗОВОГО</v>
      </c>
      <c r="F865" s="420"/>
      <c r="G865" s="420"/>
      <c r="H865" s="420"/>
      <c r="I865" s="420"/>
      <c r="J865" s="420"/>
      <c r="K865" s="420"/>
      <c r="L865" s="419" t="str">
        <f>IF('инд. оценка уровня 2кл.'!Q37=1,'инд. оценка уровня 2кл.'!$B$41,'инд. оценка уровня 2кл.'!$B$40)</f>
        <v>НИЖЕ БАЗОВОГО</v>
      </c>
      <c r="M865" s="420"/>
      <c r="N865" s="420"/>
    </row>
    <row r="866" spans="1:14" ht="13.5" thickBot="1" x14ac:dyDescent="0.25">
      <c r="A866" s="274" t="s">
        <v>49</v>
      </c>
      <c r="B866" s="405" t="str">
        <f>IF('инд. прогресс 2 кл.'!J36=1,'инд. прогресс 2 кл.'!$B$40,'инд. прогресс 2 кл.'!$B$39)</f>
        <v>НЕТ ПРОГРЕССА</v>
      </c>
      <c r="C866" s="406"/>
      <c r="D866" s="407"/>
      <c r="E866" s="405" t="str">
        <f>IF('инд. прогресс 2 кл.'!K36=1,'инд. прогресс 2 кл.'!$B$40,'инд. прогресс 2 кл.'!$B$39)</f>
        <v>НЕТ ПРОГРЕССА</v>
      </c>
      <c r="F866" s="406"/>
      <c r="G866" s="406"/>
      <c r="H866" s="406"/>
      <c r="I866" s="406"/>
      <c r="J866" s="406"/>
      <c r="K866" s="406"/>
      <c r="L866" s="405"/>
      <c r="M866" s="406"/>
      <c r="N866" s="406"/>
    </row>
    <row r="867" spans="1:14" ht="13.5" thickBot="1" x14ac:dyDescent="0.25">
      <c r="A867" s="275"/>
      <c r="B867" s="276"/>
      <c r="C867" s="276"/>
      <c r="D867" s="276"/>
      <c r="E867" s="276"/>
      <c r="F867" s="276"/>
      <c r="G867" s="276"/>
      <c r="H867" s="276"/>
      <c r="I867" s="276"/>
      <c r="J867" s="276"/>
      <c r="K867" s="276"/>
      <c r="L867" s="276"/>
      <c r="M867" s="276"/>
      <c r="N867" s="276"/>
    </row>
    <row r="868" spans="1:14" x14ac:dyDescent="0.2">
      <c r="A868" s="410" t="s">
        <v>42</v>
      </c>
      <c r="B868" s="411"/>
      <c r="C868" s="411"/>
      <c r="D868" s="412"/>
      <c r="E868" s="276"/>
      <c r="F868" s="276"/>
      <c r="G868" s="276"/>
      <c r="H868" s="276"/>
      <c r="I868" s="276"/>
      <c r="J868" s="276"/>
      <c r="K868" s="276"/>
      <c r="L868" s="276"/>
      <c r="M868" s="276"/>
      <c r="N868" s="276"/>
    </row>
    <row r="869" spans="1:14" ht="13.5" thickBot="1" x14ac:dyDescent="0.25">
      <c r="A869" s="413"/>
      <c r="B869" s="414"/>
      <c r="C869" s="414"/>
      <c r="D869" s="415"/>
      <c r="E869" s="276"/>
      <c r="F869" s="276"/>
      <c r="G869" s="276"/>
      <c r="H869" s="276"/>
      <c r="I869" s="276"/>
      <c r="J869" s="276"/>
      <c r="K869" s="276"/>
      <c r="L869" s="276"/>
      <c r="M869" s="276"/>
      <c r="N869" s="276"/>
    </row>
    <row r="870" spans="1:14" x14ac:dyDescent="0.2">
      <c r="A870" s="277" t="s">
        <v>57</v>
      </c>
      <c r="B870" s="416">
        <f>SUM(B864:N864)</f>
        <v>0</v>
      </c>
      <c r="C870" s="417"/>
      <c r="D870" s="418"/>
      <c r="E870" s="276"/>
      <c r="F870" s="276"/>
      <c r="G870" s="276"/>
      <c r="H870" s="276"/>
      <c r="I870" s="276"/>
      <c r="J870" s="276"/>
      <c r="K870" s="276"/>
      <c r="L870" s="276"/>
      <c r="M870" s="276"/>
      <c r="N870" s="276"/>
    </row>
    <row r="871" spans="1:14" x14ac:dyDescent="0.2">
      <c r="A871" s="278" t="s">
        <v>30</v>
      </c>
      <c r="B871" s="419" t="str">
        <f>IF('инд. оценка уровня 2кл.'!R37=1,'инд. оценка уровня 2кл.'!$B$41,'инд. оценка уровня 2кл.'!$B$40)</f>
        <v>НИЖЕ БАЗОВОГО</v>
      </c>
      <c r="C871" s="420"/>
      <c r="D871" s="421"/>
      <c r="E871" s="276"/>
      <c r="F871" s="276"/>
      <c r="G871" s="276"/>
      <c r="H871" s="276"/>
      <c r="I871" s="276"/>
      <c r="J871" s="276"/>
      <c r="K871" s="276"/>
      <c r="L871" s="276"/>
      <c r="M871" s="276"/>
      <c r="N871" s="276"/>
    </row>
    <row r="872" spans="1:14" ht="13.5" thickBot="1" x14ac:dyDescent="0.25">
      <c r="A872" s="279" t="s">
        <v>41</v>
      </c>
      <c r="B872" s="405" t="str">
        <f>IF('инд. прогресс 2 кл.'!L36=1,'инд. прогресс 2 кл.'!$B$40,'инд. прогресс 2 кл.'!$B$39)</f>
        <v>НЕТ ПРОГРЕССА</v>
      </c>
      <c r="C872" s="406"/>
      <c r="D872" s="407"/>
      <c r="E872" s="276"/>
      <c r="F872" s="276"/>
      <c r="G872" s="276"/>
      <c r="H872" s="276"/>
      <c r="I872" s="276"/>
      <c r="J872" s="276"/>
      <c r="K872" s="276"/>
      <c r="L872" s="276"/>
      <c r="M872" s="276"/>
      <c r="N872" s="276"/>
    </row>
    <row r="873" spans="1:14" x14ac:dyDescent="0.2">
      <c r="A873" s="280"/>
      <c r="B873" s="276"/>
      <c r="C873" s="276"/>
      <c r="D873" s="276"/>
      <c r="E873" s="276"/>
      <c r="F873" s="276"/>
      <c r="G873" s="276"/>
      <c r="H873" s="276"/>
      <c r="I873" s="276"/>
      <c r="J873" s="276"/>
      <c r="K873" s="276"/>
      <c r="L873" s="276"/>
      <c r="M873" s="276"/>
      <c r="N873" s="276"/>
    </row>
    <row r="874" spans="1:14" x14ac:dyDescent="0.2">
      <c r="A874" s="280"/>
      <c r="B874" s="276"/>
      <c r="C874" s="276"/>
      <c r="D874" s="276"/>
      <c r="E874" s="276"/>
      <c r="F874" s="276"/>
      <c r="G874" s="276"/>
      <c r="H874" s="276"/>
      <c r="I874" s="276"/>
      <c r="J874" s="276"/>
      <c r="K874" s="276"/>
      <c r="L874" s="276"/>
      <c r="M874" s="276"/>
      <c r="N874" s="276"/>
    </row>
    <row r="875" spans="1:14" x14ac:dyDescent="0.2">
      <c r="A875" s="281" t="s">
        <v>50</v>
      </c>
      <c r="B875" s="281"/>
      <c r="C875" s="282"/>
      <c r="D875" s="276"/>
      <c r="E875" s="276"/>
      <c r="F875" s="276"/>
      <c r="G875" s="276"/>
      <c r="H875" s="276"/>
      <c r="I875" s="276"/>
      <c r="J875" s="276"/>
      <c r="K875" s="276"/>
      <c r="L875" s="276"/>
      <c r="M875" s="276"/>
      <c r="N875" s="276"/>
    </row>
    <row r="876" spans="1:14" x14ac:dyDescent="0.2">
      <c r="A876" s="283" t="s">
        <v>51</v>
      </c>
      <c r="B876" s="408"/>
      <c r="C876" s="408"/>
      <c r="D876" s="276"/>
      <c r="E876" s="276"/>
      <c r="F876" s="276"/>
      <c r="G876" s="276"/>
      <c r="H876" s="276"/>
      <c r="I876" s="276"/>
      <c r="J876" s="276"/>
      <c r="K876" s="276"/>
      <c r="L876" s="276"/>
      <c r="M876" s="276"/>
      <c r="N876" s="276"/>
    </row>
    <row r="877" spans="1:14" x14ac:dyDescent="0.2">
      <c r="A877" s="283" t="s">
        <v>52</v>
      </c>
      <c r="B877" s="409"/>
      <c r="C877" s="409"/>
      <c r="D877" s="276"/>
      <c r="E877" s="276"/>
      <c r="F877" s="276"/>
      <c r="G877" s="276"/>
      <c r="H877" s="276"/>
      <c r="I877" s="276"/>
      <c r="J877" s="276"/>
      <c r="K877" s="276"/>
      <c r="L877" s="276"/>
      <c r="M877" s="276"/>
      <c r="N877" s="276"/>
    </row>
    <row r="878" spans="1:14" x14ac:dyDescent="0.2">
      <c r="A878" s="280"/>
      <c r="B878" s="276"/>
      <c r="C878" s="276"/>
      <c r="D878" s="276"/>
      <c r="E878" s="276"/>
      <c r="F878" s="276"/>
      <c r="G878" s="276"/>
      <c r="H878" s="276"/>
      <c r="I878" s="276"/>
      <c r="J878" s="276"/>
      <c r="K878" s="276"/>
      <c r="L878" s="276"/>
      <c r="M878" s="276"/>
      <c r="N878" s="276"/>
    </row>
    <row r="879" spans="1:14" x14ac:dyDescent="0.2">
      <c r="A879" s="280"/>
      <c r="B879" s="276"/>
      <c r="C879" s="276"/>
      <c r="D879" s="276"/>
      <c r="E879" s="276"/>
      <c r="F879" s="276"/>
      <c r="G879" s="276"/>
      <c r="H879" s="276"/>
      <c r="I879" s="276"/>
      <c r="J879" s="276"/>
      <c r="K879" s="276"/>
      <c r="L879" s="276"/>
      <c r="M879" s="276"/>
      <c r="N879" s="276"/>
    </row>
    <row r="880" spans="1:14" x14ac:dyDescent="0.2">
      <c r="A880" s="280"/>
      <c r="B880" s="276"/>
      <c r="C880" s="276"/>
      <c r="D880" s="276"/>
      <c r="E880" s="276"/>
      <c r="F880" s="276"/>
      <c r="G880" s="276"/>
      <c r="H880" s="276"/>
      <c r="I880" s="276"/>
      <c r="J880" s="276"/>
      <c r="K880" s="276"/>
      <c r="L880" s="276"/>
      <c r="M880" s="276"/>
      <c r="N880" s="276"/>
    </row>
    <row r="881" spans="1:15" x14ac:dyDescent="0.2">
      <c r="A881" s="280"/>
      <c r="B881" s="276"/>
      <c r="C881" s="276"/>
      <c r="D881" s="276"/>
      <c r="E881" s="276"/>
      <c r="F881" s="276"/>
      <c r="G881" s="276"/>
      <c r="H881" s="276"/>
      <c r="I881" s="276"/>
      <c r="J881" s="276"/>
      <c r="K881" s="276"/>
      <c r="L881" s="276"/>
      <c r="M881" s="276"/>
      <c r="N881" s="276"/>
    </row>
    <row r="882" spans="1:15" x14ac:dyDescent="0.2">
      <c r="A882" s="280"/>
      <c r="B882" s="276"/>
      <c r="C882" s="276"/>
      <c r="D882" s="276"/>
      <c r="E882" s="276"/>
      <c r="F882" s="276"/>
      <c r="G882" s="276"/>
      <c r="H882" s="276"/>
      <c r="I882" s="276"/>
      <c r="J882" s="276"/>
      <c r="K882" s="276"/>
      <c r="L882" s="276"/>
      <c r="M882" s="276"/>
      <c r="N882" s="276"/>
    </row>
    <row r="883" spans="1:15" x14ac:dyDescent="0.2">
      <c r="A883" s="280"/>
      <c r="B883" s="276"/>
      <c r="C883" s="276"/>
      <c r="D883" s="276"/>
      <c r="E883" s="276"/>
      <c r="F883" s="276"/>
      <c r="G883" s="276"/>
      <c r="H883" s="276"/>
      <c r="I883" s="276"/>
      <c r="J883" s="276"/>
      <c r="K883" s="276"/>
      <c r="L883" s="276"/>
      <c r="M883" s="276"/>
      <c r="N883" s="276"/>
    </row>
    <row r="884" spans="1:15" x14ac:dyDescent="0.2">
      <c r="A884" s="280"/>
      <c r="B884" s="276"/>
      <c r="C884" s="276"/>
      <c r="D884" s="276"/>
      <c r="E884" s="276"/>
      <c r="F884" s="276"/>
      <c r="G884" s="276"/>
      <c r="H884" s="276"/>
      <c r="I884" s="276"/>
      <c r="J884" s="276"/>
      <c r="K884" s="276"/>
      <c r="L884" s="276"/>
      <c r="M884" s="276"/>
      <c r="N884" s="276"/>
    </row>
    <row r="885" spans="1:15" x14ac:dyDescent="0.2">
      <c r="A885" s="280"/>
      <c r="B885" s="276"/>
      <c r="C885" s="276"/>
      <c r="D885" s="276"/>
      <c r="E885" s="276"/>
      <c r="F885" s="276"/>
      <c r="G885" s="276"/>
      <c r="H885" s="276"/>
      <c r="I885" s="276"/>
      <c r="J885" s="276"/>
      <c r="K885" s="276"/>
      <c r="L885" s="276"/>
      <c r="M885" s="276"/>
      <c r="N885" s="276"/>
    </row>
    <row r="886" spans="1:15" ht="18.75" x14ac:dyDescent="0.2">
      <c r="A886" s="425" t="s">
        <v>69</v>
      </c>
      <c r="B886" s="425"/>
      <c r="C886" s="425"/>
      <c r="D886" s="425"/>
      <c r="E886" s="425"/>
      <c r="F886" s="425"/>
      <c r="G886" s="425"/>
      <c r="H886" s="425"/>
      <c r="I886" s="425"/>
      <c r="J886" s="425"/>
      <c r="K886" s="425"/>
      <c r="L886" s="425"/>
      <c r="M886" s="425"/>
      <c r="N886" s="425"/>
      <c r="O886" s="425"/>
    </row>
    <row r="887" spans="1:15" ht="18.75" thickBot="1" x14ac:dyDescent="0.3">
      <c r="A887" s="426">
        <f>A890</f>
        <v>0</v>
      </c>
      <c r="B887" s="426"/>
      <c r="C887" s="426"/>
      <c r="D887" s="426"/>
      <c r="E887" s="426"/>
      <c r="F887" s="426"/>
      <c r="G887" s="426"/>
      <c r="H887" s="426"/>
      <c r="I887" s="426"/>
      <c r="J887" s="426"/>
      <c r="K887" s="426"/>
      <c r="L887" s="426"/>
      <c r="M887" s="426"/>
      <c r="N887" s="426"/>
      <c r="O887" s="263">
        <f>O861+1</f>
        <v>35</v>
      </c>
    </row>
    <row r="888" spans="1:15" x14ac:dyDescent="0.2">
      <c r="A888" s="264"/>
      <c r="B888" s="422" t="s">
        <v>18</v>
      </c>
      <c r="C888" s="423"/>
      <c r="D888" s="424"/>
      <c r="E888" s="422" t="s">
        <v>19</v>
      </c>
      <c r="F888" s="423"/>
      <c r="G888" s="423"/>
      <c r="H888" s="423"/>
      <c r="I888" s="423"/>
      <c r="J888" s="423"/>
      <c r="K888" s="423"/>
      <c r="L888" s="422" t="s">
        <v>34</v>
      </c>
      <c r="M888" s="423"/>
      <c r="N888" s="423"/>
    </row>
    <row r="889" spans="1:15" ht="92.25" thickBot="1" x14ac:dyDescent="0.25">
      <c r="A889" s="265"/>
      <c r="B889" s="266" t="s">
        <v>39</v>
      </c>
      <c r="C889" s="267" t="s">
        <v>3</v>
      </c>
      <c r="D889" s="268" t="s">
        <v>13</v>
      </c>
      <c r="E889" s="266" t="s">
        <v>4</v>
      </c>
      <c r="F889" s="267" t="s">
        <v>5</v>
      </c>
      <c r="G889" s="267" t="s">
        <v>36</v>
      </c>
      <c r="H889" s="267" t="s">
        <v>40</v>
      </c>
      <c r="I889" s="267" t="s">
        <v>21</v>
      </c>
      <c r="J889" s="267" t="s">
        <v>8</v>
      </c>
      <c r="K889" s="267" t="s">
        <v>17</v>
      </c>
      <c r="L889" s="266" t="s">
        <v>14</v>
      </c>
      <c r="M889" s="267" t="s">
        <v>15</v>
      </c>
      <c r="N889" s="267" t="s">
        <v>16</v>
      </c>
    </row>
    <row r="890" spans="1:15" x14ac:dyDescent="0.2">
      <c r="A890" s="269">
        <f>'инд. оценки 2 кл.'!A40</f>
        <v>0</v>
      </c>
      <c r="B890" s="270" t="str">
        <f>'инд. оценки 2 кл.'!D40</f>
        <v xml:space="preserve"> </v>
      </c>
      <c r="C890" s="271" t="str">
        <f>'инд. оценки 2 кл.'!G40</f>
        <v xml:space="preserve"> </v>
      </c>
      <c r="D890" s="272" t="str">
        <f>'инд. оценки 2 кл.'!J40</f>
        <v xml:space="preserve"> </v>
      </c>
      <c r="E890" s="270" t="str">
        <f>'инд. оценки 2 кл.'!M40</f>
        <v xml:space="preserve"> </v>
      </c>
      <c r="F890" s="271" t="str">
        <f>'инд. оценки 2 кл.'!P40</f>
        <v xml:space="preserve"> </v>
      </c>
      <c r="G890" s="271" t="str">
        <f>'инд. оценки 2 кл.'!S40</f>
        <v xml:space="preserve"> </v>
      </c>
      <c r="H890" s="271" t="str">
        <f>'инд. оценки 2 кл.'!V40</f>
        <v xml:space="preserve"> </v>
      </c>
      <c r="I890" s="271" t="str">
        <f>'инд. оценки 2 кл.'!Y40</f>
        <v xml:space="preserve"> </v>
      </c>
      <c r="J890" s="271" t="str">
        <f>'инд. оценки 2 кл.'!AB40</f>
        <v xml:space="preserve"> </v>
      </c>
      <c r="K890" s="271" t="str">
        <f>'инд. оценки 2 кл.'!AE40</f>
        <v xml:space="preserve"> </v>
      </c>
      <c r="L890" s="270" t="str">
        <f>'инд. оценки 2 кл.'!AH40</f>
        <v xml:space="preserve"> </v>
      </c>
      <c r="M890" s="271" t="str">
        <f>'инд. оценки 2 кл.'!AK40</f>
        <v xml:space="preserve"> </v>
      </c>
      <c r="N890" s="271" t="str">
        <f>'инд. оценки 2 кл.'!AN40</f>
        <v xml:space="preserve"> </v>
      </c>
    </row>
    <row r="891" spans="1:15" x14ac:dyDescent="0.2">
      <c r="A891" s="273" t="s">
        <v>47</v>
      </c>
      <c r="B891" s="419" t="str">
        <f>IF('инд. оценка уровня 2кл.'!O38=1,'инд. оценка уровня 2кл.'!$B$41,'инд. оценка уровня 2кл.'!$B$40)</f>
        <v>НИЖЕ БАЗОВОГО</v>
      </c>
      <c r="C891" s="420"/>
      <c r="D891" s="421"/>
      <c r="E891" s="419" t="str">
        <f>IF('инд. оценка уровня 2кл.'!P38=1,'инд. оценка уровня 2кл.'!$B$41,'инд. оценка уровня 2кл.'!$B$40)</f>
        <v>НИЖЕ БАЗОВОГО</v>
      </c>
      <c r="F891" s="420"/>
      <c r="G891" s="420"/>
      <c r="H891" s="420"/>
      <c r="I891" s="420"/>
      <c r="J891" s="420"/>
      <c r="K891" s="420"/>
      <c r="L891" s="419" t="str">
        <f>IF('инд. оценка уровня 2кл.'!Q38=1,'инд. оценка уровня 2кл.'!$B$41,'инд. оценка уровня 2кл.'!$B$40)</f>
        <v>НИЖЕ БАЗОВОГО</v>
      </c>
      <c r="M891" s="420"/>
      <c r="N891" s="420"/>
    </row>
    <row r="892" spans="1:15" ht="13.5" thickBot="1" x14ac:dyDescent="0.25">
      <c r="A892" s="274" t="s">
        <v>49</v>
      </c>
      <c r="B892" s="405" t="str">
        <f>IF('инд. прогресс 2 кл.'!J37=1,'инд. прогресс 2 кл.'!$B$40,'инд. прогресс 2 кл.'!$B$39)</f>
        <v>НЕТ ПРОГРЕССА</v>
      </c>
      <c r="C892" s="406"/>
      <c r="D892" s="407"/>
      <c r="E892" s="405" t="str">
        <f>IF('инд. прогресс 2 кл.'!K37=1,'инд. прогресс 2 кл.'!$B$40,'инд. прогресс 2 кл.'!$B$39)</f>
        <v>НЕТ ПРОГРЕССА</v>
      </c>
      <c r="F892" s="406"/>
      <c r="G892" s="406"/>
      <c r="H892" s="406"/>
      <c r="I892" s="406"/>
      <c r="J892" s="406"/>
      <c r="K892" s="406"/>
      <c r="L892" s="405"/>
      <c r="M892" s="406"/>
      <c r="N892" s="406"/>
    </row>
    <row r="893" spans="1:15" ht="13.5" thickBot="1" x14ac:dyDescent="0.25">
      <c r="A893" s="275"/>
      <c r="B893" s="276"/>
      <c r="C893" s="276"/>
      <c r="D893" s="276"/>
      <c r="E893" s="276"/>
      <c r="F893" s="276"/>
      <c r="G893" s="276"/>
      <c r="H893" s="276"/>
      <c r="I893" s="276"/>
      <c r="J893" s="276"/>
      <c r="K893" s="276"/>
      <c r="L893" s="276"/>
      <c r="M893" s="276"/>
      <c r="N893" s="276"/>
    </row>
    <row r="894" spans="1:15" x14ac:dyDescent="0.2">
      <c r="A894" s="410" t="s">
        <v>42</v>
      </c>
      <c r="B894" s="411"/>
      <c r="C894" s="411"/>
      <c r="D894" s="412"/>
      <c r="E894" s="276"/>
      <c r="F894" s="276"/>
      <c r="G894" s="276"/>
      <c r="H894" s="276"/>
      <c r="I894" s="276"/>
      <c r="J894" s="276"/>
      <c r="K894" s="276"/>
      <c r="L894" s="276"/>
      <c r="M894" s="276"/>
      <c r="N894" s="276"/>
    </row>
    <row r="895" spans="1:15" ht="13.5" thickBot="1" x14ac:dyDescent="0.25">
      <c r="A895" s="413"/>
      <c r="B895" s="414"/>
      <c r="C895" s="414"/>
      <c r="D895" s="415"/>
      <c r="E895" s="276"/>
      <c r="F895" s="276"/>
      <c r="G895" s="276"/>
      <c r="H895" s="276"/>
      <c r="I895" s="276"/>
      <c r="J895" s="276"/>
      <c r="K895" s="276"/>
      <c r="L895" s="276"/>
      <c r="M895" s="276"/>
      <c r="N895" s="276"/>
    </row>
    <row r="896" spans="1:15" x14ac:dyDescent="0.2">
      <c r="A896" s="277" t="s">
        <v>57</v>
      </c>
      <c r="B896" s="416">
        <f>SUM(B890:N890)</f>
        <v>0</v>
      </c>
      <c r="C896" s="417"/>
      <c r="D896" s="418"/>
      <c r="E896" s="276"/>
      <c r="F896" s="276"/>
      <c r="G896" s="276"/>
      <c r="H896" s="276"/>
      <c r="I896" s="276"/>
      <c r="J896" s="276"/>
      <c r="K896" s="276"/>
      <c r="L896" s="276"/>
      <c r="M896" s="276"/>
      <c r="N896" s="276"/>
    </row>
    <row r="897" spans="1:14" x14ac:dyDescent="0.2">
      <c r="A897" s="278" t="s">
        <v>30</v>
      </c>
      <c r="B897" s="419" t="str">
        <f>IF('инд. оценка уровня 2кл.'!R38=1,'инд. оценка уровня 2кл.'!$B$41,'инд. оценка уровня 2кл.'!$B$40)</f>
        <v>НИЖЕ БАЗОВОГО</v>
      </c>
      <c r="C897" s="420"/>
      <c r="D897" s="421"/>
      <c r="E897" s="276"/>
      <c r="F897" s="276"/>
      <c r="G897" s="276"/>
      <c r="H897" s="276"/>
      <c r="I897" s="276"/>
      <c r="J897" s="276"/>
      <c r="K897" s="276"/>
      <c r="L897" s="276"/>
      <c r="M897" s="276"/>
      <c r="N897" s="276"/>
    </row>
    <row r="898" spans="1:14" ht="13.5" thickBot="1" x14ac:dyDescent="0.25">
      <c r="A898" s="279" t="s">
        <v>41</v>
      </c>
      <c r="B898" s="405" t="str">
        <f>IF('инд. прогресс 2 кл.'!L37=1,'инд. прогресс 2 кл.'!$B$40,'инд. прогресс 2 кл.'!$B$39)</f>
        <v>НЕТ ПРОГРЕССА</v>
      </c>
      <c r="C898" s="406"/>
      <c r="D898" s="407"/>
      <c r="E898" s="276"/>
      <c r="F898" s="276"/>
      <c r="G898" s="276"/>
      <c r="H898" s="276"/>
      <c r="I898" s="276"/>
      <c r="J898" s="276"/>
      <c r="K898" s="276"/>
      <c r="L898" s="276"/>
      <c r="M898" s="276"/>
      <c r="N898" s="276"/>
    </row>
    <row r="899" spans="1:14" x14ac:dyDescent="0.2">
      <c r="A899" s="280"/>
      <c r="B899" s="276"/>
      <c r="C899" s="276"/>
      <c r="D899" s="276"/>
      <c r="E899" s="276"/>
      <c r="F899" s="276"/>
      <c r="G899" s="276"/>
      <c r="H899" s="276"/>
      <c r="I899" s="276"/>
      <c r="J899" s="276"/>
      <c r="K899" s="276"/>
      <c r="L899" s="276"/>
      <c r="M899" s="276"/>
      <c r="N899" s="276"/>
    </row>
    <row r="900" spans="1:14" x14ac:dyDescent="0.2">
      <c r="A900" s="280"/>
      <c r="B900" s="276"/>
      <c r="C900" s="276"/>
      <c r="D900" s="276"/>
      <c r="E900" s="276"/>
      <c r="F900" s="276"/>
      <c r="G900" s="276"/>
      <c r="H900" s="276"/>
      <c r="I900" s="276"/>
      <c r="J900" s="276"/>
      <c r="K900" s="276"/>
      <c r="L900" s="276"/>
      <c r="M900" s="276"/>
      <c r="N900" s="276"/>
    </row>
    <row r="901" spans="1:14" x14ac:dyDescent="0.2">
      <c r="A901" s="281" t="s">
        <v>50</v>
      </c>
      <c r="B901" s="281"/>
      <c r="C901" s="282"/>
      <c r="D901" s="276"/>
      <c r="E901" s="276"/>
      <c r="F901" s="276"/>
      <c r="G901" s="276"/>
      <c r="H901" s="276"/>
      <c r="I901" s="276"/>
      <c r="J901" s="276"/>
      <c r="K901" s="276"/>
      <c r="L901" s="276"/>
      <c r="M901" s="276"/>
      <c r="N901" s="276"/>
    </row>
    <row r="902" spans="1:14" x14ac:dyDescent="0.2">
      <c r="A902" s="283" t="s">
        <v>51</v>
      </c>
      <c r="B902" s="408"/>
      <c r="C902" s="408"/>
      <c r="D902" s="276"/>
      <c r="E902" s="276"/>
      <c r="F902" s="276"/>
      <c r="G902" s="276"/>
      <c r="H902" s="276"/>
      <c r="I902" s="276"/>
      <c r="J902" s="276"/>
      <c r="K902" s="276"/>
      <c r="L902" s="276"/>
      <c r="M902" s="276"/>
      <c r="N902" s="276"/>
    </row>
    <row r="903" spans="1:14" x14ac:dyDescent="0.2">
      <c r="A903" s="283" t="s">
        <v>52</v>
      </c>
      <c r="B903" s="409"/>
      <c r="C903" s="409"/>
      <c r="D903" s="276"/>
      <c r="E903" s="276"/>
      <c r="F903" s="276"/>
      <c r="G903" s="276"/>
      <c r="H903" s="276"/>
      <c r="I903" s="276"/>
      <c r="J903" s="276"/>
      <c r="K903" s="276"/>
      <c r="L903" s="276"/>
      <c r="M903" s="276"/>
      <c r="N903" s="276"/>
    </row>
    <row r="904" spans="1:14" x14ac:dyDescent="0.2">
      <c r="A904" s="280"/>
      <c r="B904" s="276"/>
      <c r="C904" s="276"/>
      <c r="D904" s="276"/>
      <c r="E904" s="276"/>
      <c r="F904" s="276"/>
      <c r="G904" s="276"/>
      <c r="H904" s="276"/>
      <c r="I904" s="276"/>
      <c r="J904" s="276"/>
      <c r="K904" s="276"/>
      <c r="L904" s="276"/>
      <c r="M904" s="276"/>
      <c r="N904" s="276"/>
    </row>
    <row r="905" spans="1:14" x14ac:dyDescent="0.2">
      <c r="A905" s="280"/>
      <c r="B905" s="276"/>
      <c r="C905" s="276"/>
      <c r="D905" s="276"/>
      <c r="E905" s="276"/>
      <c r="F905" s="276"/>
      <c r="G905" s="276"/>
      <c r="H905" s="276"/>
      <c r="I905" s="276"/>
      <c r="J905" s="276"/>
      <c r="K905" s="276"/>
      <c r="L905" s="276"/>
      <c r="M905" s="276"/>
      <c r="N905" s="276"/>
    </row>
    <row r="906" spans="1:14" x14ac:dyDescent="0.2">
      <c r="A906" s="280"/>
      <c r="B906" s="276"/>
      <c r="C906" s="276"/>
      <c r="D906" s="276"/>
      <c r="E906" s="276"/>
      <c r="F906" s="276"/>
      <c r="G906" s="276"/>
      <c r="H906" s="276"/>
      <c r="I906" s="276"/>
      <c r="J906" s="276"/>
      <c r="K906" s="276"/>
      <c r="L906" s="276"/>
      <c r="M906" s="276"/>
      <c r="N906" s="276"/>
    </row>
    <row r="907" spans="1:14" x14ac:dyDescent="0.2">
      <c r="A907" s="280"/>
      <c r="B907" s="276"/>
      <c r="C907" s="276"/>
      <c r="D907" s="276"/>
      <c r="E907" s="276"/>
      <c r="F907" s="276"/>
      <c r="G907" s="276"/>
      <c r="H907" s="276"/>
      <c r="I907" s="276"/>
      <c r="J907" s="276"/>
      <c r="K907" s="276"/>
      <c r="L907" s="276"/>
      <c r="M907" s="276"/>
      <c r="N907" s="276"/>
    </row>
    <row r="908" spans="1:14" x14ac:dyDescent="0.2">
      <c r="A908" s="280"/>
      <c r="B908" s="276"/>
      <c r="C908" s="276"/>
      <c r="D908" s="276"/>
      <c r="E908" s="276"/>
      <c r="F908" s="276"/>
      <c r="G908" s="276"/>
      <c r="H908" s="276"/>
      <c r="I908" s="276"/>
      <c r="J908" s="276"/>
      <c r="K908" s="276"/>
      <c r="L908" s="276"/>
      <c r="M908" s="276"/>
      <c r="N908" s="276"/>
    </row>
    <row r="909" spans="1:14" x14ac:dyDescent="0.2">
      <c r="A909" s="280"/>
      <c r="B909" s="276"/>
      <c r="C909" s="276"/>
      <c r="D909" s="276"/>
      <c r="E909" s="276"/>
      <c r="F909" s="276"/>
      <c r="G909" s="276"/>
      <c r="H909" s="276"/>
      <c r="I909" s="276"/>
      <c r="J909" s="276"/>
      <c r="K909" s="276"/>
      <c r="L909" s="276"/>
      <c r="M909" s="276"/>
      <c r="N909" s="276"/>
    </row>
    <row r="910" spans="1:14" x14ac:dyDescent="0.2">
      <c r="A910" s="280"/>
      <c r="B910" s="276"/>
      <c r="C910" s="276"/>
      <c r="D910" s="276"/>
      <c r="E910" s="276"/>
      <c r="F910" s="276"/>
      <c r="G910" s="276"/>
      <c r="H910" s="276"/>
      <c r="I910" s="276"/>
      <c r="J910" s="276"/>
      <c r="K910" s="276"/>
      <c r="L910" s="276"/>
      <c r="M910" s="276"/>
      <c r="N910" s="276"/>
    </row>
    <row r="911" spans="1:14" x14ac:dyDescent="0.2">
      <c r="A911" s="280"/>
      <c r="B911" s="276"/>
      <c r="C911" s="276"/>
      <c r="D911" s="276"/>
      <c r="E911" s="276"/>
      <c r="F911" s="276"/>
      <c r="G911" s="276"/>
      <c r="H911" s="276"/>
      <c r="I911" s="276"/>
      <c r="J911" s="276"/>
      <c r="K911" s="276"/>
      <c r="L911" s="276"/>
      <c r="M911" s="276"/>
      <c r="N911" s="276"/>
    </row>
  </sheetData>
  <sheetProtection password="CF36" sheet="1"/>
  <mergeCells count="595">
    <mergeCell ref="B892:D892"/>
    <mergeCell ref="E892:K892"/>
    <mergeCell ref="L892:N892"/>
    <mergeCell ref="B898:D898"/>
    <mergeCell ref="B902:C902"/>
    <mergeCell ref="B903:C903"/>
    <mergeCell ref="A894:D895"/>
    <mergeCell ref="B896:D896"/>
    <mergeCell ref="B897:D897"/>
    <mergeCell ref="B888:D888"/>
    <mergeCell ref="E888:K888"/>
    <mergeCell ref="L888:N888"/>
    <mergeCell ref="B891:D891"/>
    <mergeCell ref="E891:K891"/>
    <mergeCell ref="L891:N891"/>
    <mergeCell ref="B871:D871"/>
    <mergeCell ref="B872:D872"/>
    <mergeCell ref="B876:C876"/>
    <mergeCell ref="B877:C877"/>
    <mergeCell ref="A886:O886"/>
    <mergeCell ref="A887:N887"/>
    <mergeCell ref="B866:D866"/>
    <mergeCell ref="E866:K866"/>
    <mergeCell ref="L866:N866"/>
    <mergeCell ref="A868:D869"/>
    <mergeCell ref="B870:D870"/>
    <mergeCell ref="A860:O860"/>
    <mergeCell ref="A861:N861"/>
    <mergeCell ref="B862:D862"/>
    <mergeCell ref="E862:K862"/>
    <mergeCell ref="L862:N862"/>
    <mergeCell ref="B865:D865"/>
    <mergeCell ref="E865:K865"/>
    <mergeCell ref="L865:N865"/>
    <mergeCell ref="B788:D788"/>
    <mergeCell ref="E788:K788"/>
    <mergeCell ref="L788:N788"/>
    <mergeCell ref="B794:D794"/>
    <mergeCell ref="B798:C798"/>
    <mergeCell ref="B799:C799"/>
    <mergeCell ref="A790:D791"/>
    <mergeCell ref="B792:D792"/>
    <mergeCell ref="B793:D793"/>
    <mergeCell ref="B784:D784"/>
    <mergeCell ref="E784:K784"/>
    <mergeCell ref="L784:N784"/>
    <mergeCell ref="B787:D787"/>
    <mergeCell ref="E787:K787"/>
    <mergeCell ref="L787:N787"/>
    <mergeCell ref="B767:D767"/>
    <mergeCell ref="B768:D768"/>
    <mergeCell ref="B772:C772"/>
    <mergeCell ref="B773:C773"/>
    <mergeCell ref="A782:O782"/>
    <mergeCell ref="A783:N783"/>
    <mergeCell ref="B762:D762"/>
    <mergeCell ref="E762:K762"/>
    <mergeCell ref="L762:N762"/>
    <mergeCell ref="A764:D765"/>
    <mergeCell ref="B766:D766"/>
    <mergeCell ref="B758:D758"/>
    <mergeCell ref="E758:K758"/>
    <mergeCell ref="L758:N758"/>
    <mergeCell ref="B761:D761"/>
    <mergeCell ref="E761:K761"/>
    <mergeCell ref="L761:N761"/>
    <mergeCell ref="B741:D741"/>
    <mergeCell ref="B742:D742"/>
    <mergeCell ref="B746:C746"/>
    <mergeCell ref="B747:C747"/>
    <mergeCell ref="A756:O756"/>
    <mergeCell ref="A757:N757"/>
    <mergeCell ref="B736:D736"/>
    <mergeCell ref="E736:K736"/>
    <mergeCell ref="L736:N736"/>
    <mergeCell ref="A738:D739"/>
    <mergeCell ref="B740:D740"/>
    <mergeCell ref="B731:D731"/>
    <mergeCell ref="E731:K731"/>
    <mergeCell ref="L731:N731"/>
    <mergeCell ref="B735:D735"/>
    <mergeCell ref="E735:K735"/>
    <mergeCell ref="L735:N735"/>
    <mergeCell ref="B714:D714"/>
    <mergeCell ref="B715:D715"/>
    <mergeCell ref="B719:C719"/>
    <mergeCell ref="B720:C720"/>
    <mergeCell ref="A729:O729"/>
    <mergeCell ref="A730:N730"/>
    <mergeCell ref="B713:D713"/>
    <mergeCell ref="B705:D705"/>
    <mergeCell ref="E705:K705"/>
    <mergeCell ref="L705:N705"/>
    <mergeCell ref="B708:D708"/>
    <mergeCell ref="E708:K708"/>
    <mergeCell ref="A1:O1"/>
    <mergeCell ref="B3:D3"/>
    <mergeCell ref="E3:K3"/>
    <mergeCell ref="L3:N3"/>
    <mergeCell ref="A703:O703"/>
    <mergeCell ref="A704:N704"/>
    <mergeCell ref="B7:D7"/>
    <mergeCell ref="E7:K7"/>
    <mergeCell ref="L7:N7"/>
    <mergeCell ref="A2:N2"/>
    <mergeCell ref="B6:D6"/>
    <mergeCell ref="E6:K6"/>
    <mergeCell ref="L6:N6"/>
    <mergeCell ref="L29:N29"/>
    <mergeCell ref="B32:D32"/>
    <mergeCell ref="B12:D12"/>
    <mergeCell ref="B13:D13"/>
    <mergeCell ref="B29:D29"/>
    <mergeCell ref="E29:K29"/>
    <mergeCell ref="A27:O27"/>
    <mergeCell ref="E32:K32"/>
    <mergeCell ref="L32:N32"/>
    <mergeCell ref="A9:D10"/>
    <mergeCell ref="A28:N28"/>
    <mergeCell ref="B17:C17"/>
    <mergeCell ref="B18:C18"/>
    <mergeCell ref="B11:D11"/>
    <mergeCell ref="B39:D39"/>
    <mergeCell ref="B33:D33"/>
    <mergeCell ref="E33:K33"/>
    <mergeCell ref="L33:N33"/>
    <mergeCell ref="A35:D36"/>
    <mergeCell ref="B37:D37"/>
    <mergeCell ref="B38:D38"/>
    <mergeCell ref="E58:K58"/>
    <mergeCell ref="L58:N58"/>
    <mergeCell ref="B59:D59"/>
    <mergeCell ref="E59:K59"/>
    <mergeCell ref="L59:N59"/>
    <mergeCell ref="B58:D58"/>
    <mergeCell ref="B55:D55"/>
    <mergeCell ref="E55:K55"/>
    <mergeCell ref="L55:N55"/>
    <mergeCell ref="B43:C43"/>
    <mergeCell ref="B44:C44"/>
    <mergeCell ref="A54:N54"/>
    <mergeCell ref="A53:O53"/>
    <mergeCell ref="B81:D81"/>
    <mergeCell ref="E81:K81"/>
    <mergeCell ref="L81:N81"/>
    <mergeCell ref="B84:D84"/>
    <mergeCell ref="E84:K84"/>
    <mergeCell ref="L84:N84"/>
    <mergeCell ref="B110:D110"/>
    <mergeCell ref="A61:D62"/>
    <mergeCell ref="B63:D63"/>
    <mergeCell ref="B64:D64"/>
    <mergeCell ref="B70:C70"/>
    <mergeCell ref="A80:N80"/>
    <mergeCell ref="B65:D65"/>
    <mergeCell ref="L85:N85"/>
    <mergeCell ref="A79:O79"/>
    <mergeCell ref="B69:C69"/>
    <mergeCell ref="A87:D88"/>
    <mergeCell ref="A105:O105"/>
    <mergeCell ref="E110:K110"/>
    <mergeCell ref="L110:N110"/>
    <mergeCell ref="B85:D85"/>
    <mergeCell ref="E85:K85"/>
    <mergeCell ref="B107:D107"/>
    <mergeCell ref="E107:K107"/>
    <mergeCell ref="L107:N107"/>
    <mergeCell ref="B95:C95"/>
    <mergeCell ref="B96:C96"/>
    <mergeCell ref="A106:N106"/>
    <mergeCell ref="B115:D115"/>
    <mergeCell ref="A113:D114"/>
    <mergeCell ref="B89:D89"/>
    <mergeCell ref="B90:D90"/>
    <mergeCell ref="B91:D91"/>
    <mergeCell ref="B111:D111"/>
    <mergeCell ref="E111:K111"/>
    <mergeCell ref="L111:N111"/>
    <mergeCell ref="B116:D116"/>
    <mergeCell ref="B117:D117"/>
    <mergeCell ref="B121:C121"/>
    <mergeCell ref="L137:N137"/>
    <mergeCell ref="E133:K133"/>
    <mergeCell ref="L133:N133"/>
    <mergeCell ref="E136:K136"/>
    <mergeCell ref="L136:N136"/>
    <mergeCell ref="B122:C122"/>
    <mergeCell ref="A131:O131"/>
    <mergeCell ref="B137:D137"/>
    <mergeCell ref="E137:K137"/>
    <mergeCell ref="A139:D140"/>
    <mergeCell ref="B136:D136"/>
    <mergeCell ref="A132:N132"/>
    <mergeCell ref="B133:D133"/>
    <mergeCell ref="A165:D166"/>
    <mergeCell ref="B141:D141"/>
    <mergeCell ref="B142:D142"/>
    <mergeCell ref="B143:D143"/>
    <mergeCell ref="A157:O157"/>
    <mergeCell ref="B147:C147"/>
    <mergeCell ref="B148:C148"/>
    <mergeCell ref="B159:D159"/>
    <mergeCell ref="E159:K159"/>
    <mergeCell ref="L159:N159"/>
    <mergeCell ref="E162:K162"/>
    <mergeCell ref="L162:N162"/>
    <mergeCell ref="B162:D162"/>
    <mergeCell ref="B163:D163"/>
    <mergeCell ref="E163:K163"/>
    <mergeCell ref="L163:N163"/>
    <mergeCell ref="B167:D167"/>
    <mergeCell ref="B168:D168"/>
    <mergeCell ref="B169:D169"/>
    <mergeCell ref="B189:D189"/>
    <mergeCell ref="E189:K189"/>
    <mergeCell ref="L189:N189"/>
    <mergeCell ref="B173:C173"/>
    <mergeCell ref="B174:C174"/>
    <mergeCell ref="A158:N158"/>
    <mergeCell ref="B215:D215"/>
    <mergeCell ref="E215:K215"/>
    <mergeCell ref="L215:N215"/>
    <mergeCell ref="A191:D192"/>
    <mergeCell ref="E214:K214"/>
    <mergeCell ref="A210:N210"/>
    <mergeCell ref="A184:N184"/>
    <mergeCell ref="B185:D185"/>
    <mergeCell ref="B214:D214"/>
    <mergeCell ref="L214:N214"/>
    <mergeCell ref="B193:D193"/>
    <mergeCell ref="L211:N211"/>
    <mergeCell ref="E185:K185"/>
    <mergeCell ref="L185:N185"/>
    <mergeCell ref="E188:K188"/>
    <mergeCell ref="L188:N188"/>
    <mergeCell ref="A209:O209"/>
    <mergeCell ref="B194:D194"/>
    <mergeCell ref="B211:D211"/>
    <mergeCell ref="B195:D195"/>
    <mergeCell ref="E211:K211"/>
    <mergeCell ref="B188:D188"/>
    <mergeCell ref="B200:C200"/>
    <mergeCell ref="B240:D240"/>
    <mergeCell ref="A183:O183"/>
    <mergeCell ref="B219:D219"/>
    <mergeCell ref="B220:D220"/>
    <mergeCell ref="A217:D218"/>
    <mergeCell ref="B199:C199"/>
    <mergeCell ref="B245:D245"/>
    <mergeCell ref="E267:K267"/>
    <mergeCell ref="L267:N267"/>
    <mergeCell ref="A243:D244"/>
    <mergeCell ref="E266:K266"/>
    <mergeCell ref="L240:N240"/>
    <mergeCell ref="A261:O261"/>
    <mergeCell ref="B241:D241"/>
    <mergeCell ref="E241:K241"/>
    <mergeCell ref="L241:N241"/>
    <mergeCell ref="L266:N266"/>
    <mergeCell ref="A235:O235"/>
    <mergeCell ref="E240:K240"/>
    <mergeCell ref="L237:N237"/>
    <mergeCell ref="B225:C225"/>
    <mergeCell ref="B221:D221"/>
    <mergeCell ref="B226:C226"/>
    <mergeCell ref="A236:N236"/>
    <mergeCell ref="B273:D273"/>
    <mergeCell ref="B277:C277"/>
    <mergeCell ref="B267:D267"/>
    <mergeCell ref="B271:D271"/>
    <mergeCell ref="B272:D272"/>
    <mergeCell ref="A269:D270"/>
    <mergeCell ref="B252:C252"/>
    <mergeCell ref="B266:D266"/>
    <mergeCell ref="A262:N262"/>
    <mergeCell ref="L263:N263"/>
    <mergeCell ref="E263:K263"/>
    <mergeCell ref="A295:D296"/>
    <mergeCell ref="E318:K318"/>
    <mergeCell ref="L318:N318"/>
    <mergeCell ref="B297:D297"/>
    <mergeCell ref="B298:D298"/>
    <mergeCell ref="B299:D299"/>
    <mergeCell ref="E237:K237"/>
    <mergeCell ref="B237:D237"/>
    <mergeCell ref="B293:D293"/>
    <mergeCell ref="E293:K293"/>
    <mergeCell ref="L293:N293"/>
    <mergeCell ref="E289:K289"/>
    <mergeCell ref="B289:D289"/>
    <mergeCell ref="L289:N289"/>
    <mergeCell ref="B292:D292"/>
    <mergeCell ref="B278:C278"/>
    <mergeCell ref="A288:N288"/>
    <mergeCell ref="E292:K292"/>
    <mergeCell ref="L292:N292"/>
    <mergeCell ref="A287:O287"/>
    <mergeCell ref="B246:D246"/>
    <mergeCell ref="B251:C251"/>
    <mergeCell ref="B247:D247"/>
    <mergeCell ref="B263:D263"/>
    <mergeCell ref="B323:D323"/>
    <mergeCell ref="B324:D324"/>
    <mergeCell ref="A321:D322"/>
    <mergeCell ref="B303:C303"/>
    <mergeCell ref="B304:C304"/>
    <mergeCell ref="B318:D318"/>
    <mergeCell ref="A314:N314"/>
    <mergeCell ref="B315:D315"/>
    <mergeCell ref="E315:K315"/>
    <mergeCell ref="L315:N315"/>
    <mergeCell ref="A313:O313"/>
    <mergeCell ref="B319:D319"/>
    <mergeCell ref="E319:K319"/>
    <mergeCell ref="L319:N319"/>
    <mergeCell ref="B325:D325"/>
    <mergeCell ref="B345:D345"/>
    <mergeCell ref="E345:K345"/>
    <mergeCell ref="L345:N345"/>
    <mergeCell ref="E341:K341"/>
    <mergeCell ref="L341:N341"/>
    <mergeCell ref="B329:C329"/>
    <mergeCell ref="B330:C330"/>
    <mergeCell ref="B344:D344"/>
    <mergeCell ref="A340:N340"/>
    <mergeCell ref="A339:O339"/>
    <mergeCell ref="B341:D341"/>
    <mergeCell ref="E344:K344"/>
    <mergeCell ref="L344:N344"/>
    <mergeCell ref="A347:D348"/>
    <mergeCell ref="B370:D370"/>
    <mergeCell ref="E370:K370"/>
    <mergeCell ref="L370:N370"/>
    <mergeCell ref="B349:D349"/>
    <mergeCell ref="B350:D350"/>
    <mergeCell ref="B355:C355"/>
    <mergeCell ref="B356:C356"/>
    <mergeCell ref="A366:N366"/>
    <mergeCell ref="B367:D367"/>
    <mergeCell ref="B351:D351"/>
    <mergeCell ref="E367:K367"/>
    <mergeCell ref="L367:N367"/>
    <mergeCell ref="A365:O365"/>
    <mergeCell ref="B371:D371"/>
    <mergeCell ref="E371:K371"/>
    <mergeCell ref="L371:N371"/>
    <mergeCell ref="B397:D397"/>
    <mergeCell ref="E397:K397"/>
    <mergeCell ref="L397:N397"/>
    <mergeCell ref="A373:D374"/>
    <mergeCell ref="E393:K393"/>
    <mergeCell ref="L393:N393"/>
    <mergeCell ref="B381:C381"/>
    <mergeCell ref="B382:C382"/>
    <mergeCell ref="B396:D396"/>
    <mergeCell ref="A392:N392"/>
    <mergeCell ref="B393:D393"/>
    <mergeCell ref="E396:K396"/>
    <mergeCell ref="L396:N396"/>
    <mergeCell ref="B375:D375"/>
    <mergeCell ref="B376:D376"/>
    <mergeCell ref="B377:D377"/>
    <mergeCell ref="A391:O391"/>
    <mergeCell ref="B423:D423"/>
    <mergeCell ref="E423:K423"/>
    <mergeCell ref="L423:N423"/>
    <mergeCell ref="A399:D400"/>
    <mergeCell ref="B422:D422"/>
    <mergeCell ref="E422:K422"/>
    <mergeCell ref="L422:N422"/>
    <mergeCell ref="B401:D401"/>
    <mergeCell ref="B402:D402"/>
    <mergeCell ref="E419:K419"/>
    <mergeCell ref="L419:N419"/>
    <mergeCell ref="B407:C407"/>
    <mergeCell ref="B408:C408"/>
    <mergeCell ref="A418:N418"/>
    <mergeCell ref="B419:D419"/>
    <mergeCell ref="B403:D403"/>
    <mergeCell ref="A417:O417"/>
    <mergeCell ref="L445:N445"/>
    <mergeCell ref="B433:C433"/>
    <mergeCell ref="B434:C434"/>
    <mergeCell ref="A444:N444"/>
    <mergeCell ref="B427:D427"/>
    <mergeCell ref="B428:D428"/>
    <mergeCell ref="B429:D429"/>
    <mergeCell ref="B445:D445"/>
    <mergeCell ref="B448:D448"/>
    <mergeCell ref="A443:O443"/>
    <mergeCell ref="A451:D452"/>
    <mergeCell ref="B453:D453"/>
    <mergeCell ref="B454:D454"/>
    <mergeCell ref="A425:D426"/>
    <mergeCell ref="E445:K445"/>
    <mergeCell ref="B486:C486"/>
    <mergeCell ref="E500:K500"/>
    <mergeCell ref="L500:N500"/>
    <mergeCell ref="B500:D500"/>
    <mergeCell ref="E448:K448"/>
    <mergeCell ref="L448:N448"/>
    <mergeCell ref="B459:C459"/>
    <mergeCell ref="B449:D449"/>
    <mergeCell ref="E449:K449"/>
    <mergeCell ref="L449:N449"/>
    <mergeCell ref="A496:N496"/>
    <mergeCell ref="B497:D497"/>
    <mergeCell ref="E497:K497"/>
    <mergeCell ref="L497:N497"/>
    <mergeCell ref="A495:O495"/>
    <mergeCell ref="B455:D455"/>
    <mergeCell ref="B479:D479"/>
    <mergeCell ref="B480:D480"/>
    <mergeCell ref="B481:D481"/>
    <mergeCell ref="B485:C485"/>
    <mergeCell ref="L474:N474"/>
    <mergeCell ref="A469:O469"/>
    <mergeCell ref="E471:K471"/>
    <mergeCell ref="L471:N471"/>
    <mergeCell ref="E474:K474"/>
    <mergeCell ref="B475:D475"/>
    <mergeCell ref="E475:K475"/>
    <mergeCell ref="E501:K501"/>
    <mergeCell ref="L501:N501"/>
    <mergeCell ref="L475:N475"/>
    <mergeCell ref="A477:D478"/>
    <mergeCell ref="B511:C511"/>
    <mergeCell ref="B501:D501"/>
    <mergeCell ref="B506:D506"/>
    <mergeCell ref="B507:D507"/>
    <mergeCell ref="A503:D504"/>
    <mergeCell ref="B505:D505"/>
    <mergeCell ref="B531:D531"/>
    <mergeCell ref="B532:D532"/>
    <mergeCell ref="B533:D533"/>
    <mergeCell ref="B526:D526"/>
    <mergeCell ref="E526:K526"/>
    <mergeCell ref="L526:N526"/>
    <mergeCell ref="L527:N527"/>
    <mergeCell ref="A529:D530"/>
    <mergeCell ref="E549:K549"/>
    <mergeCell ref="B512:C512"/>
    <mergeCell ref="A522:N522"/>
    <mergeCell ref="B523:D523"/>
    <mergeCell ref="E523:K523"/>
    <mergeCell ref="L523:N523"/>
    <mergeCell ref="B527:D527"/>
    <mergeCell ref="E527:K527"/>
    <mergeCell ref="L549:N549"/>
    <mergeCell ref="B537:C537"/>
    <mergeCell ref="B538:C538"/>
    <mergeCell ref="A547:O547"/>
    <mergeCell ref="B553:D553"/>
    <mergeCell ref="E553:K553"/>
    <mergeCell ref="L553:N553"/>
    <mergeCell ref="L552:N552"/>
    <mergeCell ref="B552:D552"/>
    <mergeCell ref="A548:N548"/>
    <mergeCell ref="B549:D549"/>
    <mergeCell ref="E575:K575"/>
    <mergeCell ref="L575:N575"/>
    <mergeCell ref="E552:K552"/>
    <mergeCell ref="B558:D558"/>
    <mergeCell ref="B559:D559"/>
    <mergeCell ref="A573:O573"/>
    <mergeCell ref="L578:N578"/>
    <mergeCell ref="L579:N579"/>
    <mergeCell ref="A555:D556"/>
    <mergeCell ref="B579:D579"/>
    <mergeCell ref="E579:K579"/>
    <mergeCell ref="B563:C563"/>
    <mergeCell ref="B564:C564"/>
    <mergeCell ref="B578:D578"/>
    <mergeCell ref="A574:N574"/>
    <mergeCell ref="B575:D575"/>
    <mergeCell ref="E578:K578"/>
    <mergeCell ref="B557:D557"/>
    <mergeCell ref="B609:D609"/>
    <mergeCell ref="L604:N604"/>
    <mergeCell ref="A599:O599"/>
    <mergeCell ref="B605:D605"/>
    <mergeCell ref="E605:K605"/>
    <mergeCell ref="L605:N605"/>
    <mergeCell ref="A581:D582"/>
    <mergeCell ref="E601:K601"/>
    <mergeCell ref="L601:N601"/>
    <mergeCell ref="A607:D608"/>
    <mergeCell ref="B589:C589"/>
    <mergeCell ref="B590:C590"/>
    <mergeCell ref="B604:D604"/>
    <mergeCell ref="A600:N600"/>
    <mergeCell ref="B601:D601"/>
    <mergeCell ref="E604:K604"/>
    <mergeCell ref="B583:D583"/>
    <mergeCell ref="B584:D584"/>
    <mergeCell ref="B585:D585"/>
    <mergeCell ref="B667:C667"/>
    <mergeCell ref="B610:D610"/>
    <mergeCell ref="B611:D611"/>
    <mergeCell ref="B631:D631"/>
    <mergeCell ref="E631:K631"/>
    <mergeCell ref="B615:C615"/>
    <mergeCell ref="B616:C616"/>
    <mergeCell ref="B630:D630"/>
    <mergeCell ref="A626:N626"/>
    <mergeCell ref="B627:D627"/>
    <mergeCell ref="E630:K630"/>
    <mergeCell ref="L631:N631"/>
    <mergeCell ref="E627:K627"/>
    <mergeCell ref="L627:N627"/>
    <mergeCell ref="B657:D657"/>
    <mergeCell ref="E653:K653"/>
    <mergeCell ref="L653:N653"/>
    <mergeCell ref="A651:O651"/>
    <mergeCell ref="B635:D635"/>
    <mergeCell ref="B636:D636"/>
    <mergeCell ref="B637:D637"/>
    <mergeCell ref="L630:N630"/>
    <mergeCell ref="A625:O625"/>
    <mergeCell ref="B679:D679"/>
    <mergeCell ref="E679:K679"/>
    <mergeCell ref="L679:N679"/>
    <mergeCell ref="B656:D656"/>
    <mergeCell ref="B682:D682"/>
    <mergeCell ref="E682:K682"/>
    <mergeCell ref="L682:N682"/>
    <mergeCell ref="A521:O521"/>
    <mergeCell ref="B663:D663"/>
    <mergeCell ref="B641:C641"/>
    <mergeCell ref="A652:N652"/>
    <mergeCell ref="B653:D653"/>
    <mergeCell ref="A677:O677"/>
    <mergeCell ref="A678:N678"/>
    <mergeCell ref="B668:C668"/>
    <mergeCell ref="A659:D660"/>
    <mergeCell ref="B661:D661"/>
    <mergeCell ref="B642:C642"/>
    <mergeCell ref="E657:K657"/>
    <mergeCell ref="L657:N657"/>
    <mergeCell ref="A633:D634"/>
    <mergeCell ref="B662:D662"/>
    <mergeCell ref="E656:K656"/>
    <mergeCell ref="L656:N656"/>
    <mergeCell ref="B460:C460"/>
    <mergeCell ref="B474:D474"/>
    <mergeCell ref="A470:N470"/>
    <mergeCell ref="B471:D471"/>
    <mergeCell ref="B687:D687"/>
    <mergeCell ref="B688:D688"/>
    <mergeCell ref="B689:D689"/>
    <mergeCell ref="L813:N813"/>
    <mergeCell ref="B683:D683"/>
    <mergeCell ref="E683:K683"/>
    <mergeCell ref="L683:N683"/>
    <mergeCell ref="A685:D686"/>
    <mergeCell ref="L708:N708"/>
    <mergeCell ref="B709:D709"/>
    <mergeCell ref="A808:O808"/>
    <mergeCell ref="A809:N809"/>
    <mergeCell ref="B810:D810"/>
    <mergeCell ref="E810:K810"/>
    <mergeCell ref="L810:N810"/>
    <mergeCell ref="B693:C693"/>
    <mergeCell ref="B694:C694"/>
    <mergeCell ref="E709:K709"/>
    <mergeCell ref="L709:N709"/>
    <mergeCell ref="A711:D712"/>
    <mergeCell ref="A816:D817"/>
    <mergeCell ref="B818:D818"/>
    <mergeCell ref="B819:D819"/>
    <mergeCell ref="B813:D813"/>
    <mergeCell ref="E813:K813"/>
    <mergeCell ref="A835:N835"/>
    <mergeCell ref="B814:D814"/>
    <mergeCell ref="E814:K814"/>
    <mergeCell ref="L814:N814"/>
    <mergeCell ref="B836:D836"/>
    <mergeCell ref="E836:K836"/>
    <mergeCell ref="L836:N836"/>
    <mergeCell ref="B820:D820"/>
    <mergeCell ref="B824:C824"/>
    <mergeCell ref="B825:C825"/>
    <mergeCell ref="A834:O834"/>
    <mergeCell ref="B839:D839"/>
    <mergeCell ref="E839:K839"/>
    <mergeCell ref="L839:N839"/>
    <mergeCell ref="B840:D840"/>
    <mergeCell ref="E840:K840"/>
    <mergeCell ref="L840:N840"/>
    <mergeCell ref="B846:D846"/>
    <mergeCell ref="B850:C850"/>
    <mergeCell ref="B851:C851"/>
    <mergeCell ref="A842:D843"/>
    <mergeCell ref="B844:D844"/>
    <mergeCell ref="B845:D845"/>
  </mergeCells>
  <phoneticPr fontId="3" type="noConversion"/>
  <conditionalFormatting sqref="B681:N681 B655:N655 B629:N629 B603:N603 B577:N577 B551:N551 B525:N525 B499:N499 B473:N473 B447:N447 B421:N421 B395:N395 B369:N369 B343:N343 B317:N317 B291:N291 B265:N265 B239:N239 B213:N213 B187:N187 B109:N109 B135:N135 B161:N161 B83:N83 B57:N57 B31:N31 B5:N5 B707:N707 B733:N733 B760:N760 B786:N786 B812:N812 B838:N838 B864:N864 B890:N890">
    <cfRule type="cellIs" dxfId="331" priority="27" stopIfTrue="1" operator="greaterThan">
      <formula>3</formula>
    </cfRule>
    <cfRule type="cellIs" dxfId="330" priority="28" stopIfTrue="1" operator="lessThan">
      <formula>4</formula>
    </cfRule>
  </conditionalFormatting>
  <pageMargins left="0.59055118110236227" right="0.59055118110236227" top="1.299212598425197" bottom="1.1811023622047245" header="0.51181102362204722" footer="0.51181102362204722"/>
  <pageSetup paperSize="9" orientation="landscape" horizontalDpi="4294967293" verticalDpi="4294967293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U41"/>
  <sheetViews>
    <sheetView topLeftCell="S4" workbookViewId="0">
      <selection activeCell="BR25" sqref="BR25"/>
    </sheetView>
  </sheetViews>
  <sheetFormatPr defaultColWidth="11.42578125" defaultRowHeight="12.75" x14ac:dyDescent="0.2"/>
  <cols>
    <col min="1" max="1" width="3" style="15" customWidth="1"/>
    <col min="2" max="2" width="17.42578125" style="171" customWidth="1"/>
    <col min="3" max="17" width="3.5703125" style="15" customWidth="1"/>
    <col min="18" max="73" width="4" style="15" customWidth="1"/>
    <col min="74" max="16384" width="11.42578125" style="15"/>
  </cols>
  <sheetData>
    <row r="1" spans="1:73" ht="17.25" customHeight="1" thickBot="1" x14ac:dyDescent="0.3">
      <c r="A1" s="437" t="s">
        <v>92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7"/>
      <c r="AU1" s="437"/>
      <c r="AV1" s="437"/>
      <c r="AW1" s="437"/>
      <c r="AX1" s="437"/>
      <c r="AY1" s="437"/>
      <c r="AZ1" s="437"/>
      <c r="BA1" s="437"/>
      <c r="BB1" s="437"/>
      <c r="BC1" s="437"/>
      <c r="BD1" s="437"/>
      <c r="BE1" s="437"/>
      <c r="BF1" s="437"/>
      <c r="BG1" s="437"/>
      <c r="BH1" s="437"/>
      <c r="BI1" s="437"/>
      <c r="BJ1" s="437"/>
      <c r="BK1" s="437"/>
      <c r="BL1" s="437"/>
      <c r="BM1" s="437"/>
      <c r="BN1" s="437"/>
      <c r="BO1" s="437"/>
      <c r="BP1" s="437"/>
      <c r="BQ1" s="437"/>
      <c r="BR1" s="437"/>
      <c r="BS1" s="437"/>
      <c r="BT1" s="437"/>
      <c r="BU1" s="437"/>
    </row>
    <row r="2" spans="1:73" s="164" customFormat="1" ht="18" customHeight="1" thickBot="1" x14ac:dyDescent="0.25">
      <c r="A2" s="161"/>
      <c r="B2" s="162" t="s">
        <v>95</v>
      </c>
      <c r="C2" s="445" t="s">
        <v>18</v>
      </c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6"/>
      <c r="R2" s="444" t="s">
        <v>19</v>
      </c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445"/>
      <c r="BA2" s="445"/>
      <c r="BB2" s="445"/>
      <c r="BC2" s="445"/>
      <c r="BD2" s="445"/>
      <c r="BE2" s="446"/>
      <c r="BF2" s="438" t="s">
        <v>34</v>
      </c>
      <c r="BG2" s="439"/>
      <c r="BH2" s="439"/>
      <c r="BI2" s="439"/>
      <c r="BJ2" s="439"/>
      <c r="BK2" s="439"/>
      <c r="BL2" s="439"/>
      <c r="BM2" s="439"/>
      <c r="BN2" s="439"/>
      <c r="BO2" s="439"/>
      <c r="BP2" s="439"/>
      <c r="BQ2" s="439"/>
      <c r="BR2" s="439"/>
      <c r="BS2" s="439"/>
      <c r="BT2" s="439"/>
      <c r="BU2" s="440"/>
    </row>
    <row r="3" spans="1:73" s="164" customFormat="1" ht="18.75" customHeight="1" thickBot="1" x14ac:dyDescent="0.25">
      <c r="A3" s="165"/>
      <c r="B3" s="166"/>
      <c r="C3" s="428" t="s">
        <v>86</v>
      </c>
      <c r="D3" s="428"/>
      <c r="E3" s="428"/>
      <c r="F3" s="428"/>
      <c r="G3" s="428"/>
      <c r="H3" s="428"/>
      <c r="I3" s="428"/>
      <c r="J3" s="428"/>
      <c r="K3" s="429"/>
      <c r="L3" s="428" t="s">
        <v>89</v>
      </c>
      <c r="M3" s="428"/>
      <c r="N3" s="428"/>
      <c r="O3" s="428"/>
      <c r="P3" s="428"/>
      <c r="Q3" s="429"/>
      <c r="R3" s="447" t="s">
        <v>86</v>
      </c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R3" s="428"/>
      <c r="AS3" s="428"/>
      <c r="AT3" s="447" t="s">
        <v>89</v>
      </c>
      <c r="AU3" s="428"/>
      <c r="AV3" s="428"/>
      <c r="AW3" s="428"/>
      <c r="AX3" s="428"/>
      <c r="AY3" s="428"/>
      <c r="AZ3" s="428"/>
      <c r="BA3" s="428"/>
      <c r="BB3" s="428"/>
      <c r="BC3" s="428"/>
      <c r="BD3" s="428"/>
      <c r="BE3" s="429"/>
      <c r="BF3" s="448" t="s">
        <v>86</v>
      </c>
      <c r="BG3" s="449"/>
      <c r="BH3" s="449"/>
      <c r="BI3" s="449"/>
      <c r="BJ3" s="449"/>
      <c r="BK3" s="449"/>
      <c r="BL3" s="449"/>
      <c r="BM3" s="449"/>
      <c r="BN3" s="449"/>
      <c r="BO3" s="449"/>
      <c r="BP3" s="449"/>
      <c r="BQ3" s="450"/>
      <c r="BR3" s="441" t="s">
        <v>89</v>
      </c>
      <c r="BS3" s="442"/>
      <c r="BT3" s="442"/>
      <c r="BU3" s="443"/>
    </row>
    <row r="4" spans="1:73" ht="80.099999999999994" customHeight="1" thickBot="1" x14ac:dyDescent="0.25">
      <c r="A4" s="349" t="s">
        <v>0</v>
      </c>
      <c r="B4" s="350" t="s">
        <v>1</v>
      </c>
      <c r="C4" s="434" t="s">
        <v>119</v>
      </c>
      <c r="D4" s="435"/>
      <c r="E4" s="436"/>
      <c r="F4" s="434" t="s">
        <v>3</v>
      </c>
      <c r="G4" s="435"/>
      <c r="H4" s="436"/>
      <c r="I4" s="434" t="s">
        <v>13</v>
      </c>
      <c r="J4" s="435"/>
      <c r="K4" s="436"/>
      <c r="L4" s="434" t="s">
        <v>93</v>
      </c>
      <c r="M4" s="435"/>
      <c r="N4" s="436"/>
      <c r="O4" s="435" t="s">
        <v>94</v>
      </c>
      <c r="P4" s="435"/>
      <c r="Q4" s="436"/>
      <c r="R4" s="430" t="s">
        <v>4</v>
      </c>
      <c r="S4" s="431"/>
      <c r="T4" s="432"/>
      <c r="U4" s="433"/>
      <c r="V4" s="430" t="s">
        <v>5</v>
      </c>
      <c r="W4" s="431"/>
      <c r="X4" s="432"/>
      <c r="Y4" s="433"/>
      <c r="Z4" s="430" t="s">
        <v>36</v>
      </c>
      <c r="AA4" s="431"/>
      <c r="AB4" s="432"/>
      <c r="AC4" s="433"/>
      <c r="AD4" s="430" t="s">
        <v>7</v>
      </c>
      <c r="AE4" s="431"/>
      <c r="AF4" s="432"/>
      <c r="AG4" s="433"/>
      <c r="AH4" s="430" t="s">
        <v>35</v>
      </c>
      <c r="AI4" s="431"/>
      <c r="AJ4" s="432"/>
      <c r="AK4" s="433"/>
      <c r="AL4" s="430" t="s">
        <v>8</v>
      </c>
      <c r="AM4" s="431"/>
      <c r="AN4" s="432"/>
      <c r="AO4" s="433"/>
      <c r="AP4" s="430" t="s">
        <v>17</v>
      </c>
      <c r="AQ4" s="431"/>
      <c r="AR4" s="432"/>
      <c r="AS4" s="433"/>
      <c r="AT4" s="430" t="s">
        <v>124</v>
      </c>
      <c r="AU4" s="431"/>
      <c r="AV4" s="432"/>
      <c r="AW4" s="433"/>
      <c r="AX4" s="430" t="s">
        <v>90</v>
      </c>
      <c r="AY4" s="431"/>
      <c r="AZ4" s="432"/>
      <c r="BA4" s="433"/>
      <c r="BB4" s="430" t="s">
        <v>123</v>
      </c>
      <c r="BC4" s="431"/>
      <c r="BD4" s="432"/>
      <c r="BE4" s="433"/>
      <c r="BF4" s="430" t="s">
        <v>14</v>
      </c>
      <c r="BG4" s="431"/>
      <c r="BH4" s="432"/>
      <c r="BI4" s="433"/>
      <c r="BJ4" s="430" t="s">
        <v>15</v>
      </c>
      <c r="BK4" s="431"/>
      <c r="BL4" s="432"/>
      <c r="BM4" s="433"/>
      <c r="BN4" s="430" t="s">
        <v>16</v>
      </c>
      <c r="BO4" s="431"/>
      <c r="BP4" s="432"/>
      <c r="BQ4" s="433"/>
      <c r="BR4" s="430" t="s">
        <v>131</v>
      </c>
      <c r="BS4" s="431"/>
      <c r="BT4" s="432"/>
      <c r="BU4" s="433"/>
    </row>
    <row r="5" spans="1:73" ht="32.25" x14ac:dyDescent="0.25">
      <c r="A5" s="349"/>
      <c r="B5" s="350"/>
      <c r="C5" s="229" t="s">
        <v>120</v>
      </c>
      <c r="D5" s="230" t="s">
        <v>121</v>
      </c>
      <c r="E5" s="231" t="s">
        <v>31</v>
      </c>
      <c r="F5" s="229" t="s">
        <v>120</v>
      </c>
      <c r="G5" s="230" t="s">
        <v>121</v>
      </c>
      <c r="H5" s="231" t="s">
        <v>31</v>
      </c>
      <c r="I5" s="229" t="s">
        <v>120</v>
      </c>
      <c r="J5" s="230" t="s">
        <v>121</v>
      </c>
      <c r="K5" s="231" t="s">
        <v>31</v>
      </c>
      <c r="L5" s="229" t="s">
        <v>120</v>
      </c>
      <c r="M5" s="230" t="s">
        <v>121</v>
      </c>
      <c r="N5" s="231" t="s">
        <v>31</v>
      </c>
      <c r="O5" s="232" t="s">
        <v>120</v>
      </c>
      <c r="P5" s="230" t="s">
        <v>121</v>
      </c>
      <c r="Q5" s="231" t="s">
        <v>31</v>
      </c>
      <c r="R5" s="233" t="s">
        <v>9</v>
      </c>
      <c r="S5" s="234" t="s">
        <v>68</v>
      </c>
      <c r="T5" s="235" t="s">
        <v>12</v>
      </c>
      <c r="U5" s="236" t="s">
        <v>31</v>
      </c>
      <c r="V5" s="233" t="s">
        <v>9</v>
      </c>
      <c r="W5" s="234" t="s">
        <v>68</v>
      </c>
      <c r="X5" s="235" t="s">
        <v>12</v>
      </c>
      <c r="Y5" s="236" t="s">
        <v>31</v>
      </c>
      <c r="Z5" s="233" t="s">
        <v>9</v>
      </c>
      <c r="AA5" s="234" t="s">
        <v>68</v>
      </c>
      <c r="AB5" s="235" t="s">
        <v>12</v>
      </c>
      <c r="AC5" s="236" t="s">
        <v>31</v>
      </c>
      <c r="AD5" s="233" t="s">
        <v>9</v>
      </c>
      <c r="AE5" s="234" t="s">
        <v>68</v>
      </c>
      <c r="AF5" s="235" t="s">
        <v>12</v>
      </c>
      <c r="AG5" s="236" t="s">
        <v>31</v>
      </c>
      <c r="AH5" s="233" t="s">
        <v>9</v>
      </c>
      <c r="AI5" s="234" t="s">
        <v>68</v>
      </c>
      <c r="AJ5" s="235" t="s">
        <v>12</v>
      </c>
      <c r="AK5" s="236" t="s">
        <v>31</v>
      </c>
      <c r="AL5" s="233" t="s">
        <v>9</v>
      </c>
      <c r="AM5" s="234" t="s">
        <v>68</v>
      </c>
      <c r="AN5" s="235" t="s">
        <v>12</v>
      </c>
      <c r="AO5" s="236" t="s">
        <v>31</v>
      </c>
      <c r="AP5" s="233" t="s">
        <v>9</v>
      </c>
      <c r="AQ5" s="234" t="s">
        <v>68</v>
      </c>
      <c r="AR5" s="235" t="s">
        <v>12</v>
      </c>
      <c r="AS5" s="236" t="s">
        <v>31</v>
      </c>
      <c r="AT5" s="233" t="s">
        <v>9</v>
      </c>
      <c r="AU5" s="234" t="s">
        <v>68</v>
      </c>
      <c r="AV5" s="235" t="s">
        <v>12</v>
      </c>
      <c r="AW5" s="236" t="s">
        <v>31</v>
      </c>
      <c r="AX5" s="233" t="s">
        <v>9</v>
      </c>
      <c r="AY5" s="234" t="s">
        <v>68</v>
      </c>
      <c r="AZ5" s="235" t="s">
        <v>12</v>
      </c>
      <c r="BA5" s="236" t="s">
        <v>31</v>
      </c>
      <c r="BB5" s="233" t="s">
        <v>9</v>
      </c>
      <c r="BC5" s="234" t="s">
        <v>68</v>
      </c>
      <c r="BD5" s="235" t="s">
        <v>12</v>
      </c>
      <c r="BE5" s="236" t="s">
        <v>31</v>
      </c>
      <c r="BF5" s="233" t="s">
        <v>9</v>
      </c>
      <c r="BG5" s="234" t="s">
        <v>68</v>
      </c>
      <c r="BH5" s="235" t="s">
        <v>12</v>
      </c>
      <c r="BI5" s="236" t="s">
        <v>31</v>
      </c>
      <c r="BJ5" s="233" t="s">
        <v>9</v>
      </c>
      <c r="BK5" s="234" t="s">
        <v>68</v>
      </c>
      <c r="BL5" s="235" t="s">
        <v>12</v>
      </c>
      <c r="BM5" s="236" t="s">
        <v>31</v>
      </c>
      <c r="BN5" s="233" t="s">
        <v>9</v>
      </c>
      <c r="BO5" s="234" t="s">
        <v>68</v>
      </c>
      <c r="BP5" s="235" t="s">
        <v>12</v>
      </c>
      <c r="BQ5" s="236" t="s">
        <v>31</v>
      </c>
      <c r="BR5" s="233" t="s">
        <v>9</v>
      </c>
      <c r="BS5" s="234" t="s">
        <v>68</v>
      </c>
      <c r="BT5" s="235" t="s">
        <v>12</v>
      </c>
      <c r="BU5" s="231" t="s">
        <v>31</v>
      </c>
    </row>
    <row r="6" spans="1:73" ht="11.1" customHeight="1" x14ac:dyDescent="0.2">
      <c r="A6" s="170">
        <v>1</v>
      </c>
      <c r="B6" s="155" t="str">
        <f>'инд. оценки 2 кл.'!A6</f>
        <v>Афонина Виктория</v>
      </c>
      <c r="C6" s="10">
        <v>1</v>
      </c>
      <c r="D6" s="176">
        <v>0</v>
      </c>
      <c r="E6" s="119">
        <f>SUM(C6:D6)</f>
        <v>1</v>
      </c>
      <c r="F6" s="10">
        <v>1</v>
      </c>
      <c r="G6" s="176">
        <v>1</v>
      </c>
      <c r="H6" s="119">
        <f>SUM(F6:G6)</f>
        <v>2</v>
      </c>
      <c r="I6" s="10">
        <v>1</v>
      </c>
      <c r="J6" s="176">
        <v>0</v>
      </c>
      <c r="K6" s="119">
        <f>SUM(I6:J6)</f>
        <v>1</v>
      </c>
      <c r="L6" s="10">
        <v>0</v>
      </c>
      <c r="M6" s="176">
        <v>0</v>
      </c>
      <c r="N6" s="119">
        <f>SUM(L6:M6)</f>
        <v>0</v>
      </c>
      <c r="O6" s="220">
        <v>0</v>
      </c>
      <c r="P6" s="8">
        <v>1</v>
      </c>
      <c r="Q6" s="119">
        <f>SUM(O6:P6)</f>
        <v>1</v>
      </c>
      <c r="R6" s="10">
        <v>1</v>
      </c>
      <c r="S6" s="8">
        <v>0</v>
      </c>
      <c r="T6" s="176">
        <v>0.5</v>
      </c>
      <c r="U6" s="39">
        <f>SUM(R6:T6)</f>
        <v>1.5</v>
      </c>
      <c r="V6" s="10">
        <v>0</v>
      </c>
      <c r="W6" s="8">
        <v>1</v>
      </c>
      <c r="X6" s="176">
        <v>1.5</v>
      </c>
      <c r="Y6" s="39">
        <f>SUM(V6:X6)</f>
        <v>2.5</v>
      </c>
      <c r="Z6" s="10">
        <v>1</v>
      </c>
      <c r="AA6" s="8">
        <v>1</v>
      </c>
      <c r="AB6" s="176">
        <v>0</v>
      </c>
      <c r="AC6" s="39">
        <f>SUM(Z6:AB6)</f>
        <v>2</v>
      </c>
      <c r="AD6" s="10">
        <v>1</v>
      </c>
      <c r="AE6" s="8">
        <v>0</v>
      </c>
      <c r="AF6" s="176">
        <v>0.5</v>
      </c>
      <c r="AG6" s="39">
        <f>SUM(AD6:AF6)</f>
        <v>1.5</v>
      </c>
      <c r="AH6" s="10">
        <v>0</v>
      </c>
      <c r="AI6" s="8">
        <v>1</v>
      </c>
      <c r="AJ6" s="176">
        <v>0.5</v>
      </c>
      <c r="AK6" s="39">
        <f>SUM(AH6:AJ6)</f>
        <v>1.5</v>
      </c>
      <c r="AL6" s="10">
        <v>0</v>
      </c>
      <c r="AM6" s="8">
        <v>1</v>
      </c>
      <c r="AN6" s="176">
        <v>0</v>
      </c>
      <c r="AO6" s="39">
        <f>SUM(AL6:AN6)</f>
        <v>1</v>
      </c>
      <c r="AP6" s="10">
        <v>1</v>
      </c>
      <c r="AQ6" s="8">
        <v>0</v>
      </c>
      <c r="AR6" s="176">
        <v>1.5</v>
      </c>
      <c r="AS6" s="39">
        <f>SUM(AP6:AR6)</f>
        <v>2.5</v>
      </c>
      <c r="AT6" s="10">
        <v>1</v>
      </c>
      <c r="AU6" s="8">
        <v>0</v>
      </c>
      <c r="AV6" s="176">
        <v>0.5</v>
      </c>
      <c r="AW6" s="39">
        <f>SUM(AT6:AV6)</f>
        <v>1.5</v>
      </c>
      <c r="AX6" s="10">
        <v>1</v>
      </c>
      <c r="AY6" s="8">
        <v>1</v>
      </c>
      <c r="AZ6" s="176">
        <v>0</v>
      </c>
      <c r="BA6" s="39">
        <f>SUM(AX6:AZ6)</f>
        <v>2</v>
      </c>
      <c r="BB6" s="10">
        <v>1</v>
      </c>
      <c r="BC6" s="8">
        <v>1</v>
      </c>
      <c r="BD6" s="176">
        <v>0</v>
      </c>
      <c r="BE6" s="39">
        <f>SUM(BB6:BD6)</f>
        <v>2</v>
      </c>
      <c r="BF6" s="10">
        <v>2</v>
      </c>
      <c r="BG6" s="8">
        <v>0</v>
      </c>
      <c r="BH6" s="176">
        <v>0</v>
      </c>
      <c r="BI6" s="39">
        <f>SUM(BF6:BH6)</f>
        <v>2</v>
      </c>
      <c r="BJ6" s="10">
        <v>1</v>
      </c>
      <c r="BK6" s="8">
        <v>0</v>
      </c>
      <c r="BL6" s="176">
        <v>0.5</v>
      </c>
      <c r="BM6" s="39">
        <f>SUM(BJ6:BL6)</f>
        <v>1.5</v>
      </c>
      <c r="BN6" s="10">
        <v>1</v>
      </c>
      <c r="BO6" s="8">
        <v>1</v>
      </c>
      <c r="BP6" s="176">
        <v>1.5</v>
      </c>
      <c r="BQ6" s="39">
        <f>SUM(BN6:BP6)</f>
        <v>3.5</v>
      </c>
      <c r="BR6" s="10">
        <v>1</v>
      </c>
      <c r="BS6" s="8">
        <v>0</v>
      </c>
      <c r="BT6" s="176">
        <v>0</v>
      </c>
      <c r="BU6" s="119">
        <f>SUM(BR6:BT6)</f>
        <v>1</v>
      </c>
    </row>
    <row r="7" spans="1:73" ht="11.1" customHeight="1" x14ac:dyDescent="0.2">
      <c r="A7" s="170">
        <v>2</v>
      </c>
      <c r="B7" s="155" t="str">
        <f>'инд. оценки 2 кл.'!A7</f>
        <v>Байков Егор</v>
      </c>
      <c r="C7" s="10"/>
      <c r="D7" s="176"/>
      <c r="E7" s="119">
        <f t="shared" ref="E7:E40" si="0">SUM(C7:D7)</f>
        <v>0</v>
      </c>
      <c r="F7" s="10"/>
      <c r="G7" s="176"/>
      <c r="H7" s="119">
        <f t="shared" ref="H7:H40" si="1">SUM(F7:G7)</f>
        <v>0</v>
      </c>
      <c r="I7" s="10"/>
      <c r="J7" s="176"/>
      <c r="K7" s="119">
        <f t="shared" ref="K7:K40" si="2">SUM(I7:J7)</f>
        <v>0</v>
      </c>
      <c r="L7" s="10"/>
      <c r="M7" s="176"/>
      <c r="N7" s="119">
        <f t="shared" ref="N7:N40" si="3">SUM(L7:M7)</f>
        <v>0</v>
      </c>
      <c r="O7" s="220"/>
      <c r="P7" s="8"/>
      <c r="Q7" s="119">
        <f t="shared" ref="Q7:Q40" si="4">SUM(O7:P7)</f>
        <v>0</v>
      </c>
      <c r="R7" s="10">
        <v>2</v>
      </c>
      <c r="S7" s="8">
        <v>1</v>
      </c>
      <c r="T7" s="176">
        <v>2</v>
      </c>
      <c r="U7" s="39">
        <f t="shared" ref="U7:U40" si="5">SUM(R7:T7)</f>
        <v>5</v>
      </c>
      <c r="V7" s="10">
        <v>1</v>
      </c>
      <c r="W7" s="8">
        <v>1</v>
      </c>
      <c r="X7" s="176">
        <v>2</v>
      </c>
      <c r="Y7" s="39">
        <f t="shared" ref="Y7:Y40" si="6">SUM(V7:X7)</f>
        <v>4</v>
      </c>
      <c r="Z7" s="10">
        <v>2</v>
      </c>
      <c r="AA7" s="8">
        <v>1</v>
      </c>
      <c r="AB7" s="176">
        <v>1.5</v>
      </c>
      <c r="AC7" s="39">
        <f t="shared" ref="AC7:AC40" si="7">SUM(Z7:AB7)</f>
        <v>4.5</v>
      </c>
      <c r="AD7" s="10">
        <v>2</v>
      </c>
      <c r="AE7" s="8">
        <v>1</v>
      </c>
      <c r="AF7" s="176">
        <v>1.5</v>
      </c>
      <c r="AG7" s="39">
        <f t="shared" ref="AG7:AG40" si="8">SUM(AD7:AF7)</f>
        <v>4.5</v>
      </c>
      <c r="AH7" s="10">
        <v>1</v>
      </c>
      <c r="AI7" s="8">
        <v>1</v>
      </c>
      <c r="AJ7" s="176">
        <v>1.5</v>
      </c>
      <c r="AK7" s="39">
        <f t="shared" ref="AK7:AK40" si="9">SUM(AH7:AJ7)</f>
        <v>3.5</v>
      </c>
      <c r="AL7" s="10">
        <v>1</v>
      </c>
      <c r="AM7" s="8">
        <v>2</v>
      </c>
      <c r="AN7" s="176">
        <v>0.5</v>
      </c>
      <c r="AO7" s="39">
        <f t="shared" ref="AO7:AO40" si="10">SUM(AL7:AN7)</f>
        <v>3.5</v>
      </c>
      <c r="AP7" s="10">
        <v>2</v>
      </c>
      <c r="AQ7" s="8">
        <v>1</v>
      </c>
      <c r="AR7" s="176">
        <v>1.5</v>
      </c>
      <c r="AS7" s="39">
        <f t="shared" ref="AS7:AS40" si="11">SUM(AP7:AR7)</f>
        <v>4.5</v>
      </c>
      <c r="AT7" s="10">
        <v>1</v>
      </c>
      <c r="AU7" s="8">
        <v>2</v>
      </c>
      <c r="AV7" s="176">
        <v>2</v>
      </c>
      <c r="AW7" s="39">
        <f t="shared" ref="AW7:AW40" si="12">SUM(AT7:AV7)</f>
        <v>5</v>
      </c>
      <c r="AX7" s="10">
        <v>2</v>
      </c>
      <c r="AY7" s="8">
        <v>2</v>
      </c>
      <c r="AZ7" s="176">
        <v>1.5</v>
      </c>
      <c r="BA7" s="39">
        <f t="shared" ref="BA7:BA40" si="13">SUM(AX7:AZ7)</f>
        <v>5.5</v>
      </c>
      <c r="BB7" s="10">
        <v>2</v>
      </c>
      <c r="BC7" s="8">
        <v>2</v>
      </c>
      <c r="BD7" s="176">
        <v>0.5</v>
      </c>
      <c r="BE7" s="39">
        <f t="shared" ref="BE7:BE40" si="14">SUM(BB7:BD7)</f>
        <v>4.5</v>
      </c>
      <c r="BF7" s="10">
        <v>2</v>
      </c>
      <c r="BG7" s="8">
        <v>2</v>
      </c>
      <c r="BH7" s="176">
        <v>0.5</v>
      </c>
      <c r="BI7" s="39">
        <f t="shared" ref="BI7:BI40" si="15">SUM(BF7:BH7)</f>
        <v>4.5</v>
      </c>
      <c r="BJ7" s="10">
        <v>2</v>
      </c>
      <c r="BK7" s="8">
        <v>2</v>
      </c>
      <c r="BL7" s="176">
        <v>0.5</v>
      </c>
      <c r="BM7" s="39">
        <f t="shared" ref="BM7:BM40" si="16">SUM(BJ7:BL7)</f>
        <v>4.5</v>
      </c>
      <c r="BN7" s="10">
        <v>1</v>
      </c>
      <c r="BO7" s="8">
        <v>2</v>
      </c>
      <c r="BP7" s="176">
        <v>2</v>
      </c>
      <c r="BQ7" s="39">
        <f t="shared" ref="BQ7:BQ40" si="17">SUM(BN7:BP7)</f>
        <v>5</v>
      </c>
      <c r="BR7" s="10">
        <v>2</v>
      </c>
      <c r="BS7" s="8">
        <v>1</v>
      </c>
      <c r="BT7" s="176">
        <v>0</v>
      </c>
      <c r="BU7" s="119">
        <f t="shared" ref="BU7:BU40" si="18">SUM(BR7:BT7)</f>
        <v>3</v>
      </c>
    </row>
    <row r="8" spans="1:73" ht="11.1" customHeight="1" x14ac:dyDescent="0.2">
      <c r="A8" s="170">
        <v>3</v>
      </c>
      <c r="B8" s="155" t="str">
        <f>'инд. оценки 2 кл.'!A8</f>
        <v>Боклаганич Артем</v>
      </c>
      <c r="C8" s="10"/>
      <c r="D8" s="176"/>
      <c r="E8" s="119">
        <f t="shared" si="0"/>
        <v>0</v>
      </c>
      <c r="F8" s="10"/>
      <c r="G8" s="176"/>
      <c r="H8" s="119">
        <f t="shared" si="1"/>
        <v>0</v>
      </c>
      <c r="I8" s="10"/>
      <c r="J8" s="176"/>
      <c r="K8" s="119">
        <f t="shared" si="2"/>
        <v>0</v>
      </c>
      <c r="L8" s="10"/>
      <c r="M8" s="176"/>
      <c r="N8" s="119">
        <f t="shared" si="3"/>
        <v>0</v>
      </c>
      <c r="O8" s="220"/>
      <c r="P8" s="8"/>
      <c r="Q8" s="119">
        <f t="shared" si="4"/>
        <v>0</v>
      </c>
      <c r="R8" s="10">
        <v>2</v>
      </c>
      <c r="S8" s="8">
        <v>1</v>
      </c>
      <c r="T8" s="176">
        <v>0.5</v>
      </c>
      <c r="U8" s="39">
        <f t="shared" si="5"/>
        <v>3.5</v>
      </c>
      <c r="V8" s="10">
        <v>1</v>
      </c>
      <c r="W8" s="8">
        <v>1</v>
      </c>
      <c r="X8" s="176">
        <v>2</v>
      </c>
      <c r="Y8" s="39">
        <f t="shared" si="6"/>
        <v>4</v>
      </c>
      <c r="Z8" s="10">
        <v>1</v>
      </c>
      <c r="AA8" s="8">
        <v>1</v>
      </c>
      <c r="AB8" s="176">
        <v>1.5</v>
      </c>
      <c r="AC8" s="39">
        <f t="shared" si="7"/>
        <v>3.5</v>
      </c>
      <c r="AD8" s="10">
        <v>1</v>
      </c>
      <c r="AE8" s="8">
        <v>1</v>
      </c>
      <c r="AF8" s="176">
        <v>0.5</v>
      </c>
      <c r="AG8" s="39">
        <f t="shared" si="8"/>
        <v>2.5</v>
      </c>
      <c r="AH8" s="10">
        <v>0</v>
      </c>
      <c r="AI8" s="8">
        <v>1</v>
      </c>
      <c r="AJ8" s="176">
        <v>1.5</v>
      </c>
      <c r="AK8" s="39">
        <f t="shared" si="9"/>
        <v>2.5</v>
      </c>
      <c r="AL8" s="10">
        <v>1</v>
      </c>
      <c r="AM8" s="8">
        <v>1</v>
      </c>
      <c r="AN8" s="176">
        <v>0.5</v>
      </c>
      <c r="AO8" s="39">
        <f t="shared" si="10"/>
        <v>2.5</v>
      </c>
      <c r="AP8" s="10">
        <v>2</v>
      </c>
      <c r="AQ8" s="8">
        <v>0</v>
      </c>
      <c r="AR8" s="176">
        <v>0.5</v>
      </c>
      <c r="AS8" s="39">
        <f t="shared" si="11"/>
        <v>2.5</v>
      </c>
      <c r="AT8" s="10">
        <v>0</v>
      </c>
      <c r="AU8" s="8">
        <v>1</v>
      </c>
      <c r="AV8" s="176">
        <v>2</v>
      </c>
      <c r="AW8" s="39">
        <f t="shared" si="12"/>
        <v>3</v>
      </c>
      <c r="AX8" s="10">
        <v>1</v>
      </c>
      <c r="AY8" s="8">
        <v>1</v>
      </c>
      <c r="AZ8" s="176">
        <v>1.5</v>
      </c>
      <c r="BA8" s="39">
        <f t="shared" si="13"/>
        <v>3.5</v>
      </c>
      <c r="BB8" s="10">
        <v>1</v>
      </c>
      <c r="BC8" s="8">
        <v>1</v>
      </c>
      <c r="BD8" s="176">
        <v>0.5</v>
      </c>
      <c r="BE8" s="39">
        <f t="shared" si="14"/>
        <v>2.5</v>
      </c>
      <c r="BF8" s="10">
        <v>2</v>
      </c>
      <c r="BG8" s="8">
        <v>1</v>
      </c>
      <c r="BH8" s="176">
        <v>0.5</v>
      </c>
      <c r="BI8" s="39">
        <f t="shared" si="15"/>
        <v>3.5</v>
      </c>
      <c r="BJ8" s="10">
        <v>1</v>
      </c>
      <c r="BK8" s="8">
        <v>1</v>
      </c>
      <c r="BL8" s="176">
        <v>0</v>
      </c>
      <c r="BM8" s="39">
        <f t="shared" si="16"/>
        <v>2</v>
      </c>
      <c r="BN8" s="10">
        <v>1</v>
      </c>
      <c r="BO8" s="8">
        <v>2</v>
      </c>
      <c r="BP8" s="176">
        <v>1.5</v>
      </c>
      <c r="BQ8" s="39">
        <f t="shared" si="17"/>
        <v>4.5</v>
      </c>
      <c r="BR8" s="10">
        <v>1</v>
      </c>
      <c r="BS8" s="8">
        <v>1</v>
      </c>
      <c r="BT8" s="176">
        <v>0.5</v>
      </c>
      <c r="BU8" s="119">
        <f t="shared" si="18"/>
        <v>2.5</v>
      </c>
    </row>
    <row r="9" spans="1:73" ht="11.1" customHeight="1" x14ac:dyDescent="0.2">
      <c r="A9" s="170">
        <v>4</v>
      </c>
      <c r="B9" s="155" t="str">
        <f>'инд. оценки 2 кл.'!A9</f>
        <v>Бутакова Мария</v>
      </c>
      <c r="C9" s="10"/>
      <c r="D9" s="176"/>
      <c r="E9" s="119">
        <f t="shared" si="0"/>
        <v>0</v>
      </c>
      <c r="F9" s="10"/>
      <c r="G9" s="176"/>
      <c r="H9" s="119">
        <f t="shared" si="1"/>
        <v>0</v>
      </c>
      <c r="I9" s="10"/>
      <c r="J9" s="176"/>
      <c r="K9" s="119">
        <f t="shared" si="2"/>
        <v>0</v>
      </c>
      <c r="L9" s="10"/>
      <c r="M9" s="176"/>
      <c r="N9" s="119">
        <f t="shared" si="3"/>
        <v>0</v>
      </c>
      <c r="O9" s="220"/>
      <c r="P9" s="8"/>
      <c r="Q9" s="119">
        <f t="shared" si="4"/>
        <v>0</v>
      </c>
      <c r="R9" s="10">
        <v>2</v>
      </c>
      <c r="S9" s="8">
        <v>1</v>
      </c>
      <c r="T9" s="176">
        <v>2</v>
      </c>
      <c r="U9" s="39">
        <f t="shared" si="5"/>
        <v>5</v>
      </c>
      <c r="V9" s="10">
        <v>1</v>
      </c>
      <c r="W9" s="8">
        <v>2</v>
      </c>
      <c r="X9" s="176">
        <v>1.5</v>
      </c>
      <c r="Y9" s="39">
        <f t="shared" si="6"/>
        <v>4.5</v>
      </c>
      <c r="Z9" s="10">
        <v>2</v>
      </c>
      <c r="AA9" s="8">
        <v>2</v>
      </c>
      <c r="AB9" s="520">
        <v>1.5</v>
      </c>
      <c r="AC9" s="39">
        <f t="shared" si="7"/>
        <v>5.5</v>
      </c>
      <c r="AD9" s="10">
        <v>2</v>
      </c>
      <c r="AE9" s="8">
        <v>1</v>
      </c>
      <c r="AF9" s="176">
        <v>2</v>
      </c>
      <c r="AG9" s="39">
        <f t="shared" si="8"/>
        <v>5</v>
      </c>
      <c r="AH9" s="10">
        <v>0</v>
      </c>
      <c r="AI9" s="8">
        <v>1</v>
      </c>
      <c r="AJ9" s="176">
        <v>2</v>
      </c>
      <c r="AK9" s="39">
        <f t="shared" si="9"/>
        <v>3</v>
      </c>
      <c r="AL9" s="10">
        <v>2</v>
      </c>
      <c r="AM9" s="8">
        <v>1</v>
      </c>
      <c r="AN9" s="176">
        <v>2</v>
      </c>
      <c r="AO9" s="39">
        <f t="shared" si="10"/>
        <v>5</v>
      </c>
      <c r="AP9" s="10">
        <v>2</v>
      </c>
      <c r="AQ9" s="8">
        <v>0</v>
      </c>
      <c r="AR9" s="176">
        <v>2</v>
      </c>
      <c r="AS9" s="39">
        <f t="shared" si="11"/>
        <v>4</v>
      </c>
      <c r="AT9" s="10">
        <v>1</v>
      </c>
      <c r="AU9" s="8">
        <v>1</v>
      </c>
      <c r="AV9" s="176">
        <v>0.5</v>
      </c>
      <c r="AW9" s="39">
        <f t="shared" si="12"/>
        <v>2.5</v>
      </c>
      <c r="AX9" s="10">
        <v>2</v>
      </c>
      <c r="AY9" s="8">
        <v>2</v>
      </c>
      <c r="AZ9" s="176">
        <v>1.5</v>
      </c>
      <c r="BA9" s="39">
        <f t="shared" si="13"/>
        <v>5.5</v>
      </c>
      <c r="BB9" s="10">
        <v>2</v>
      </c>
      <c r="BC9" s="8">
        <v>2</v>
      </c>
      <c r="BD9" s="176">
        <v>0</v>
      </c>
      <c r="BE9" s="39">
        <f t="shared" si="14"/>
        <v>4</v>
      </c>
      <c r="BF9" s="10">
        <v>2</v>
      </c>
      <c r="BG9" s="8">
        <v>1</v>
      </c>
      <c r="BH9" s="176">
        <v>0.5</v>
      </c>
      <c r="BI9" s="39">
        <f t="shared" si="15"/>
        <v>3.5</v>
      </c>
      <c r="BJ9" s="10">
        <v>2</v>
      </c>
      <c r="BK9" s="8">
        <v>2</v>
      </c>
      <c r="BL9" s="176">
        <v>0.5</v>
      </c>
      <c r="BM9" s="39">
        <f t="shared" si="16"/>
        <v>4.5</v>
      </c>
      <c r="BN9" s="10">
        <v>2</v>
      </c>
      <c r="BO9" s="8">
        <v>2</v>
      </c>
      <c r="BP9" s="176">
        <v>2</v>
      </c>
      <c r="BQ9" s="39">
        <f t="shared" si="17"/>
        <v>6</v>
      </c>
      <c r="BR9" s="10">
        <v>1</v>
      </c>
      <c r="BS9" s="8">
        <v>1</v>
      </c>
      <c r="BT9" s="176">
        <v>0.5</v>
      </c>
      <c r="BU9" s="119">
        <f t="shared" si="18"/>
        <v>2.5</v>
      </c>
    </row>
    <row r="10" spans="1:73" ht="11.1" customHeight="1" x14ac:dyDescent="0.2">
      <c r="A10" s="170">
        <v>5</v>
      </c>
      <c r="B10" s="155" t="str">
        <f>'инд. оценки 2 кл.'!A10</f>
        <v>Волков Владислав</v>
      </c>
      <c r="C10" s="10"/>
      <c r="D10" s="176"/>
      <c r="E10" s="119">
        <f t="shared" si="0"/>
        <v>0</v>
      </c>
      <c r="F10" s="10"/>
      <c r="G10" s="176"/>
      <c r="H10" s="119">
        <f t="shared" si="1"/>
        <v>0</v>
      </c>
      <c r="I10" s="10"/>
      <c r="J10" s="176"/>
      <c r="K10" s="119">
        <f t="shared" si="2"/>
        <v>0</v>
      </c>
      <c r="L10" s="10"/>
      <c r="M10" s="176"/>
      <c r="N10" s="119">
        <f t="shared" si="3"/>
        <v>0</v>
      </c>
      <c r="O10" s="220"/>
      <c r="P10" s="8"/>
      <c r="Q10" s="119">
        <f t="shared" si="4"/>
        <v>0</v>
      </c>
      <c r="R10" s="10">
        <v>2</v>
      </c>
      <c r="S10" s="8">
        <v>1</v>
      </c>
      <c r="T10" s="176">
        <v>2</v>
      </c>
      <c r="U10" s="39">
        <f t="shared" si="5"/>
        <v>5</v>
      </c>
      <c r="V10" s="10">
        <v>1</v>
      </c>
      <c r="W10" s="8">
        <v>1</v>
      </c>
      <c r="X10" s="176">
        <v>1.5</v>
      </c>
      <c r="Y10" s="39">
        <f t="shared" si="6"/>
        <v>3.5</v>
      </c>
      <c r="Z10" s="10">
        <v>2</v>
      </c>
      <c r="AA10" s="8">
        <v>1</v>
      </c>
      <c r="AB10" s="176">
        <v>0.5</v>
      </c>
      <c r="AC10" s="39">
        <f t="shared" si="7"/>
        <v>3.5</v>
      </c>
      <c r="AD10" s="10">
        <v>2</v>
      </c>
      <c r="AE10" s="8">
        <v>0</v>
      </c>
      <c r="AF10" s="176">
        <v>1.5</v>
      </c>
      <c r="AG10" s="39">
        <f t="shared" si="8"/>
        <v>3.5</v>
      </c>
      <c r="AH10" s="10">
        <v>0</v>
      </c>
      <c r="AI10" s="8">
        <v>2</v>
      </c>
      <c r="AJ10" s="176">
        <v>2</v>
      </c>
      <c r="AK10" s="39">
        <f t="shared" si="9"/>
        <v>4</v>
      </c>
      <c r="AL10" s="10">
        <v>2</v>
      </c>
      <c r="AM10" s="8">
        <v>2</v>
      </c>
      <c r="AN10" s="176">
        <v>2</v>
      </c>
      <c r="AO10" s="39">
        <f t="shared" si="10"/>
        <v>6</v>
      </c>
      <c r="AP10" s="10">
        <v>2</v>
      </c>
      <c r="AQ10" s="8">
        <v>0</v>
      </c>
      <c r="AR10" s="176">
        <v>2</v>
      </c>
      <c r="AS10" s="39">
        <f t="shared" si="11"/>
        <v>4</v>
      </c>
      <c r="AT10" s="10">
        <v>0</v>
      </c>
      <c r="AU10" s="8">
        <v>1</v>
      </c>
      <c r="AV10" s="176">
        <v>0.5</v>
      </c>
      <c r="AW10" s="39">
        <f t="shared" si="12"/>
        <v>1.5</v>
      </c>
      <c r="AX10" s="10">
        <v>1</v>
      </c>
      <c r="AY10" s="8">
        <v>1</v>
      </c>
      <c r="AZ10" s="176">
        <v>1.5</v>
      </c>
      <c r="BA10" s="39">
        <f t="shared" si="13"/>
        <v>3.5</v>
      </c>
      <c r="BB10" s="10">
        <v>2</v>
      </c>
      <c r="BC10" s="8">
        <v>1</v>
      </c>
      <c r="BD10" s="176">
        <v>0</v>
      </c>
      <c r="BE10" s="39">
        <f t="shared" si="14"/>
        <v>3</v>
      </c>
      <c r="BF10" s="10">
        <v>2</v>
      </c>
      <c r="BG10" s="8">
        <v>1</v>
      </c>
      <c r="BH10" s="176">
        <v>0.5</v>
      </c>
      <c r="BI10" s="39">
        <f t="shared" si="15"/>
        <v>3.5</v>
      </c>
      <c r="BJ10" s="10">
        <v>2</v>
      </c>
      <c r="BK10" s="8">
        <v>1</v>
      </c>
      <c r="BL10" s="176">
        <v>0</v>
      </c>
      <c r="BM10" s="39">
        <f t="shared" si="16"/>
        <v>3</v>
      </c>
      <c r="BN10" s="10">
        <v>1</v>
      </c>
      <c r="BO10" s="8">
        <v>2</v>
      </c>
      <c r="BP10" s="176">
        <v>1.5</v>
      </c>
      <c r="BQ10" s="39">
        <f t="shared" si="17"/>
        <v>4.5</v>
      </c>
      <c r="BR10" s="10">
        <v>1</v>
      </c>
      <c r="BS10" s="8">
        <v>0</v>
      </c>
      <c r="BT10" s="176">
        <v>0.5</v>
      </c>
      <c r="BU10" s="119">
        <f t="shared" si="18"/>
        <v>1.5</v>
      </c>
    </row>
    <row r="11" spans="1:73" ht="11.1" customHeight="1" x14ac:dyDescent="0.2">
      <c r="A11" s="170">
        <v>6</v>
      </c>
      <c r="B11" s="155" t="str">
        <f>'инд. оценки 2 кл.'!A11</f>
        <v>Гук Артем</v>
      </c>
      <c r="C11" s="10"/>
      <c r="D11" s="176"/>
      <c r="E11" s="119">
        <f t="shared" si="0"/>
        <v>0</v>
      </c>
      <c r="F11" s="10"/>
      <c r="G11" s="176"/>
      <c r="H11" s="119">
        <f t="shared" si="1"/>
        <v>0</v>
      </c>
      <c r="I11" s="10"/>
      <c r="J11" s="176"/>
      <c r="K11" s="119">
        <f t="shared" si="2"/>
        <v>0</v>
      </c>
      <c r="L11" s="10"/>
      <c r="M11" s="176"/>
      <c r="N11" s="119">
        <f t="shared" si="3"/>
        <v>0</v>
      </c>
      <c r="O11" s="220"/>
      <c r="P11" s="8"/>
      <c r="Q11" s="119">
        <f t="shared" si="4"/>
        <v>0</v>
      </c>
      <c r="R11" s="10">
        <v>1</v>
      </c>
      <c r="S11" s="8">
        <v>0</v>
      </c>
      <c r="T11" s="176">
        <v>1.5</v>
      </c>
      <c r="U11" s="39">
        <f t="shared" si="5"/>
        <v>2.5</v>
      </c>
      <c r="V11" s="10">
        <v>0</v>
      </c>
      <c r="W11" s="8">
        <v>1</v>
      </c>
      <c r="X11" s="176">
        <v>1.5</v>
      </c>
      <c r="Y11" s="39">
        <f t="shared" si="6"/>
        <v>2.5</v>
      </c>
      <c r="Z11" s="10">
        <v>2</v>
      </c>
      <c r="AA11" s="8">
        <v>1</v>
      </c>
      <c r="AB11" s="176">
        <v>0.5</v>
      </c>
      <c r="AC11" s="39">
        <f t="shared" si="7"/>
        <v>3.5</v>
      </c>
      <c r="AD11" s="10">
        <v>1</v>
      </c>
      <c r="AE11" s="8">
        <v>0</v>
      </c>
      <c r="AF11" s="176">
        <v>0.5</v>
      </c>
      <c r="AG11" s="39">
        <f t="shared" si="8"/>
        <v>1.5</v>
      </c>
      <c r="AH11" s="10">
        <v>0</v>
      </c>
      <c r="AI11" s="8">
        <v>1</v>
      </c>
      <c r="AJ11" s="176">
        <v>1.5</v>
      </c>
      <c r="AK11" s="39">
        <f t="shared" si="9"/>
        <v>2.5</v>
      </c>
      <c r="AL11" s="10">
        <v>1</v>
      </c>
      <c r="AM11" s="8">
        <v>1</v>
      </c>
      <c r="AN11" s="176">
        <v>1.5</v>
      </c>
      <c r="AO11" s="39">
        <f t="shared" si="10"/>
        <v>3.5</v>
      </c>
      <c r="AP11" s="10">
        <v>2</v>
      </c>
      <c r="AQ11" s="8">
        <v>0</v>
      </c>
      <c r="AR11" s="176">
        <v>1.5</v>
      </c>
      <c r="AS11" s="39">
        <f t="shared" si="11"/>
        <v>3.5</v>
      </c>
      <c r="AT11" s="10">
        <v>0</v>
      </c>
      <c r="AU11" s="8">
        <v>1</v>
      </c>
      <c r="AV11" s="176">
        <v>0.5</v>
      </c>
      <c r="AW11" s="39">
        <f t="shared" si="12"/>
        <v>1.5</v>
      </c>
      <c r="AX11" s="10">
        <v>2</v>
      </c>
      <c r="AY11" s="8">
        <v>1</v>
      </c>
      <c r="AZ11" s="176">
        <v>1.5</v>
      </c>
      <c r="BA11" s="39">
        <f t="shared" si="13"/>
        <v>4.5</v>
      </c>
      <c r="BB11" s="10">
        <v>2</v>
      </c>
      <c r="BC11" s="8">
        <v>1</v>
      </c>
      <c r="BD11" s="176">
        <v>0</v>
      </c>
      <c r="BE11" s="39">
        <f t="shared" si="14"/>
        <v>3</v>
      </c>
      <c r="BF11" s="10">
        <v>2</v>
      </c>
      <c r="BG11" s="8">
        <v>1</v>
      </c>
      <c r="BH11" s="176">
        <v>0.5</v>
      </c>
      <c r="BI11" s="39">
        <f t="shared" si="15"/>
        <v>3.5</v>
      </c>
      <c r="BJ11" s="10">
        <v>2</v>
      </c>
      <c r="BK11" s="8">
        <v>1</v>
      </c>
      <c r="BL11" s="176">
        <v>0</v>
      </c>
      <c r="BM11" s="39">
        <f t="shared" si="16"/>
        <v>3</v>
      </c>
      <c r="BN11" s="10">
        <v>1</v>
      </c>
      <c r="BO11" s="8">
        <v>2</v>
      </c>
      <c r="BP11" s="176">
        <v>2</v>
      </c>
      <c r="BQ11" s="39">
        <f t="shared" si="17"/>
        <v>5</v>
      </c>
      <c r="BR11" s="10">
        <v>1</v>
      </c>
      <c r="BS11" s="8">
        <v>0</v>
      </c>
      <c r="BT11" s="176">
        <v>1</v>
      </c>
      <c r="BU11" s="119">
        <f t="shared" si="18"/>
        <v>2</v>
      </c>
    </row>
    <row r="12" spans="1:73" ht="11.1" customHeight="1" x14ac:dyDescent="0.2">
      <c r="A12" s="170">
        <v>7</v>
      </c>
      <c r="B12" s="155" t="str">
        <f>'инд. оценки 2 кл.'!A12</f>
        <v>Демченкова Алина</v>
      </c>
      <c r="C12" s="10"/>
      <c r="D12" s="176"/>
      <c r="E12" s="119">
        <f t="shared" si="0"/>
        <v>0</v>
      </c>
      <c r="F12" s="10"/>
      <c r="G12" s="176"/>
      <c r="H12" s="119">
        <f t="shared" si="1"/>
        <v>0</v>
      </c>
      <c r="I12" s="10"/>
      <c r="J12" s="176"/>
      <c r="K12" s="119">
        <f t="shared" si="2"/>
        <v>0</v>
      </c>
      <c r="L12" s="10"/>
      <c r="M12" s="176"/>
      <c r="N12" s="119">
        <f t="shared" si="3"/>
        <v>0</v>
      </c>
      <c r="O12" s="220"/>
      <c r="P12" s="8"/>
      <c r="Q12" s="119">
        <f t="shared" si="4"/>
        <v>0</v>
      </c>
      <c r="R12" s="10">
        <v>1</v>
      </c>
      <c r="S12" s="8">
        <v>0</v>
      </c>
      <c r="T12" s="176">
        <v>0.5</v>
      </c>
      <c r="U12" s="39">
        <f t="shared" si="5"/>
        <v>1.5</v>
      </c>
      <c r="V12" s="10">
        <v>1</v>
      </c>
      <c r="W12" s="8">
        <v>0</v>
      </c>
      <c r="X12" s="176">
        <v>1.5</v>
      </c>
      <c r="Y12" s="39">
        <f t="shared" si="6"/>
        <v>2.5</v>
      </c>
      <c r="Z12" s="10">
        <v>1</v>
      </c>
      <c r="AA12" s="8">
        <v>2</v>
      </c>
      <c r="AB12" s="176">
        <v>0.5</v>
      </c>
      <c r="AC12" s="39">
        <f t="shared" si="7"/>
        <v>3.5</v>
      </c>
      <c r="AD12" s="10">
        <v>0</v>
      </c>
      <c r="AE12" s="8">
        <v>0</v>
      </c>
      <c r="AF12" s="176">
        <v>0.5</v>
      </c>
      <c r="AG12" s="39">
        <f t="shared" si="8"/>
        <v>0.5</v>
      </c>
      <c r="AH12" s="10">
        <v>0</v>
      </c>
      <c r="AI12" s="8">
        <v>0</v>
      </c>
      <c r="AJ12" s="176">
        <v>0.5</v>
      </c>
      <c r="AK12" s="39">
        <f t="shared" si="9"/>
        <v>0.5</v>
      </c>
      <c r="AL12" s="10">
        <v>1</v>
      </c>
      <c r="AM12" s="8">
        <v>1</v>
      </c>
      <c r="AN12" s="176">
        <v>0</v>
      </c>
      <c r="AO12" s="39">
        <f t="shared" si="10"/>
        <v>2</v>
      </c>
      <c r="AP12" s="10">
        <v>1</v>
      </c>
      <c r="AQ12" s="8">
        <v>0</v>
      </c>
      <c r="AR12" s="176">
        <v>0.5</v>
      </c>
      <c r="AS12" s="39">
        <f t="shared" si="11"/>
        <v>1.5</v>
      </c>
      <c r="AT12" s="10">
        <v>0</v>
      </c>
      <c r="AU12" s="8">
        <v>1</v>
      </c>
      <c r="AV12" s="176">
        <v>0.5</v>
      </c>
      <c r="AW12" s="39">
        <f t="shared" si="12"/>
        <v>1.5</v>
      </c>
      <c r="AX12" s="10">
        <v>1</v>
      </c>
      <c r="AY12" s="8">
        <v>1</v>
      </c>
      <c r="AZ12" s="176">
        <v>0</v>
      </c>
      <c r="BA12" s="39">
        <f t="shared" si="13"/>
        <v>2</v>
      </c>
      <c r="BB12" s="10">
        <v>1</v>
      </c>
      <c r="BC12" s="8">
        <v>0</v>
      </c>
      <c r="BD12" s="176">
        <v>0</v>
      </c>
      <c r="BE12" s="39">
        <f t="shared" si="14"/>
        <v>1</v>
      </c>
      <c r="BF12" s="10">
        <v>1</v>
      </c>
      <c r="BG12" s="8">
        <v>0</v>
      </c>
      <c r="BH12" s="176">
        <v>0</v>
      </c>
      <c r="BI12" s="39">
        <f t="shared" si="15"/>
        <v>1</v>
      </c>
      <c r="BJ12" s="10">
        <v>1</v>
      </c>
      <c r="BK12" s="8">
        <v>0</v>
      </c>
      <c r="BL12" s="176">
        <v>0</v>
      </c>
      <c r="BM12" s="39">
        <f t="shared" si="16"/>
        <v>1</v>
      </c>
      <c r="BN12" s="10">
        <v>1</v>
      </c>
      <c r="BO12" s="8">
        <v>0</v>
      </c>
      <c r="BP12" s="176">
        <v>0.5</v>
      </c>
      <c r="BQ12" s="39">
        <f t="shared" si="17"/>
        <v>1.5</v>
      </c>
      <c r="BR12" s="10">
        <v>1</v>
      </c>
      <c r="BS12" s="8">
        <v>0</v>
      </c>
      <c r="BT12" s="176">
        <v>0</v>
      </c>
      <c r="BU12" s="119">
        <f t="shared" si="18"/>
        <v>1</v>
      </c>
    </row>
    <row r="13" spans="1:73" ht="11.1" customHeight="1" x14ac:dyDescent="0.2">
      <c r="A13" s="170">
        <v>8</v>
      </c>
      <c r="B13" s="155" t="str">
        <f>'инд. оценки 2 кл.'!A13</f>
        <v>Демченкова Диана</v>
      </c>
      <c r="C13" s="10"/>
      <c r="D13" s="176"/>
      <c r="E13" s="119">
        <f t="shared" si="0"/>
        <v>0</v>
      </c>
      <c r="F13" s="10"/>
      <c r="G13" s="176"/>
      <c r="H13" s="119">
        <f t="shared" si="1"/>
        <v>0</v>
      </c>
      <c r="I13" s="10"/>
      <c r="J13" s="176"/>
      <c r="K13" s="119">
        <f t="shared" si="2"/>
        <v>0</v>
      </c>
      <c r="L13" s="10"/>
      <c r="M13" s="176"/>
      <c r="N13" s="119">
        <f t="shared" si="3"/>
        <v>0</v>
      </c>
      <c r="O13" s="220"/>
      <c r="P13" s="8"/>
      <c r="Q13" s="119">
        <f t="shared" si="4"/>
        <v>0</v>
      </c>
      <c r="R13" s="10">
        <v>2</v>
      </c>
      <c r="S13" s="8">
        <v>1</v>
      </c>
      <c r="T13" s="176">
        <v>2</v>
      </c>
      <c r="U13" s="39">
        <f t="shared" si="5"/>
        <v>5</v>
      </c>
      <c r="V13" s="10">
        <v>1</v>
      </c>
      <c r="W13" s="8">
        <v>1</v>
      </c>
      <c r="X13" s="176">
        <v>2</v>
      </c>
      <c r="Y13" s="39">
        <f t="shared" si="6"/>
        <v>4</v>
      </c>
      <c r="Z13" s="10">
        <v>2</v>
      </c>
      <c r="AA13" s="8">
        <v>2</v>
      </c>
      <c r="AB13" s="176">
        <v>1.5</v>
      </c>
      <c r="AC13" s="39">
        <f t="shared" si="7"/>
        <v>5.5</v>
      </c>
      <c r="AD13" s="10">
        <v>2</v>
      </c>
      <c r="AE13" s="8">
        <v>2</v>
      </c>
      <c r="AF13" s="176">
        <v>2</v>
      </c>
      <c r="AG13" s="39">
        <f t="shared" si="8"/>
        <v>6</v>
      </c>
      <c r="AH13" s="10">
        <v>2</v>
      </c>
      <c r="AI13" s="8">
        <v>1</v>
      </c>
      <c r="AJ13" s="176">
        <v>2</v>
      </c>
      <c r="AK13" s="39">
        <f t="shared" si="9"/>
        <v>5</v>
      </c>
      <c r="AL13" s="10">
        <v>2</v>
      </c>
      <c r="AM13" s="8">
        <v>1</v>
      </c>
      <c r="AN13" s="176">
        <v>2</v>
      </c>
      <c r="AO13" s="39">
        <f t="shared" si="10"/>
        <v>5</v>
      </c>
      <c r="AP13" s="10">
        <v>2</v>
      </c>
      <c r="AQ13" s="8">
        <v>2</v>
      </c>
      <c r="AR13" s="176">
        <v>1.5</v>
      </c>
      <c r="AS13" s="39">
        <f t="shared" si="11"/>
        <v>5.5</v>
      </c>
      <c r="AT13" s="10">
        <v>1</v>
      </c>
      <c r="AU13" s="8">
        <v>2</v>
      </c>
      <c r="AV13" s="176">
        <v>0.5</v>
      </c>
      <c r="AW13" s="39">
        <f t="shared" si="12"/>
        <v>3.5</v>
      </c>
      <c r="AX13" s="10">
        <v>2</v>
      </c>
      <c r="AY13" s="8">
        <v>2</v>
      </c>
      <c r="AZ13" s="176">
        <v>2</v>
      </c>
      <c r="BA13" s="39">
        <f t="shared" si="13"/>
        <v>6</v>
      </c>
      <c r="BB13" s="10">
        <v>2</v>
      </c>
      <c r="BC13" s="8">
        <v>2</v>
      </c>
      <c r="BD13" s="176">
        <v>0.5</v>
      </c>
      <c r="BE13" s="39">
        <f t="shared" si="14"/>
        <v>4.5</v>
      </c>
      <c r="BF13" s="10">
        <v>2</v>
      </c>
      <c r="BG13" s="8">
        <v>2</v>
      </c>
      <c r="BH13" s="176" t="s">
        <v>172</v>
      </c>
      <c r="BI13" s="39">
        <f t="shared" si="15"/>
        <v>4</v>
      </c>
      <c r="BJ13" s="10">
        <v>2</v>
      </c>
      <c r="BK13" s="8">
        <v>2</v>
      </c>
      <c r="BL13" s="176">
        <v>1.5</v>
      </c>
      <c r="BM13" s="39">
        <f t="shared" si="16"/>
        <v>5.5</v>
      </c>
      <c r="BN13" s="10">
        <v>2</v>
      </c>
      <c r="BO13" s="8">
        <v>2</v>
      </c>
      <c r="BP13" s="176">
        <v>2</v>
      </c>
      <c r="BQ13" s="39">
        <f t="shared" si="17"/>
        <v>6</v>
      </c>
      <c r="BR13" s="10">
        <v>2</v>
      </c>
      <c r="BS13" s="8">
        <v>1</v>
      </c>
      <c r="BT13" s="176">
        <v>0.5</v>
      </c>
      <c r="BU13" s="119">
        <f t="shared" si="18"/>
        <v>3.5</v>
      </c>
    </row>
    <row r="14" spans="1:73" ht="11.1" customHeight="1" x14ac:dyDescent="0.2">
      <c r="A14" s="170">
        <v>9</v>
      </c>
      <c r="B14" s="155" t="str">
        <f>'инд. оценки 2 кл.'!A14</f>
        <v>Дереча Вадим</v>
      </c>
      <c r="C14" s="10"/>
      <c r="D14" s="176"/>
      <c r="E14" s="119">
        <f t="shared" si="0"/>
        <v>0</v>
      </c>
      <c r="F14" s="10"/>
      <c r="G14" s="176"/>
      <c r="H14" s="119">
        <f t="shared" si="1"/>
        <v>0</v>
      </c>
      <c r="I14" s="10"/>
      <c r="J14" s="176"/>
      <c r="K14" s="119">
        <f t="shared" si="2"/>
        <v>0</v>
      </c>
      <c r="L14" s="10"/>
      <c r="M14" s="176"/>
      <c r="N14" s="119">
        <f t="shared" si="3"/>
        <v>0</v>
      </c>
      <c r="O14" s="220"/>
      <c r="P14" s="8"/>
      <c r="Q14" s="119">
        <f t="shared" si="4"/>
        <v>0</v>
      </c>
      <c r="R14" s="10">
        <v>2</v>
      </c>
      <c r="S14" s="8">
        <v>1</v>
      </c>
      <c r="T14" s="176">
        <v>1.5</v>
      </c>
      <c r="U14" s="39">
        <f t="shared" si="5"/>
        <v>4.5</v>
      </c>
      <c r="V14" s="10">
        <v>2</v>
      </c>
      <c r="W14" s="8">
        <v>1</v>
      </c>
      <c r="X14" s="176">
        <v>1.5</v>
      </c>
      <c r="Y14" s="39">
        <f t="shared" si="6"/>
        <v>4.5</v>
      </c>
      <c r="Z14" s="10">
        <v>2</v>
      </c>
      <c r="AA14" s="8">
        <v>1</v>
      </c>
      <c r="AB14" s="176">
        <v>1.5</v>
      </c>
      <c r="AC14" s="39">
        <f t="shared" si="7"/>
        <v>4.5</v>
      </c>
      <c r="AD14" s="10">
        <v>2</v>
      </c>
      <c r="AE14" s="8">
        <v>1</v>
      </c>
      <c r="AF14" s="176">
        <v>2</v>
      </c>
      <c r="AG14" s="39">
        <f t="shared" si="8"/>
        <v>5</v>
      </c>
      <c r="AH14" s="10">
        <v>1</v>
      </c>
      <c r="AI14" s="8">
        <v>1</v>
      </c>
      <c r="AJ14" s="176">
        <v>1.5</v>
      </c>
      <c r="AK14" s="39">
        <f t="shared" si="9"/>
        <v>3.5</v>
      </c>
      <c r="AL14" s="10">
        <v>2</v>
      </c>
      <c r="AM14" s="8">
        <v>1</v>
      </c>
      <c r="AN14" s="520">
        <v>0.5</v>
      </c>
      <c r="AO14" s="39">
        <f t="shared" si="10"/>
        <v>3.5</v>
      </c>
      <c r="AP14" s="10">
        <v>2</v>
      </c>
      <c r="AQ14" s="8">
        <v>1</v>
      </c>
      <c r="AR14" s="176">
        <v>1.5</v>
      </c>
      <c r="AS14" s="39">
        <f t="shared" si="11"/>
        <v>4.5</v>
      </c>
      <c r="AT14" s="10">
        <v>1</v>
      </c>
      <c r="AU14" s="8">
        <v>2</v>
      </c>
      <c r="AV14" s="176">
        <v>1.5</v>
      </c>
      <c r="AW14" s="39">
        <f t="shared" si="12"/>
        <v>4.5</v>
      </c>
      <c r="AX14" s="10">
        <v>2</v>
      </c>
      <c r="AY14" s="8">
        <v>2</v>
      </c>
      <c r="AZ14" s="176">
        <v>2</v>
      </c>
      <c r="BA14" s="39">
        <f t="shared" si="13"/>
        <v>6</v>
      </c>
      <c r="BB14" s="10">
        <v>2</v>
      </c>
      <c r="BC14" s="8">
        <v>2</v>
      </c>
      <c r="BD14" s="176">
        <v>0</v>
      </c>
      <c r="BE14" s="39">
        <f t="shared" si="14"/>
        <v>4</v>
      </c>
      <c r="BF14" s="10">
        <v>2</v>
      </c>
      <c r="BG14" s="8">
        <v>1</v>
      </c>
      <c r="BH14" s="176">
        <v>0.5</v>
      </c>
      <c r="BI14" s="39">
        <f t="shared" si="15"/>
        <v>3.5</v>
      </c>
      <c r="BJ14" s="10">
        <v>1</v>
      </c>
      <c r="BK14" s="8">
        <v>2</v>
      </c>
      <c r="BL14" s="176">
        <v>0.5</v>
      </c>
      <c r="BM14" s="39">
        <f t="shared" si="16"/>
        <v>3.5</v>
      </c>
      <c r="BN14" s="10">
        <v>1</v>
      </c>
      <c r="BO14" s="8">
        <v>2</v>
      </c>
      <c r="BP14" s="176">
        <v>2</v>
      </c>
      <c r="BQ14" s="39">
        <f t="shared" si="17"/>
        <v>5</v>
      </c>
      <c r="BR14" s="10">
        <v>2</v>
      </c>
      <c r="BS14" s="8">
        <v>1</v>
      </c>
      <c r="BT14" s="176">
        <v>1.5</v>
      </c>
      <c r="BU14" s="119">
        <f t="shared" si="18"/>
        <v>4.5</v>
      </c>
    </row>
    <row r="15" spans="1:73" ht="11.1" customHeight="1" x14ac:dyDescent="0.2">
      <c r="A15" s="170">
        <v>10</v>
      </c>
      <c r="B15" s="155" t="str">
        <f>'инд. оценки 2 кл.'!A15</f>
        <v>Зартдинов Кирилл</v>
      </c>
      <c r="C15" s="10"/>
      <c r="D15" s="176"/>
      <c r="E15" s="119">
        <f t="shared" si="0"/>
        <v>0</v>
      </c>
      <c r="F15" s="10"/>
      <c r="G15" s="176"/>
      <c r="H15" s="119">
        <f t="shared" si="1"/>
        <v>0</v>
      </c>
      <c r="I15" s="10"/>
      <c r="J15" s="176"/>
      <c r="K15" s="119">
        <f t="shared" si="2"/>
        <v>0</v>
      </c>
      <c r="L15" s="10"/>
      <c r="M15" s="176"/>
      <c r="N15" s="119">
        <f t="shared" si="3"/>
        <v>0</v>
      </c>
      <c r="O15" s="220"/>
      <c r="P15" s="8"/>
      <c r="Q15" s="119">
        <f t="shared" si="4"/>
        <v>0</v>
      </c>
      <c r="R15" s="10">
        <v>2</v>
      </c>
      <c r="S15" s="8">
        <v>1</v>
      </c>
      <c r="T15" s="520">
        <v>1.5</v>
      </c>
      <c r="U15" s="39">
        <f t="shared" si="5"/>
        <v>4.5</v>
      </c>
      <c r="V15" s="10">
        <v>1</v>
      </c>
      <c r="W15" s="8">
        <v>2</v>
      </c>
      <c r="X15" s="176">
        <v>2</v>
      </c>
      <c r="Y15" s="39">
        <f t="shared" si="6"/>
        <v>5</v>
      </c>
      <c r="Z15" s="10">
        <v>2</v>
      </c>
      <c r="AA15" s="8">
        <v>2</v>
      </c>
      <c r="AB15" s="176">
        <v>2</v>
      </c>
      <c r="AC15" s="39">
        <f t="shared" si="7"/>
        <v>6</v>
      </c>
      <c r="AD15" s="10">
        <v>2</v>
      </c>
      <c r="AE15" s="8">
        <v>2</v>
      </c>
      <c r="AF15" s="176">
        <v>2</v>
      </c>
      <c r="AG15" s="39">
        <f t="shared" si="8"/>
        <v>6</v>
      </c>
      <c r="AH15" s="10">
        <v>2</v>
      </c>
      <c r="AI15" s="8">
        <v>1</v>
      </c>
      <c r="AJ15" s="176">
        <v>2</v>
      </c>
      <c r="AK15" s="39">
        <f t="shared" si="9"/>
        <v>5</v>
      </c>
      <c r="AL15" s="10">
        <v>2</v>
      </c>
      <c r="AM15" s="8">
        <v>2</v>
      </c>
      <c r="AN15" s="176">
        <v>2</v>
      </c>
      <c r="AO15" s="39">
        <f t="shared" si="10"/>
        <v>6</v>
      </c>
      <c r="AP15" s="10">
        <v>2</v>
      </c>
      <c r="AQ15" s="8">
        <v>2</v>
      </c>
      <c r="AR15" s="176">
        <v>1.5</v>
      </c>
      <c r="AS15" s="39">
        <f t="shared" si="11"/>
        <v>5.5</v>
      </c>
      <c r="AT15" s="10">
        <v>2</v>
      </c>
      <c r="AU15" s="8">
        <v>2</v>
      </c>
      <c r="AV15" s="176">
        <v>2</v>
      </c>
      <c r="AW15" s="39">
        <f t="shared" si="12"/>
        <v>6</v>
      </c>
      <c r="AX15" s="10">
        <v>2</v>
      </c>
      <c r="AY15" s="8">
        <v>2</v>
      </c>
      <c r="AZ15" s="176">
        <v>2</v>
      </c>
      <c r="BA15" s="39">
        <f t="shared" si="13"/>
        <v>6</v>
      </c>
      <c r="BB15" s="10">
        <v>2</v>
      </c>
      <c r="BC15" s="8">
        <v>2</v>
      </c>
      <c r="BD15" s="176">
        <v>0.5</v>
      </c>
      <c r="BE15" s="39">
        <f t="shared" si="14"/>
        <v>4.5</v>
      </c>
      <c r="BF15" s="10">
        <v>2</v>
      </c>
      <c r="BG15" s="8">
        <v>2</v>
      </c>
      <c r="BH15" s="176">
        <v>0.5</v>
      </c>
      <c r="BI15" s="39">
        <f t="shared" si="15"/>
        <v>4.5</v>
      </c>
      <c r="BJ15" s="10">
        <v>2</v>
      </c>
      <c r="BK15" s="8">
        <v>1</v>
      </c>
      <c r="BL15" s="176">
        <v>1.5</v>
      </c>
      <c r="BM15" s="39">
        <f t="shared" si="16"/>
        <v>4.5</v>
      </c>
      <c r="BN15" s="10">
        <v>2</v>
      </c>
      <c r="BO15" s="8">
        <v>2</v>
      </c>
      <c r="BP15" s="176">
        <v>2</v>
      </c>
      <c r="BQ15" s="39">
        <f t="shared" si="17"/>
        <v>6</v>
      </c>
      <c r="BR15" s="10">
        <v>2</v>
      </c>
      <c r="BS15" s="8">
        <v>1</v>
      </c>
      <c r="BT15" s="176">
        <v>0.5</v>
      </c>
      <c r="BU15" s="119">
        <f t="shared" si="18"/>
        <v>3.5</v>
      </c>
    </row>
    <row r="16" spans="1:73" ht="11.1" customHeight="1" x14ac:dyDescent="0.2">
      <c r="A16" s="170">
        <v>11</v>
      </c>
      <c r="B16" s="155" t="str">
        <f>'инд. оценки 2 кл.'!A16</f>
        <v>Казачков Максим</v>
      </c>
      <c r="C16" s="10"/>
      <c r="D16" s="176"/>
      <c r="E16" s="119">
        <f t="shared" si="0"/>
        <v>0</v>
      </c>
      <c r="F16" s="10"/>
      <c r="G16" s="176"/>
      <c r="H16" s="119">
        <f t="shared" si="1"/>
        <v>0</v>
      </c>
      <c r="I16" s="10"/>
      <c r="J16" s="176"/>
      <c r="K16" s="119">
        <f t="shared" si="2"/>
        <v>0</v>
      </c>
      <c r="L16" s="10"/>
      <c r="M16" s="176"/>
      <c r="N16" s="119">
        <f t="shared" si="3"/>
        <v>0</v>
      </c>
      <c r="O16" s="220"/>
      <c r="P16" s="8"/>
      <c r="Q16" s="119">
        <f t="shared" si="4"/>
        <v>0</v>
      </c>
      <c r="R16" s="10">
        <v>2</v>
      </c>
      <c r="S16" s="8">
        <v>2</v>
      </c>
      <c r="T16" s="176">
        <v>2</v>
      </c>
      <c r="U16" s="39">
        <f t="shared" si="5"/>
        <v>6</v>
      </c>
      <c r="V16" s="10">
        <v>1</v>
      </c>
      <c r="W16" s="8">
        <v>2</v>
      </c>
      <c r="X16" s="176">
        <v>2</v>
      </c>
      <c r="Y16" s="39">
        <f t="shared" si="6"/>
        <v>5</v>
      </c>
      <c r="Z16" s="10">
        <v>2</v>
      </c>
      <c r="AA16" s="8">
        <v>1</v>
      </c>
      <c r="AB16" s="176">
        <v>2</v>
      </c>
      <c r="AC16" s="39">
        <f t="shared" si="7"/>
        <v>5</v>
      </c>
      <c r="AD16" s="10">
        <v>2</v>
      </c>
      <c r="AE16" s="8">
        <v>2</v>
      </c>
      <c r="AF16" s="176">
        <v>2</v>
      </c>
      <c r="AG16" s="39">
        <f t="shared" si="8"/>
        <v>6</v>
      </c>
      <c r="AH16" s="10">
        <v>2</v>
      </c>
      <c r="AI16" s="8">
        <v>1</v>
      </c>
      <c r="AJ16" s="176">
        <v>2</v>
      </c>
      <c r="AK16" s="39">
        <f t="shared" si="9"/>
        <v>5</v>
      </c>
      <c r="AL16" s="10">
        <v>2</v>
      </c>
      <c r="AM16" s="8">
        <v>2</v>
      </c>
      <c r="AN16" s="176">
        <v>2</v>
      </c>
      <c r="AO16" s="39">
        <f t="shared" si="10"/>
        <v>6</v>
      </c>
      <c r="AP16" s="10">
        <v>2</v>
      </c>
      <c r="AQ16" s="8">
        <v>2</v>
      </c>
      <c r="AR16" s="176">
        <v>2</v>
      </c>
      <c r="AS16" s="39">
        <f t="shared" si="11"/>
        <v>6</v>
      </c>
      <c r="AT16" s="10">
        <v>2</v>
      </c>
      <c r="AU16" s="8">
        <v>2</v>
      </c>
      <c r="AV16" s="176">
        <v>2</v>
      </c>
      <c r="AW16" s="39">
        <f t="shared" si="12"/>
        <v>6</v>
      </c>
      <c r="AX16" s="10">
        <v>2</v>
      </c>
      <c r="AY16" s="8">
        <v>2</v>
      </c>
      <c r="AZ16" s="176">
        <v>2</v>
      </c>
      <c r="BA16" s="39">
        <f t="shared" si="13"/>
        <v>6</v>
      </c>
      <c r="BB16" s="10">
        <v>2</v>
      </c>
      <c r="BC16" s="8">
        <v>2</v>
      </c>
      <c r="BD16" s="176">
        <v>0.5</v>
      </c>
      <c r="BE16" s="39">
        <f t="shared" si="14"/>
        <v>4.5</v>
      </c>
      <c r="BF16" s="10">
        <v>2</v>
      </c>
      <c r="BG16" s="8">
        <v>2</v>
      </c>
      <c r="BH16" s="176">
        <v>2</v>
      </c>
      <c r="BI16" s="39">
        <f t="shared" si="15"/>
        <v>6</v>
      </c>
      <c r="BJ16" s="10">
        <v>2</v>
      </c>
      <c r="BK16" s="8">
        <v>2</v>
      </c>
      <c r="BL16" s="176">
        <v>0.5</v>
      </c>
      <c r="BM16" s="39">
        <f t="shared" si="16"/>
        <v>4.5</v>
      </c>
      <c r="BN16" s="10">
        <v>2</v>
      </c>
      <c r="BO16" s="8">
        <v>2</v>
      </c>
      <c r="BP16" s="176">
        <v>2</v>
      </c>
      <c r="BQ16" s="39">
        <f t="shared" si="17"/>
        <v>6</v>
      </c>
      <c r="BR16" s="10">
        <v>2</v>
      </c>
      <c r="BS16" s="8">
        <v>2</v>
      </c>
      <c r="BT16" s="176">
        <v>2</v>
      </c>
      <c r="BU16" s="119">
        <f t="shared" si="18"/>
        <v>6</v>
      </c>
    </row>
    <row r="17" spans="1:73" ht="11.1" customHeight="1" x14ac:dyDescent="0.2">
      <c r="A17" s="170">
        <v>12</v>
      </c>
      <c r="B17" s="155" t="str">
        <f>'инд. оценки 2 кл.'!A17</f>
        <v>Канева Алина</v>
      </c>
      <c r="C17" s="10"/>
      <c r="D17" s="176"/>
      <c r="E17" s="119">
        <f t="shared" si="0"/>
        <v>0</v>
      </c>
      <c r="F17" s="10"/>
      <c r="G17" s="176"/>
      <c r="H17" s="119">
        <f t="shared" si="1"/>
        <v>0</v>
      </c>
      <c r="I17" s="10"/>
      <c r="J17" s="176"/>
      <c r="K17" s="119">
        <f t="shared" si="2"/>
        <v>0</v>
      </c>
      <c r="L17" s="10"/>
      <c r="M17" s="176"/>
      <c r="N17" s="119">
        <f t="shared" si="3"/>
        <v>0</v>
      </c>
      <c r="O17" s="220"/>
      <c r="P17" s="8"/>
      <c r="Q17" s="119">
        <f t="shared" si="4"/>
        <v>0</v>
      </c>
      <c r="R17" s="10">
        <v>2</v>
      </c>
      <c r="S17" s="8">
        <v>1</v>
      </c>
      <c r="T17" s="176">
        <v>1.5</v>
      </c>
      <c r="U17" s="39">
        <f t="shared" si="5"/>
        <v>4.5</v>
      </c>
      <c r="V17" s="10">
        <v>0</v>
      </c>
      <c r="W17" s="8">
        <v>1</v>
      </c>
      <c r="X17" s="176">
        <v>2</v>
      </c>
      <c r="Y17" s="39">
        <f t="shared" si="6"/>
        <v>3</v>
      </c>
      <c r="Z17" s="10">
        <v>2</v>
      </c>
      <c r="AA17" s="8">
        <v>2</v>
      </c>
      <c r="AB17" s="176">
        <v>1.5</v>
      </c>
      <c r="AC17" s="39">
        <f t="shared" si="7"/>
        <v>5.5</v>
      </c>
      <c r="AD17" s="10">
        <v>1</v>
      </c>
      <c r="AE17" s="8">
        <v>1</v>
      </c>
      <c r="AF17" s="176">
        <v>1.5</v>
      </c>
      <c r="AG17" s="39">
        <f t="shared" si="8"/>
        <v>3.5</v>
      </c>
      <c r="AH17" s="10">
        <v>1</v>
      </c>
      <c r="AI17" s="8">
        <v>1</v>
      </c>
      <c r="AJ17" s="176">
        <v>1.5</v>
      </c>
      <c r="AK17" s="39">
        <f t="shared" si="9"/>
        <v>3.5</v>
      </c>
      <c r="AL17" s="10">
        <v>1</v>
      </c>
      <c r="AM17" s="8">
        <v>2</v>
      </c>
      <c r="AN17" s="176">
        <v>1.5</v>
      </c>
      <c r="AO17" s="39">
        <f t="shared" si="10"/>
        <v>4.5</v>
      </c>
      <c r="AP17" s="10">
        <v>2</v>
      </c>
      <c r="AQ17" s="8">
        <v>1</v>
      </c>
      <c r="AR17" s="176">
        <v>0.5</v>
      </c>
      <c r="AS17" s="39">
        <f t="shared" si="11"/>
        <v>3.5</v>
      </c>
      <c r="AT17" s="10">
        <v>1</v>
      </c>
      <c r="AU17" s="8">
        <v>2</v>
      </c>
      <c r="AV17" s="176">
        <v>0.5</v>
      </c>
      <c r="AW17" s="39">
        <f t="shared" si="12"/>
        <v>3.5</v>
      </c>
      <c r="AX17" s="10">
        <v>1</v>
      </c>
      <c r="AY17" s="8">
        <v>2</v>
      </c>
      <c r="AZ17" s="176">
        <v>1.5</v>
      </c>
      <c r="BA17" s="39">
        <f t="shared" si="13"/>
        <v>4.5</v>
      </c>
      <c r="BB17" s="10">
        <v>1</v>
      </c>
      <c r="BC17" s="8">
        <v>2</v>
      </c>
      <c r="BD17" s="176">
        <v>0</v>
      </c>
      <c r="BE17" s="39">
        <f t="shared" si="14"/>
        <v>3</v>
      </c>
      <c r="BF17" s="10">
        <v>2</v>
      </c>
      <c r="BG17" s="8">
        <v>1</v>
      </c>
      <c r="BH17" s="176">
        <v>0</v>
      </c>
      <c r="BI17" s="39">
        <f t="shared" si="15"/>
        <v>3</v>
      </c>
      <c r="BJ17" s="10">
        <v>1</v>
      </c>
      <c r="BK17" s="8">
        <v>2</v>
      </c>
      <c r="BL17" s="176">
        <v>0.5</v>
      </c>
      <c r="BM17" s="39">
        <f t="shared" si="16"/>
        <v>3.5</v>
      </c>
      <c r="BN17" s="10">
        <v>1</v>
      </c>
      <c r="BO17" s="8">
        <v>2</v>
      </c>
      <c r="BP17" s="176">
        <v>1.5</v>
      </c>
      <c r="BQ17" s="39">
        <f t="shared" si="17"/>
        <v>4.5</v>
      </c>
      <c r="BR17" s="10">
        <v>1</v>
      </c>
      <c r="BS17" s="8">
        <v>1</v>
      </c>
      <c r="BT17" s="176">
        <v>0.5</v>
      </c>
      <c r="BU17" s="119">
        <f t="shared" si="18"/>
        <v>2.5</v>
      </c>
    </row>
    <row r="18" spans="1:73" ht="11.1" customHeight="1" x14ac:dyDescent="0.2">
      <c r="A18" s="170">
        <v>13</v>
      </c>
      <c r="B18" s="155" t="str">
        <f>'инд. оценки 2 кл.'!A18</f>
        <v>Катугина Дарья</v>
      </c>
      <c r="C18" s="10"/>
      <c r="D18" s="176"/>
      <c r="E18" s="119">
        <f t="shared" si="0"/>
        <v>0</v>
      </c>
      <c r="F18" s="10"/>
      <c r="G18" s="176"/>
      <c r="H18" s="119">
        <f t="shared" si="1"/>
        <v>0</v>
      </c>
      <c r="I18" s="10"/>
      <c r="J18" s="176"/>
      <c r="K18" s="119">
        <f t="shared" si="2"/>
        <v>0</v>
      </c>
      <c r="L18" s="10"/>
      <c r="M18" s="176"/>
      <c r="N18" s="119">
        <f t="shared" si="3"/>
        <v>0</v>
      </c>
      <c r="O18" s="220"/>
      <c r="P18" s="8"/>
      <c r="Q18" s="119">
        <f t="shared" si="4"/>
        <v>0</v>
      </c>
      <c r="R18" s="10">
        <v>2</v>
      </c>
      <c r="S18" s="8">
        <v>1</v>
      </c>
      <c r="T18" s="176">
        <v>0.5</v>
      </c>
      <c r="U18" s="39">
        <f t="shared" si="5"/>
        <v>3.5</v>
      </c>
      <c r="V18" s="10">
        <v>1</v>
      </c>
      <c r="W18" s="8">
        <v>1</v>
      </c>
      <c r="X18" s="176">
        <v>1.5</v>
      </c>
      <c r="Y18" s="39">
        <f t="shared" si="6"/>
        <v>3.5</v>
      </c>
      <c r="Z18" s="10">
        <v>2</v>
      </c>
      <c r="AA18" s="8">
        <v>2</v>
      </c>
      <c r="AB18" s="176">
        <v>0.5</v>
      </c>
      <c r="AC18" s="39">
        <f t="shared" si="7"/>
        <v>4.5</v>
      </c>
      <c r="AD18" s="10">
        <v>2</v>
      </c>
      <c r="AE18" s="8">
        <v>1</v>
      </c>
      <c r="AF18" s="176">
        <v>1.5</v>
      </c>
      <c r="AG18" s="39">
        <f t="shared" si="8"/>
        <v>4.5</v>
      </c>
      <c r="AH18" s="10">
        <v>1</v>
      </c>
      <c r="AI18" s="8">
        <v>1</v>
      </c>
      <c r="AJ18" s="176">
        <v>1.5</v>
      </c>
      <c r="AK18" s="39">
        <f t="shared" si="9"/>
        <v>3.5</v>
      </c>
      <c r="AL18" s="10">
        <v>1</v>
      </c>
      <c r="AM18" s="8">
        <v>1</v>
      </c>
      <c r="AN18" s="176">
        <v>0.5</v>
      </c>
      <c r="AO18" s="39">
        <f t="shared" si="10"/>
        <v>2.5</v>
      </c>
      <c r="AP18" s="10">
        <v>2</v>
      </c>
      <c r="AQ18" s="8">
        <v>0</v>
      </c>
      <c r="AR18" s="176">
        <v>1.5</v>
      </c>
      <c r="AS18" s="39">
        <f t="shared" si="11"/>
        <v>3.5</v>
      </c>
      <c r="AT18" s="10">
        <v>1</v>
      </c>
      <c r="AU18" s="8">
        <v>2</v>
      </c>
      <c r="AV18" s="176">
        <v>0.5</v>
      </c>
      <c r="AW18" s="39">
        <f t="shared" si="12"/>
        <v>3.5</v>
      </c>
      <c r="AX18" s="10">
        <v>1</v>
      </c>
      <c r="AY18" s="8">
        <v>2</v>
      </c>
      <c r="AZ18" s="176">
        <v>1.5</v>
      </c>
      <c r="BA18" s="39">
        <f t="shared" si="13"/>
        <v>4.5</v>
      </c>
      <c r="BB18" s="10">
        <v>1</v>
      </c>
      <c r="BC18" s="8">
        <v>1</v>
      </c>
      <c r="BD18" s="176">
        <v>0</v>
      </c>
      <c r="BE18" s="39">
        <f t="shared" si="14"/>
        <v>2</v>
      </c>
      <c r="BF18" s="10">
        <v>1</v>
      </c>
      <c r="BG18" s="8">
        <v>1</v>
      </c>
      <c r="BH18" s="176">
        <v>0.5</v>
      </c>
      <c r="BI18" s="39">
        <f t="shared" si="15"/>
        <v>2.5</v>
      </c>
      <c r="BJ18" s="10">
        <v>1</v>
      </c>
      <c r="BK18" s="8">
        <v>1</v>
      </c>
      <c r="BL18" s="176">
        <v>0.5</v>
      </c>
      <c r="BM18" s="39">
        <f t="shared" si="16"/>
        <v>2.5</v>
      </c>
      <c r="BN18" s="10">
        <v>1</v>
      </c>
      <c r="BO18" s="8">
        <v>2</v>
      </c>
      <c r="BP18" s="176">
        <v>2</v>
      </c>
      <c r="BQ18" s="39">
        <f t="shared" si="17"/>
        <v>5</v>
      </c>
      <c r="BR18" s="10">
        <v>1</v>
      </c>
      <c r="BS18" s="8">
        <v>1</v>
      </c>
      <c r="BT18" s="176">
        <v>0.5</v>
      </c>
      <c r="BU18" s="119">
        <f t="shared" si="18"/>
        <v>2.5</v>
      </c>
    </row>
    <row r="19" spans="1:73" ht="11.1" customHeight="1" x14ac:dyDescent="0.2">
      <c r="A19" s="170">
        <v>14</v>
      </c>
      <c r="B19" s="155" t="str">
        <f>'инд. оценки 2 кл.'!A19</f>
        <v>Макарова Полина</v>
      </c>
      <c r="C19" s="10"/>
      <c r="D19" s="176"/>
      <c r="E19" s="119">
        <f t="shared" si="0"/>
        <v>0</v>
      </c>
      <c r="F19" s="10"/>
      <c r="G19" s="176"/>
      <c r="H19" s="119">
        <f t="shared" si="1"/>
        <v>0</v>
      </c>
      <c r="I19" s="10"/>
      <c r="J19" s="176"/>
      <c r="K19" s="119">
        <f t="shared" si="2"/>
        <v>0</v>
      </c>
      <c r="L19" s="10"/>
      <c r="M19" s="176"/>
      <c r="N19" s="119">
        <f t="shared" si="3"/>
        <v>0</v>
      </c>
      <c r="O19" s="220"/>
      <c r="P19" s="8"/>
      <c r="Q19" s="119">
        <f t="shared" si="4"/>
        <v>0</v>
      </c>
      <c r="R19" s="10">
        <v>2</v>
      </c>
      <c r="S19" s="8">
        <v>1</v>
      </c>
      <c r="T19" s="176">
        <v>2</v>
      </c>
      <c r="U19" s="39">
        <f t="shared" si="5"/>
        <v>5</v>
      </c>
      <c r="V19" s="10">
        <v>2</v>
      </c>
      <c r="W19" s="8">
        <v>1</v>
      </c>
      <c r="X19" s="176">
        <v>2</v>
      </c>
      <c r="Y19" s="39">
        <f t="shared" si="6"/>
        <v>5</v>
      </c>
      <c r="Z19" s="10">
        <v>2</v>
      </c>
      <c r="AA19" s="8">
        <v>2</v>
      </c>
      <c r="AB19" s="176">
        <v>2</v>
      </c>
      <c r="AC19" s="39">
        <f t="shared" si="7"/>
        <v>6</v>
      </c>
      <c r="AD19" s="10">
        <v>2</v>
      </c>
      <c r="AE19" s="8">
        <v>2</v>
      </c>
      <c r="AF19" s="176">
        <v>2</v>
      </c>
      <c r="AG19" s="39">
        <f t="shared" si="8"/>
        <v>6</v>
      </c>
      <c r="AH19" s="10">
        <v>2</v>
      </c>
      <c r="AI19" s="8">
        <v>2</v>
      </c>
      <c r="AJ19" s="176">
        <v>2</v>
      </c>
      <c r="AK19" s="39">
        <f t="shared" si="9"/>
        <v>6</v>
      </c>
      <c r="AL19" s="10">
        <v>2</v>
      </c>
      <c r="AM19" s="8">
        <v>2</v>
      </c>
      <c r="AN19" s="176">
        <v>1.5</v>
      </c>
      <c r="AO19" s="39">
        <f t="shared" si="10"/>
        <v>5.5</v>
      </c>
      <c r="AP19" s="10">
        <v>2</v>
      </c>
      <c r="AQ19" s="8">
        <v>2</v>
      </c>
      <c r="AR19" s="176">
        <v>1.5</v>
      </c>
      <c r="AS19" s="39">
        <f t="shared" si="11"/>
        <v>5.5</v>
      </c>
      <c r="AT19" s="10">
        <v>2</v>
      </c>
      <c r="AU19" s="8">
        <v>2</v>
      </c>
      <c r="AV19" s="176">
        <v>2</v>
      </c>
      <c r="AW19" s="39">
        <f t="shared" si="12"/>
        <v>6</v>
      </c>
      <c r="AX19" s="10">
        <v>2</v>
      </c>
      <c r="AY19" s="8">
        <v>2</v>
      </c>
      <c r="AZ19" s="176">
        <v>2</v>
      </c>
      <c r="BA19" s="39">
        <f t="shared" si="13"/>
        <v>6</v>
      </c>
      <c r="BB19" s="10">
        <v>2</v>
      </c>
      <c r="BC19" s="8">
        <v>2</v>
      </c>
      <c r="BD19" s="176">
        <v>0.5</v>
      </c>
      <c r="BE19" s="39">
        <f t="shared" si="14"/>
        <v>4.5</v>
      </c>
      <c r="BF19" s="10">
        <v>2</v>
      </c>
      <c r="BG19" s="8">
        <v>2</v>
      </c>
      <c r="BH19" s="176">
        <v>0.5</v>
      </c>
      <c r="BI19" s="39">
        <f t="shared" si="15"/>
        <v>4.5</v>
      </c>
      <c r="BJ19" s="10">
        <v>2</v>
      </c>
      <c r="BK19" s="8">
        <v>2</v>
      </c>
      <c r="BL19" s="176">
        <v>2</v>
      </c>
      <c r="BM19" s="39">
        <f t="shared" si="16"/>
        <v>6</v>
      </c>
      <c r="BN19" s="10">
        <v>2</v>
      </c>
      <c r="BO19" s="8">
        <v>2</v>
      </c>
      <c r="BP19" s="176">
        <v>2</v>
      </c>
      <c r="BQ19" s="39">
        <f t="shared" si="17"/>
        <v>6</v>
      </c>
      <c r="BR19" s="10">
        <v>2</v>
      </c>
      <c r="BS19" s="8">
        <v>2</v>
      </c>
      <c r="BT19" s="176">
        <v>0.5</v>
      </c>
      <c r="BU19" s="119">
        <f t="shared" si="18"/>
        <v>4.5</v>
      </c>
    </row>
    <row r="20" spans="1:73" ht="11.1" customHeight="1" x14ac:dyDescent="0.2">
      <c r="A20" s="170">
        <v>15</v>
      </c>
      <c r="B20" s="155" t="str">
        <f>'инд. оценки 2 кл.'!A20</f>
        <v>Салтыкова Мария</v>
      </c>
      <c r="C20" s="10"/>
      <c r="D20" s="176"/>
      <c r="E20" s="119">
        <f t="shared" si="0"/>
        <v>0</v>
      </c>
      <c r="F20" s="10"/>
      <c r="G20" s="176"/>
      <c r="H20" s="119">
        <f t="shared" si="1"/>
        <v>0</v>
      </c>
      <c r="I20" s="10"/>
      <c r="J20" s="176"/>
      <c r="K20" s="119">
        <f t="shared" si="2"/>
        <v>0</v>
      </c>
      <c r="L20" s="10"/>
      <c r="M20" s="176"/>
      <c r="N20" s="119">
        <f t="shared" si="3"/>
        <v>0</v>
      </c>
      <c r="O20" s="220"/>
      <c r="P20" s="8"/>
      <c r="Q20" s="119">
        <f t="shared" si="4"/>
        <v>0</v>
      </c>
      <c r="R20" s="10">
        <v>2</v>
      </c>
      <c r="S20" s="8">
        <v>1</v>
      </c>
      <c r="T20" s="176">
        <v>1.5</v>
      </c>
      <c r="U20" s="39">
        <f t="shared" si="5"/>
        <v>4.5</v>
      </c>
      <c r="V20" s="10">
        <v>1</v>
      </c>
      <c r="W20" s="8">
        <v>1</v>
      </c>
      <c r="X20" s="176">
        <v>1.5</v>
      </c>
      <c r="Y20" s="39">
        <f t="shared" si="6"/>
        <v>3.5</v>
      </c>
      <c r="Z20" s="10">
        <v>2</v>
      </c>
      <c r="AA20" s="8">
        <v>2</v>
      </c>
      <c r="AB20" s="176">
        <v>1.5</v>
      </c>
      <c r="AC20" s="39">
        <f t="shared" si="7"/>
        <v>5.5</v>
      </c>
      <c r="AD20" s="10">
        <v>2</v>
      </c>
      <c r="AE20" s="8">
        <v>1</v>
      </c>
      <c r="AF20" s="176">
        <v>1.5</v>
      </c>
      <c r="AG20" s="39">
        <f t="shared" si="8"/>
        <v>4.5</v>
      </c>
      <c r="AH20" s="10">
        <v>1</v>
      </c>
      <c r="AI20" s="8">
        <v>1</v>
      </c>
      <c r="AJ20" s="176">
        <v>2</v>
      </c>
      <c r="AK20" s="39">
        <f t="shared" si="9"/>
        <v>4</v>
      </c>
      <c r="AL20" s="10">
        <v>1</v>
      </c>
      <c r="AM20" s="8">
        <v>2</v>
      </c>
      <c r="AN20" s="176">
        <v>1.5</v>
      </c>
      <c r="AO20" s="39">
        <f t="shared" si="10"/>
        <v>4.5</v>
      </c>
      <c r="AP20" s="10">
        <v>2</v>
      </c>
      <c r="AQ20" s="8">
        <v>1</v>
      </c>
      <c r="AR20" s="176">
        <v>0.5</v>
      </c>
      <c r="AS20" s="39">
        <f t="shared" si="11"/>
        <v>3.5</v>
      </c>
      <c r="AT20" s="10">
        <v>2</v>
      </c>
      <c r="AU20" s="8">
        <v>2</v>
      </c>
      <c r="AV20" s="176">
        <v>1.5</v>
      </c>
      <c r="AW20" s="39">
        <f t="shared" si="12"/>
        <v>5.5</v>
      </c>
      <c r="AX20" s="10">
        <v>2</v>
      </c>
      <c r="AY20" s="8">
        <v>2</v>
      </c>
      <c r="AZ20" s="176">
        <v>1.5</v>
      </c>
      <c r="BA20" s="39">
        <f t="shared" si="13"/>
        <v>5.5</v>
      </c>
      <c r="BB20" s="10">
        <v>2</v>
      </c>
      <c r="BC20" s="8">
        <v>2</v>
      </c>
      <c r="BD20" s="176">
        <v>0</v>
      </c>
      <c r="BE20" s="39">
        <f t="shared" si="14"/>
        <v>4</v>
      </c>
      <c r="BF20" s="10">
        <v>2</v>
      </c>
      <c r="BG20" s="8">
        <v>2</v>
      </c>
      <c r="BH20" s="176">
        <v>0.5</v>
      </c>
      <c r="BI20" s="39">
        <f t="shared" si="15"/>
        <v>4.5</v>
      </c>
      <c r="BJ20" s="10">
        <v>1</v>
      </c>
      <c r="BK20" s="8">
        <v>2</v>
      </c>
      <c r="BL20" s="176">
        <v>1.5</v>
      </c>
      <c r="BM20" s="39">
        <f t="shared" si="16"/>
        <v>4.5</v>
      </c>
      <c r="BN20" s="10">
        <v>2</v>
      </c>
      <c r="BO20" s="8">
        <v>2</v>
      </c>
      <c r="BP20" s="176">
        <v>2</v>
      </c>
      <c r="BQ20" s="39">
        <f t="shared" si="17"/>
        <v>6</v>
      </c>
      <c r="BR20" s="10">
        <v>1</v>
      </c>
      <c r="BS20" s="8">
        <v>1</v>
      </c>
      <c r="BT20" s="176">
        <v>1.5</v>
      </c>
      <c r="BU20" s="119">
        <f t="shared" si="18"/>
        <v>3.5</v>
      </c>
    </row>
    <row r="21" spans="1:73" ht="11.1" customHeight="1" x14ac:dyDescent="0.2">
      <c r="A21" s="170">
        <v>16</v>
      </c>
      <c r="B21" s="155" t="str">
        <f>'инд. оценки 2 кл.'!A21</f>
        <v>Нечаева Мария</v>
      </c>
      <c r="C21" s="10"/>
      <c r="D21" s="176"/>
      <c r="E21" s="119">
        <f t="shared" si="0"/>
        <v>0</v>
      </c>
      <c r="F21" s="10"/>
      <c r="G21" s="176"/>
      <c r="H21" s="119">
        <f t="shared" si="1"/>
        <v>0</v>
      </c>
      <c r="I21" s="10"/>
      <c r="J21" s="176"/>
      <c r="K21" s="119">
        <f t="shared" si="2"/>
        <v>0</v>
      </c>
      <c r="L21" s="10"/>
      <c r="M21" s="176"/>
      <c r="N21" s="119">
        <f t="shared" si="3"/>
        <v>0</v>
      </c>
      <c r="O21" s="220"/>
      <c r="P21" s="8"/>
      <c r="Q21" s="119">
        <f t="shared" si="4"/>
        <v>0</v>
      </c>
      <c r="R21" s="10">
        <v>2</v>
      </c>
      <c r="S21" s="8">
        <v>1</v>
      </c>
      <c r="T21" s="176">
        <v>1.5</v>
      </c>
      <c r="U21" s="39">
        <f t="shared" si="5"/>
        <v>4.5</v>
      </c>
      <c r="V21" s="10">
        <v>1</v>
      </c>
      <c r="W21" s="8">
        <v>1</v>
      </c>
      <c r="X21" s="520">
        <v>1.5</v>
      </c>
      <c r="Y21" s="39">
        <f t="shared" si="6"/>
        <v>3.5</v>
      </c>
      <c r="Z21" s="10">
        <v>2</v>
      </c>
      <c r="AA21" s="8">
        <v>1</v>
      </c>
      <c r="AB21" s="176">
        <v>0.5</v>
      </c>
      <c r="AC21" s="39">
        <f t="shared" si="7"/>
        <v>3.5</v>
      </c>
      <c r="AD21" s="10">
        <v>2</v>
      </c>
      <c r="AE21" s="8">
        <v>1</v>
      </c>
      <c r="AF21" s="176">
        <v>2</v>
      </c>
      <c r="AG21" s="39">
        <f t="shared" si="8"/>
        <v>5</v>
      </c>
      <c r="AH21" s="10">
        <v>1</v>
      </c>
      <c r="AI21" s="8">
        <v>2</v>
      </c>
      <c r="AJ21" s="176">
        <v>1.5</v>
      </c>
      <c r="AK21" s="39">
        <f t="shared" si="9"/>
        <v>4.5</v>
      </c>
      <c r="AL21" s="10">
        <v>1</v>
      </c>
      <c r="AM21" s="8">
        <v>2</v>
      </c>
      <c r="AN21" s="176">
        <v>0.5</v>
      </c>
      <c r="AO21" s="39">
        <f t="shared" si="10"/>
        <v>3.5</v>
      </c>
      <c r="AP21" s="10">
        <v>2</v>
      </c>
      <c r="AQ21" s="8">
        <v>1</v>
      </c>
      <c r="AR21" s="176">
        <v>0.5</v>
      </c>
      <c r="AS21" s="39">
        <f t="shared" si="11"/>
        <v>3.5</v>
      </c>
      <c r="AT21" s="10">
        <v>1</v>
      </c>
      <c r="AU21" s="8">
        <v>1</v>
      </c>
      <c r="AV21" s="176">
        <v>0.5</v>
      </c>
      <c r="AW21" s="39">
        <f t="shared" si="12"/>
        <v>2.5</v>
      </c>
      <c r="AX21" s="10">
        <v>2</v>
      </c>
      <c r="AY21" s="8">
        <v>2</v>
      </c>
      <c r="AZ21" s="176">
        <v>1.5</v>
      </c>
      <c r="BA21" s="39">
        <f t="shared" si="13"/>
        <v>5.5</v>
      </c>
      <c r="BB21" s="10">
        <v>1</v>
      </c>
      <c r="BC21" s="8">
        <v>1</v>
      </c>
      <c r="BD21" s="176">
        <v>0</v>
      </c>
      <c r="BE21" s="39">
        <f t="shared" si="14"/>
        <v>2</v>
      </c>
      <c r="BF21" s="10">
        <v>2</v>
      </c>
      <c r="BG21" s="8">
        <v>1</v>
      </c>
      <c r="BH21" s="176">
        <v>0</v>
      </c>
      <c r="BI21" s="39">
        <f t="shared" si="15"/>
        <v>3</v>
      </c>
      <c r="BJ21" s="10">
        <v>1</v>
      </c>
      <c r="BK21" s="8">
        <v>1</v>
      </c>
      <c r="BL21" s="176">
        <v>0.5</v>
      </c>
      <c r="BM21" s="39">
        <f t="shared" si="16"/>
        <v>2.5</v>
      </c>
      <c r="BN21" s="10">
        <v>1</v>
      </c>
      <c r="BO21" s="8">
        <v>2</v>
      </c>
      <c r="BP21" s="176">
        <v>1.5</v>
      </c>
      <c r="BQ21" s="39">
        <f t="shared" si="17"/>
        <v>4.5</v>
      </c>
      <c r="BR21" s="10">
        <v>1</v>
      </c>
      <c r="BS21" s="8">
        <v>1</v>
      </c>
      <c r="BT21" s="176">
        <v>0.5</v>
      </c>
      <c r="BU21" s="119">
        <f t="shared" si="18"/>
        <v>2.5</v>
      </c>
    </row>
    <row r="22" spans="1:73" ht="11.1" customHeight="1" x14ac:dyDescent="0.2">
      <c r="A22" s="170">
        <v>17</v>
      </c>
      <c r="B22" s="155" t="str">
        <f>'инд. оценки 2 кл.'!A22</f>
        <v>Обухович Артем</v>
      </c>
      <c r="C22" s="10"/>
      <c r="D22" s="176"/>
      <c r="E22" s="119">
        <f t="shared" si="0"/>
        <v>0</v>
      </c>
      <c r="F22" s="10"/>
      <c r="G22" s="176"/>
      <c r="H22" s="119">
        <f t="shared" si="1"/>
        <v>0</v>
      </c>
      <c r="I22" s="10"/>
      <c r="J22" s="176"/>
      <c r="K22" s="119">
        <f t="shared" si="2"/>
        <v>0</v>
      </c>
      <c r="L22" s="10"/>
      <c r="M22" s="176"/>
      <c r="N22" s="119">
        <f t="shared" si="3"/>
        <v>0</v>
      </c>
      <c r="O22" s="220"/>
      <c r="P22" s="8"/>
      <c r="Q22" s="119">
        <f t="shared" si="4"/>
        <v>0</v>
      </c>
      <c r="R22" s="10">
        <v>2</v>
      </c>
      <c r="S22" s="8">
        <v>2</v>
      </c>
      <c r="T22" s="176">
        <v>1.5</v>
      </c>
      <c r="U22" s="39">
        <f t="shared" si="5"/>
        <v>5.5</v>
      </c>
      <c r="V22" s="10">
        <v>2</v>
      </c>
      <c r="W22" s="8">
        <v>2</v>
      </c>
      <c r="X22" s="176">
        <v>2</v>
      </c>
      <c r="Y22" s="39">
        <f t="shared" si="6"/>
        <v>6</v>
      </c>
      <c r="Z22" s="10">
        <v>2</v>
      </c>
      <c r="AA22" s="8">
        <v>2</v>
      </c>
      <c r="AB22" s="176">
        <v>2</v>
      </c>
      <c r="AC22" s="39">
        <f t="shared" si="7"/>
        <v>6</v>
      </c>
      <c r="AD22" s="10">
        <v>2</v>
      </c>
      <c r="AE22" s="8">
        <v>2</v>
      </c>
      <c r="AF22" s="176">
        <v>2</v>
      </c>
      <c r="AG22" s="39">
        <f t="shared" si="8"/>
        <v>6</v>
      </c>
      <c r="AH22" s="10">
        <v>2</v>
      </c>
      <c r="AI22" s="8">
        <v>1</v>
      </c>
      <c r="AJ22" s="176">
        <v>2</v>
      </c>
      <c r="AK22" s="39">
        <f t="shared" si="9"/>
        <v>5</v>
      </c>
      <c r="AL22" s="10">
        <v>2</v>
      </c>
      <c r="AM22" s="8">
        <v>2</v>
      </c>
      <c r="AN22" s="176">
        <v>2</v>
      </c>
      <c r="AO22" s="39">
        <f t="shared" si="10"/>
        <v>6</v>
      </c>
      <c r="AP22" s="10">
        <v>2</v>
      </c>
      <c r="AQ22" s="8">
        <v>2</v>
      </c>
      <c r="AR22" s="176">
        <v>2</v>
      </c>
      <c r="AS22" s="39">
        <f t="shared" si="11"/>
        <v>6</v>
      </c>
      <c r="AT22" s="10">
        <v>2</v>
      </c>
      <c r="AU22" s="8">
        <v>2</v>
      </c>
      <c r="AV22" s="176">
        <v>2</v>
      </c>
      <c r="AW22" s="39">
        <f t="shared" si="12"/>
        <v>6</v>
      </c>
      <c r="AX22" s="10">
        <v>2</v>
      </c>
      <c r="AY22" s="8">
        <v>2</v>
      </c>
      <c r="AZ22" s="176">
        <v>2</v>
      </c>
      <c r="BA22" s="39">
        <f t="shared" si="13"/>
        <v>6</v>
      </c>
      <c r="BB22" s="10">
        <v>2</v>
      </c>
      <c r="BC22" s="8">
        <v>2</v>
      </c>
      <c r="BD22" s="176">
        <v>1.5</v>
      </c>
      <c r="BE22" s="39">
        <f t="shared" si="14"/>
        <v>5.5</v>
      </c>
      <c r="BF22" s="10">
        <v>2</v>
      </c>
      <c r="BG22" s="8">
        <v>2</v>
      </c>
      <c r="BH22" s="176">
        <v>1.5</v>
      </c>
      <c r="BI22" s="39">
        <f t="shared" si="15"/>
        <v>5.5</v>
      </c>
      <c r="BJ22" s="10">
        <v>2</v>
      </c>
      <c r="BK22" s="8">
        <v>2</v>
      </c>
      <c r="BL22" s="176">
        <v>2</v>
      </c>
      <c r="BM22" s="39">
        <f t="shared" si="16"/>
        <v>6</v>
      </c>
      <c r="BN22" s="10">
        <v>2</v>
      </c>
      <c r="BO22" s="8">
        <v>2</v>
      </c>
      <c r="BP22" s="176">
        <v>2</v>
      </c>
      <c r="BQ22" s="39">
        <f t="shared" si="17"/>
        <v>6</v>
      </c>
      <c r="BR22" s="10">
        <v>2</v>
      </c>
      <c r="BS22" s="8">
        <v>2</v>
      </c>
      <c r="BT22" s="176">
        <v>2</v>
      </c>
      <c r="BU22" s="119">
        <f t="shared" si="18"/>
        <v>6</v>
      </c>
    </row>
    <row r="23" spans="1:73" ht="11.1" customHeight="1" x14ac:dyDescent="0.2">
      <c r="A23" s="170">
        <v>18</v>
      </c>
      <c r="B23" s="155" t="str">
        <f>'инд. оценки 2 кл.'!A23</f>
        <v>Пастухова Ксения</v>
      </c>
      <c r="C23" s="10"/>
      <c r="D23" s="176"/>
      <c r="E23" s="119">
        <f t="shared" si="0"/>
        <v>0</v>
      </c>
      <c r="F23" s="10"/>
      <c r="G23" s="176"/>
      <c r="H23" s="119">
        <f t="shared" si="1"/>
        <v>0</v>
      </c>
      <c r="I23" s="10"/>
      <c r="J23" s="176"/>
      <c r="K23" s="119">
        <f t="shared" si="2"/>
        <v>0</v>
      </c>
      <c r="L23" s="10"/>
      <c r="M23" s="176"/>
      <c r="N23" s="119">
        <f t="shared" si="3"/>
        <v>0</v>
      </c>
      <c r="O23" s="220"/>
      <c r="P23" s="8"/>
      <c r="Q23" s="119">
        <f t="shared" si="4"/>
        <v>0</v>
      </c>
      <c r="R23" s="10">
        <v>2</v>
      </c>
      <c r="S23" s="8">
        <v>1</v>
      </c>
      <c r="T23" s="176">
        <v>0.5</v>
      </c>
      <c r="U23" s="39">
        <f t="shared" si="5"/>
        <v>3.5</v>
      </c>
      <c r="V23" s="10">
        <v>0</v>
      </c>
      <c r="W23" s="8">
        <v>1</v>
      </c>
      <c r="X23" s="176">
        <v>1.5</v>
      </c>
      <c r="Y23" s="39">
        <f t="shared" si="6"/>
        <v>2.5</v>
      </c>
      <c r="Z23" s="10">
        <v>1</v>
      </c>
      <c r="AA23" s="8">
        <v>2</v>
      </c>
      <c r="AB23" s="176">
        <v>0.5</v>
      </c>
      <c r="AC23" s="39">
        <f t="shared" si="7"/>
        <v>3.5</v>
      </c>
      <c r="AD23" s="10">
        <v>2</v>
      </c>
      <c r="AE23" s="8">
        <v>0</v>
      </c>
      <c r="AF23" s="176">
        <v>1.5</v>
      </c>
      <c r="AG23" s="39">
        <f t="shared" si="8"/>
        <v>3.5</v>
      </c>
      <c r="AH23" s="10">
        <v>0</v>
      </c>
      <c r="AI23" s="8">
        <v>1</v>
      </c>
      <c r="AJ23" s="176">
        <v>1.5</v>
      </c>
      <c r="AK23" s="39">
        <f t="shared" si="9"/>
        <v>2.5</v>
      </c>
      <c r="AL23" s="10">
        <v>1</v>
      </c>
      <c r="AM23" s="8">
        <v>1</v>
      </c>
      <c r="AN23" s="176">
        <v>1.5</v>
      </c>
      <c r="AO23" s="39">
        <f t="shared" si="10"/>
        <v>3.5</v>
      </c>
      <c r="AP23" s="10">
        <v>2</v>
      </c>
      <c r="AQ23" s="8">
        <v>0</v>
      </c>
      <c r="AR23" s="176">
        <v>0.5</v>
      </c>
      <c r="AS23" s="39">
        <f t="shared" si="11"/>
        <v>2.5</v>
      </c>
      <c r="AT23" s="10">
        <v>0</v>
      </c>
      <c r="AU23" s="8">
        <v>1</v>
      </c>
      <c r="AV23" s="176">
        <v>0.5</v>
      </c>
      <c r="AW23" s="39">
        <f t="shared" si="12"/>
        <v>1.5</v>
      </c>
      <c r="AX23" s="10">
        <v>1</v>
      </c>
      <c r="AY23" s="8">
        <v>2</v>
      </c>
      <c r="AZ23" s="176">
        <v>1.5</v>
      </c>
      <c r="BA23" s="39">
        <f t="shared" si="13"/>
        <v>4.5</v>
      </c>
      <c r="BB23" s="10">
        <v>1</v>
      </c>
      <c r="BC23" s="8">
        <v>2</v>
      </c>
      <c r="BD23" s="176">
        <v>0</v>
      </c>
      <c r="BE23" s="39">
        <f t="shared" si="14"/>
        <v>3</v>
      </c>
      <c r="BF23" s="10">
        <v>2</v>
      </c>
      <c r="BG23" s="8">
        <v>1</v>
      </c>
      <c r="BH23" s="176">
        <v>1.5</v>
      </c>
      <c r="BI23" s="39">
        <f t="shared" si="15"/>
        <v>4.5</v>
      </c>
      <c r="BJ23" s="10">
        <v>2</v>
      </c>
      <c r="BK23" s="8">
        <v>1</v>
      </c>
      <c r="BL23" s="176">
        <v>1.5</v>
      </c>
      <c r="BM23" s="39">
        <f t="shared" si="16"/>
        <v>4.5</v>
      </c>
      <c r="BN23" s="10">
        <v>2</v>
      </c>
      <c r="BO23" s="8">
        <v>1</v>
      </c>
      <c r="BP23" s="176">
        <v>1.5</v>
      </c>
      <c r="BQ23" s="39">
        <f t="shared" si="17"/>
        <v>4.5</v>
      </c>
      <c r="BR23" s="10">
        <v>2</v>
      </c>
      <c r="BS23" s="8">
        <v>1</v>
      </c>
      <c r="BT23" s="176">
        <v>1.5</v>
      </c>
      <c r="BU23" s="119">
        <f t="shared" si="18"/>
        <v>4.5</v>
      </c>
    </row>
    <row r="24" spans="1:73" ht="11.1" customHeight="1" x14ac:dyDescent="0.2">
      <c r="A24" s="170">
        <v>19</v>
      </c>
      <c r="B24" s="155" t="str">
        <f>'инд. оценки 2 кл.'!A24</f>
        <v>Проводников Иван</v>
      </c>
      <c r="C24" s="10"/>
      <c r="D24" s="176"/>
      <c r="E24" s="119">
        <f t="shared" si="0"/>
        <v>0</v>
      </c>
      <c r="F24" s="10"/>
      <c r="G24" s="176"/>
      <c r="H24" s="119">
        <f t="shared" si="1"/>
        <v>0</v>
      </c>
      <c r="I24" s="10"/>
      <c r="J24" s="176"/>
      <c r="K24" s="119">
        <f t="shared" si="2"/>
        <v>0</v>
      </c>
      <c r="L24" s="10"/>
      <c r="M24" s="176"/>
      <c r="N24" s="119">
        <f t="shared" si="3"/>
        <v>0</v>
      </c>
      <c r="O24" s="220"/>
      <c r="P24" s="8"/>
      <c r="Q24" s="119">
        <f t="shared" si="4"/>
        <v>0</v>
      </c>
      <c r="R24" s="10">
        <v>1</v>
      </c>
      <c r="S24" s="8">
        <v>0</v>
      </c>
      <c r="T24" s="176">
        <v>0.5</v>
      </c>
      <c r="U24" s="39">
        <f t="shared" si="5"/>
        <v>1.5</v>
      </c>
      <c r="V24" s="10">
        <v>0</v>
      </c>
      <c r="W24" s="8">
        <v>1</v>
      </c>
      <c r="X24" s="176">
        <v>0.5</v>
      </c>
      <c r="Y24" s="39">
        <f t="shared" si="6"/>
        <v>1.5</v>
      </c>
      <c r="Z24" s="10">
        <v>1</v>
      </c>
      <c r="AA24" s="8">
        <v>1</v>
      </c>
      <c r="AB24" s="176">
        <v>0.5</v>
      </c>
      <c r="AC24" s="39">
        <f t="shared" si="7"/>
        <v>2.5</v>
      </c>
      <c r="AD24" s="10">
        <v>1</v>
      </c>
      <c r="AE24" s="8">
        <v>0</v>
      </c>
      <c r="AF24" s="176">
        <v>0.5</v>
      </c>
      <c r="AG24" s="39">
        <f t="shared" si="8"/>
        <v>1.5</v>
      </c>
      <c r="AH24" s="10">
        <v>0</v>
      </c>
      <c r="AI24" s="8">
        <v>1</v>
      </c>
      <c r="AJ24" s="176">
        <v>0.5</v>
      </c>
      <c r="AK24" s="39">
        <f t="shared" si="9"/>
        <v>1.5</v>
      </c>
      <c r="AL24" s="10">
        <v>0</v>
      </c>
      <c r="AM24" s="8">
        <v>1</v>
      </c>
      <c r="AN24" s="176">
        <v>0.5</v>
      </c>
      <c r="AO24" s="39">
        <f t="shared" si="10"/>
        <v>1.5</v>
      </c>
      <c r="AP24" s="10">
        <v>1</v>
      </c>
      <c r="AQ24" s="8">
        <v>0</v>
      </c>
      <c r="AR24" s="176">
        <v>0</v>
      </c>
      <c r="AS24" s="39">
        <f t="shared" si="11"/>
        <v>1</v>
      </c>
      <c r="AT24" s="10">
        <v>0</v>
      </c>
      <c r="AU24" s="8">
        <v>1</v>
      </c>
      <c r="AV24" s="176">
        <v>0.5</v>
      </c>
      <c r="AW24" s="39">
        <f t="shared" si="12"/>
        <v>1.5</v>
      </c>
      <c r="AX24" s="10">
        <v>1</v>
      </c>
      <c r="AY24" s="8">
        <v>1</v>
      </c>
      <c r="AZ24" s="176">
        <v>0</v>
      </c>
      <c r="BA24" s="39">
        <f t="shared" si="13"/>
        <v>2</v>
      </c>
      <c r="BB24" s="10">
        <v>1</v>
      </c>
      <c r="BC24" s="8">
        <v>0</v>
      </c>
      <c r="BD24" s="176">
        <v>0</v>
      </c>
      <c r="BE24" s="39">
        <f t="shared" si="14"/>
        <v>1</v>
      </c>
      <c r="BF24" s="10">
        <v>1</v>
      </c>
      <c r="BG24" s="8">
        <v>0</v>
      </c>
      <c r="BH24" s="176">
        <v>0</v>
      </c>
      <c r="BI24" s="39">
        <f t="shared" si="15"/>
        <v>1</v>
      </c>
      <c r="BJ24" s="10">
        <v>0</v>
      </c>
      <c r="BK24" s="8">
        <v>0</v>
      </c>
      <c r="BL24" s="176">
        <v>0</v>
      </c>
      <c r="BM24" s="39">
        <f t="shared" si="16"/>
        <v>0</v>
      </c>
      <c r="BN24" s="10">
        <v>1</v>
      </c>
      <c r="BO24" s="8">
        <v>1</v>
      </c>
      <c r="BP24" s="176">
        <v>0.5</v>
      </c>
      <c r="BQ24" s="39">
        <f t="shared" si="17"/>
        <v>2.5</v>
      </c>
      <c r="BR24" s="10">
        <v>1</v>
      </c>
      <c r="BS24" s="8">
        <v>0</v>
      </c>
      <c r="BT24" s="176">
        <v>0</v>
      </c>
      <c r="BU24" s="119">
        <f t="shared" si="18"/>
        <v>1</v>
      </c>
    </row>
    <row r="25" spans="1:73" ht="11.1" customHeight="1" x14ac:dyDescent="0.2">
      <c r="A25" s="170">
        <v>20</v>
      </c>
      <c r="B25" s="155" t="str">
        <f>'инд. оценки 2 кл.'!A25</f>
        <v>Ратушная Маргарита</v>
      </c>
      <c r="C25" s="10"/>
      <c r="D25" s="176"/>
      <c r="E25" s="119">
        <f t="shared" si="0"/>
        <v>0</v>
      </c>
      <c r="F25" s="10"/>
      <c r="G25" s="176"/>
      <c r="H25" s="119">
        <f t="shared" si="1"/>
        <v>0</v>
      </c>
      <c r="I25" s="10"/>
      <c r="J25" s="176"/>
      <c r="K25" s="119">
        <f t="shared" si="2"/>
        <v>0</v>
      </c>
      <c r="L25" s="10"/>
      <c r="M25" s="176"/>
      <c r="N25" s="119">
        <f t="shared" si="3"/>
        <v>0</v>
      </c>
      <c r="O25" s="220"/>
      <c r="P25" s="8"/>
      <c r="Q25" s="119">
        <f t="shared" si="4"/>
        <v>0</v>
      </c>
      <c r="R25" s="10">
        <v>2</v>
      </c>
      <c r="S25" s="8">
        <v>1</v>
      </c>
      <c r="T25" s="176">
        <v>2</v>
      </c>
      <c r="U25" s="39">
        <f t="shared" si="5"/>
        <v>5</v>
      </c>
      <c r="V25" s="10">
        <v>1</v>
      </c>
      <c r="W25" s="8">
        <v>1</v>
      </c>
      <c r="X25" s="176">
        <v>2</v>
      </c>
      <c r="Y25" s="39">
        <f t="shared" si="6"/>
        <v>4</v>
      </c>
      <c r="Z25" s="10">
        <v>2</v>
      </c>
      <c r="AA25" s="8">
        <v>2</v>
      </c>
      <c r="AB25" s="176">
        <v>1.5</v>
      </c>
      <c r="AC25" s="39">
        <f t="shared" si="7"/>
        <v>5.5</v>
      </c>
      <c r="AD25" s="10">
        <v>2</v>
      </c>
      <c r="AE25" s="8">
        <v>1</v>
      </c>
      <c r="AF25" s="176">
        <v>2</v>
      </c>
      <c r="AG25" s="39">
        <f t="shared" si="8"/>
        <v>5</v>
      </c>
      <c r="AH25" s="10">
        <v>1</v>
      </c>
      <c r="AI25" s="8">
        <v>2</v>
      </c>
      <c r="AJ25" s="176">
        <v>1.5</v>
      </c>
      <c r="AK25" s="39">
        <f t="shared" si="9"/>
        <v>4.5</v>
      </c>
      <c r="AL25" s="10">
        <v>2</v>
      </c>
      <c r="AM25" s="8">
        <v>2</v>
      </c>
      <c r="AN25" s="176">
        <v>1.5</v>
      </c>
      <c r="AO25" s="39">
        <f t="shared" si="10"/>
        <v>5.5</v>
      </c>
      <c r="AP25" s="10">
        <v>2</v>
      </c>
      <c r="AQ25" s="8">
        <v>1</v>
      </c>
      <c r="AR25" s="176">
        <v>1.5</v>
      </c>
      <c r="AS25" s="39">
        <f t="shared" si="11"/>
        <v>4.5</v>
      </c>
      <c r="AT25" s="10">
        <v>1</v>
      </c>
      <c r="AU25" s="8">
        <v>2</v>
      </c>
      <c r="AV25" s="176">
        <v>1.5</v>
      </c>
      <c r="AW25" s="39">
        <f t="shared" si="12"/>
        <v>4.5</v>
      </c>
      <c r="AX25" s="10">
        <v>2</v>
      </c>
      <c r="AY25" s="8">
        <v>2</v>
      </c>
      <c r="AZ25" s="176">
        <v>2</v>
      </c>
      <c r="BA25" s="39">
        <f t="shared" si="13"/>
        <v>6</v>
      </c>
      <c r="BB25" s="10">
        <v>2</v>
      </c>
      <c r="BC25" s="8">
        <v>2</v>
      </c>
      <c r="BD25" s="176">
        <v>0.5</v>
      </c>
      <c r="BE25" s="39">
        <f t="shared" si="14"/>
        <v>4.5</v>
      </c>
      <c r="BF25" s="10">
        <v>2</v>
      </c>
      <c r="BG25" s="8">
        <v>2</v>
      </c>
      <c r="BH25" s="176">
        <v>0.5</v>
      </c>
      <c r="BI25" s="39">
        <f t="shared" si="15"/>
        <v>4.5</v>
      </c>
      <c r="BJ25" s="10">
        <v>2</v>
      </c>
      <c r="BK25" s="8">
        <v>2</v>
      </c>
      <c r="BL25" s="176">
        <v>0.5</v>
      </c>
      <c r="BM25" s="39">
        <f t="shared" si="16"/>
        <v>4.5</v>
      </c>
      <c r="BN25" s="10">
        <v>2</v>
      </c>
      <c r="BO25" s="8">
        <v>0</v>
      </c>
      <c r="BP25" s="176">
        <v>1.5</v>
      </c>
      <c r="BQ25" s="39">
        <f t="shared" si="17"/>
        <v>3.5</v>
      </c>
      <c r="BR25" s="10">
        <v>2</v>
      </c>
      <c r="BS25" s="8">
        <v>2</v>
      </c>
      <c r="BT25" s="176">
        <v>0.5</v>
      </c>
      <c r="BU25" s="119">
        <f t="shared" si="18"/>
        <v>4.5</v>
      </c>
    </row>
    <row r="26" spans="1:73" ht="11.1" customHeight="1" x14ac:dyDescent="0.2">
      <c r="A26" s="170">
        <v>21</v>
      </c>
      <c r="B26" s="155" t="str">
        <f>'инд. оценки 2 кл.'!A26</f>
        <v>Салтыков Кирилл</v>
      </c>
      <c r="C26" s="10"/>
      <c r="D26" s="176"/>
      <c r="E26" s="119">
        <f t="shared" si="0"/>
        <v>0</v>
      </c>
      <c r="F26" s="10"/>
      <c r="G26" s="176"/>
      <c r="H26" s="119">
        <f t="shared" si="1"/>
        <v>0</v>
      </c>
      <c r="I26" s="10"/>
      <c r="J26" s="176"/>
      <c r="K26" s="119">
        <f t="shared" si="2"/>
        <v>0</v>
      </c>
      <c r="L26" s="10"/>
      <c r="M26" s="176"/>
      <c r="N26" s="119">
        <f t="shared" si="3"/>
        <v>0</v>
      </c>
      <c r="O26" s="220"/>
      <c r="P26" s="8"/>
      <c r="Q26" s="119">
        <f t="shared" si="4"/>
        <v>0</v>
      </c>
      <c r="R26" s="10">
        <v>2</v>
      </c>
      <c r="S26" s="8">
        <v>1</v>
      </c>
      <c r="T26" s="176">
        <v>1.5</v>
      </c>
      <c r="U26" s="39">
        <f t="shared" si="5"/>
        <v>4.5</v>
      </c>
      <c r="V26" s="10">
        <v>2</v>
      </c>
      <c r="W26" s="8">
        <v>1</v>
      </c>
      <c r="X26" s="176">
        <v>1.5</v>
      </c>
      <c r="Y26" s="39">
        <f t="shared" si="6"/>
        <v>4.5</v>
      </c>
      <c r="Z26" s="10">
        <v>2</v>
      </c>
      <c r="AA26" s="8">
        <v>1</v>
      </c>
      <c r="AB26" s="176">
        <v>2</v>
      </c>
      <c r="AC26" s="39">
        <f t="shared" si="7"/>
        <v>5</v>
      </c>
      <c r="AD26" s="10">
        <v>1</v>
      </c>
      <c r="AE26" s="8">
        <v>1</v>
      </c>
      <c r="AF26" s="176">
        <v>1.5</v>
      </c>
      <c r="AG26" s="39">
        <f t="shared" si="8"/>
        <v>3.5</v>
      </c>
      <c r="AH26" s="10">
        <v>2</v>
      </c>
      <c r="AI26" s="8">
        <v>2</v>
      </c>
      <c r="AJ26" s="176">
        <v>2</v>
      </c>
      <c r="AK26" s="39">
        <f t="shared" si="9"/>
        <v>6</v>
      </c>
      <c r="AL26" s="10">
        <v>2</v>
      </c>
      <c r="AM26" s="8">
        <v>1</v>
      </c>
      <c r="AN26" s="176">
        <v>2</v>
      </c>
      <c r="AO26" s="39">
        <f t="shared" si="10"/>
        <v>5</v>
      </c>
      <c r="AP26" s="10">
        <v>2</v>
      </c>
      <c r="AQ26" s="8">
        <v>1</v>
      </c>
      <c r="AR26" s="176">
        <v>1.5</v>
      </c>
      <c r="AS26" s="39">
        <f t="shared" si="11"/>
        <v>4.5</v>
      </c>
      <c r="AT26" s="10">
        <v>1</v>
      </c>
      <c r="AU26" s="8">
        <v>2</v>
      </c>
      <c r="AV26" s="176">
        <v>2</v>
      </c>
      <c r="AW26" s="39">
        <f t="shared" si="12"/>
        <v>5</v>
      </c>
      <c r="AX26" s="10">
        <v>2</v>
      </c>
      <c r="AY26" s="8">
        <v>2</v>
      </c>
      <c r="AZ26" s="176">
        <v>2</v>
      </c>
      <c r="BA26" s="39">
        <f t="shared" si="13"/>
        <v>6</v>
      </c>
      <c r="BB26" s="10">
        <v>2</v>
      </c>
      <c r="BC26" s="8">
        <v>2</v>
      </c>
      <c r="BD26" s="176">
        <v>0.5</v>
      </c>
      <c r="BE26" s="39">
        <f t="shared" si="14"/>
        <v>4.5</v>
      </c>
      <c r="BF26" s="10">
        <v>2</v>
      </c>
      <c r="BG26" s="8">
        <v>2</v>
      </c>
      <c r="BH26" s="176">
        <v>0.5</v>
      </c>
      <c r="BI26" s="39">
        <f t="shared" si="15"/>
        <v>4.5</v>
      </c>
      <c r="BJ26" s="10">
        <v>2</v>
      </c>
      <c r="BK26" s="8">
        <v>1</v>
      </c>
      <c r="BL26" s="176">
        <v>1.5</v>
      </c>
      <c r="BM26" s="39">
        <f t="shared" si="16"/>
        <v>4.5</v>
      </c>
      <c r="BN26" s="10">
        <v>2</v>
      </c>
      <c r="BO26" s="8">
        <v>2</v>
      </c>
      <c r="BP26" s="176">
        <v>2</v>
      </c>
      <c r="BQ26" s="39">
        <f t="shared" si="17"/>
        <v>6</v>
      </c>
      <c r="BR26" s="10">
        <v>2</v>
      </c>
      <c r="BS26" s="8">
        <v>1</v>
      </c>
      <c r="BT26" s="176">
        <v>0.5</v>
      </c>
      <c r="BU26" s="119">
        <f t="shared" si="18"/>
        <v>3.5</v>
      </c>
    </row>
    <row r="27" spans="1:73" ht="11.1" customHeight="1" x14ac:dyDescent="0.2">
      <c r="A27" s="170">
        <v>22</v>
      </c>
      <c r="B27" s="155" t="str">
        <f>'инд. оценки 2 кл.'!A27</f>
        <v>Самойлов Савва</v>
      </c>
      <c r="C27" s="10"/>
      <c r="D27" s="176"/>
      <c r="E27" s="119">
        <f t="shared" si="0"/>
        <v>0</v>
      </c>
      <c r="F27" s="10"/>
      <c r="G27" s="176"/>
      <c r="H27" s="119">
        <f t="shared" si="1"/>
        <v>0</v>
      </c>
      <c r="I27" s="10"/>
      <c r="J27" s="176"/>
      <c r="K27" s="119">
        <f t="shared" si="2"/>
        <v>0</v>
      </c>
      <c r="L27" s="10"/>
      <c r="M27" s="176"/>
      <c r="N27" s="119">
        <f t="shared" si="3"/>
        <v>0</v>
      </c>
      <c r="O27" s="220"/>
      <c r="P27" s="8"/>
      <c r="Q27" s="119">
        <f t="shared" si="4"/>
        <v>0</v>
      </c>
      <c r="R27" s="10">
        <v>2</v>
      </c>
      <c r="S27" s="8">
        <v>1</v>
      </c>
      <c r="T27" s="176">
        <v>0.5</v>
      </c>
      <c r="U27" s="39">
        <f t="shared" si="5"/>
        <v>3.5</v>
      </c>
      <c r="V27" s="10">
        <v>1</v>
      </c>
      <c r="W27" s="8">
        <v>2</v>
      </c>
      <c r="X27" s="176">
        <v>1.5</v>
      </c>
      <c r="Y27" s="39">
        <f t="shared" si="6"/>
        <v>4.5</v>
      </c>
      <c r="Z27" s="10">
        <v>2</v>
      </c>
      <c r="AA27" s="8">
        <v>1</v>
      </c>
      <c r="AB27" s="176">
        <v>0.5</v>
      </c>
      <c r="AC27" s="39">
        <f t="shared" si="7"/>
        <v>3.5</v>
      </c>
      <c r="AD27" s="10">
        <v>1</v>
      </c>
      <c r="AE27" s="8">
        <v>2</v>
      </c>
      <c r="AF27" s="176">
        <v>1.5</v>
      </c>
      <c r="AG27" s="39">
        <f t="shared" si="8"/>
        <v>4.5</v>
      </c>
      <c r="AH27" s="10">
        <v>1</v>
      </c>
      <c r="AI27" s="8">
        <v>1</v>
      </c>
      <c r="AJ27" s="176">
        <v>2</v>
      </c>
      <c r="AK27" s="39">
        <f t="shared" si="9"/>
        <v>4</v>
      </c>
      <c r="AL27" s="10">
        <v>2</v>
      </c>
      <c r="AM27" s="8">
        <v>1</v>
      </c>
      <c r="AN27" s="176">
        <v>1.5</v>
      </c>
      <c r="AO27" s="39">
        <f t="shared" si="10"/>
        <v>4.5</v>
      </c>
      <c r="AP27" s="10">
        <v>1</v>
      </c>
      <c r="AQ27" s="8">
        <v>0</v>
      </c>
      <c r="AR27" s="176">
        <v>0.5</v>
      </c>
      <c r="AS27" s="39">
        <f t="shared" si="11"/>
        <v>1.5</v>
      </c>
      <c r="AT27" s="10">
        <v>1</v>
      </c>
      <c r="AU27" s="8">
        <v>2</v>
      </c>
      <c r="AV27" s="176">
        <v>0.5</v>
      </c>
      <c r="AW27" s="39">
        <f t="shared" si="12"/>
        <v>3.5</v>
      </c>
      <c r="AX27" s="10">
        <v>2</v>
      </c>
      <c r="AY27" s="8">
        <v>1</v>
      </c>
      <c r="AZ27" s="176">
        <v>1.5</v>
      </c>
      <c r="BA27" s="39">
        <f t="shared" si="13"/>
        <v>4.5</v>
      </c>
      <c r="BB27" s="10">
        <v>2</v>
      </c>
      <c r="BC27" s="8">
        <v>1</v>
      </c>
      <c r="BD27" s="176">
        <v>0</v>
      </c>
      <c r="BE27" s="39">
        <f t="shared" si="14"/>
        <v>3</v>
      </c>
      <c r="BF27" s="10">
        <v>2</v>
      </c>
      <c r="BG27" s="8">
        <v>1</v>
      </c>
      <c r="BH27" s="176">
        <v>0</v>
      </c>
      <c r="BI27" s="39">
        <f t="shared" si="15"/>
        <v>3</v>
      </c>
      <c r="BJ27" s="10">
        <v>2</v>
      </c>
      <c r="BK27" s="8">
        <v>1</v>
      </c>
      <c r="BL27" s="176">
        <v>0.5</v>
      </c>
      <c r="BM27" s="39">
        <f t="shared" si="16"/>
        <v>3.5</v>
      </c>
      <c r="BN27" s="10">
        <v>1</v>
      </c>
      <c r="BO27" s="8">
        <v>1</v>
      </c>
      <c r="BP27" s="176">
        <v>1.5</v>
      </c>
      <c r="BQ27" s="39">
        <f t="shared" si="17"/>
        <v>3.5</v>
      </c>
      <c r="BR27" s="10">
        <v>1</v>
      </c>
      <c r="BS27" s="8">
        <v>1</v>
      </c>
      <c r="BT27" s="176">
        <v>0</v>
      </c>
      <c r="BU27" s="119">
        <f t="shared" si="18"/>
        <v>2</v>
      </c>
    </row>
    <row r="28" spans="1:73" ht="11.1" customHeight="1" x14ac:dyDescent="0.2">
      <c r="A28" s="170">
        <v>23</v>
      </c>
      <c r="B28" s="155" t="str">
        <f>'инд. оценки 2 кл.'!A28</f>
        <v>Чолпонкулов Эмир</v>
      </c>
      <c r="C28" s="10"/>
      <c r="D28" s="176"/>
      <c r="E28" s="119">
        <f t="shared" si="0"/>
        <v>0</v>
      </c>
      <c r="F28" s="10"/>
      <c r="G28" s="176"/>
      <c r="H28" s="119">
        <f t="shared" si="1"/>
        <v>0</v>
      </c>
      <c r="I28" s="10"/>
      <c r="J28" s="176"/>
      <c r="K28" s="119">
        <f t="shared" si="2"/>
        <v>0</v>
      </c>
      <c r="L28" s="10"/>
      <c r="M28" s="176"/>
      <c r="N28" s="119">
        <f t="shared" si="3"/>
        <v>0</v>
      </c>
      <c r="O28" s="220"/>
      <c r="P28" s="8"/>
      <c r="Q28" s="119">
        <f t="shared" si="4"/>
        <v>0</v>
      </c>
      <c r="R28" s="10">
        <v>2</v>
      </c>
      <c r="S28" s="8">
        <v>1</v>
      </c>
      <c r="T28" s="176">
        <v>2</v>
      </c>
      <c r="U28" s="39">
        <f t="shared" si="5"/>
        <v>5</v>
      </c>
      <c r="V28" s="10">
        <v>2</v>
      </c>
      <c r="W28" s="8">
        <v>2</v>
      </c>
      <c r="X28" s="176">
        <v>2</v>
      </c>
      <c r="Y28" s="39">
        <f t="shared" si="6"/>
        <v>6</v>
      </c>
      <c r="Z28" s="10">
        <v>2</v>
      </c>
      <c r="AA28" s="8">
        <v>2</v>
      </c>
      <c r="AB28" s="176">
        <v>2</v>
      </c>
      <c r="AC28" s="39">
        <f t="shared" si="7"/>
        <v>6</v>
      </c>
      <c r="AD28" s="10">
        <v>2</v>
      </c>
      <c r="AE28" s="8">
        <v>2</v>
      </c>
      <c r="AF28" s="176">
        <v>2</v>
      </c>
      <c r="AG28" s="39">
        <f t="shared" si="8"/>
        <v>6</v>
      </c>
      <c r="AH28" s="10">
        <v>2</v>
      </c>
      <c r="AI28" s="8">
        <v>1</v>
      </c>
      <c r="AJ28" s="176">
        <v>2</v>
      </c>
      <c r="AK28" s="39">
        <f t="shared" si="9"/>
        <v>5</v>
      </c>
      <c r="AL28" s="10">
        <v>2</v>
      </c>
      <c r="AM28" s="8">
        <v>2</v>
      </c>
      <c r="AN28" s="176">
        <v>1.5</v>
      </c>
      <c r="AO28" s="39">
        <f t="shared" si="10"/>
        <v>5.5</v>
      </c>
      <c r="AP28" s="10">
        <v>2</v>
      </c>
      <c r="AQ28" s="8">
        <v>2</v>
      </c>
      <c r="AR28" s="176">
        <v>1.5</v>
      </c>
      <c r="AS28" s="39">
        <f t="shared" si="11"/>
        <v>5.5</v>
      </c>
      <c r="AT28" s="10">
        <v>1</v>
      </c>
      <c r="AU28" s="8">
        <v>2</v>
      </c>
      <c r="AV28" s="176">
        <v>2</v>
      </c>
      <c r="AW28" s="39">
        <f t="shared" si="12"/>
        <v>5</v>
      </c>
      <c r="AX28" s="10">
        <v>2</v>
      </c>
      <c r="AY28" s="8">
        <v>2</v>
      </c>
      <c r="AZ28" s="176">
        <v>2</v>
      </c>
      <c r="BA28" s="39">
        <f t="shared" si="13"/>
        <v>6</v>
      </c>
      <c r="BB28" s="10">
        <v>2</v>
      </c>
      <c r="BC28" s="8">
        <v>2</v>
      </c>
      <c r="BD28" s="176">
        <v>1.5</v>
      </c>
      <c r="BE28" s="39">
        <f t="shared" si="14"/>
        <v>5.5</v>
      </c>
      <c r="BF28" s="10">
        <v>2</v>
      </c>
      <c r="BG28" s="8">
        <v>1</v>
      </c>
      <c r="BH28" s="176" t="s">
        <v>172</v>
      </c>
      <c r="BI28" s="39">
        <f t="shared" si="15"/>
        <v>3</v>
      </c>
      <c r="BJ28" s="10">
        <v>2</v>
      </c>
      <c r="BK28" s="8">
        <v>2</v>
      </c>
      <c r="BL28" s="176">
        <v>0.5</v>
      </c>
      <c r="BM28" s="39">
        <f t="shared" si="16"/>
        <v>4.5</v>
      </c>
      <c r="BN28" s="10">
        <v>2</v>
      </c>
      <c r="BO28" s="8">
        <v>2</v>
      </c>
      <c r="BP28" s="176">
        <v>2</v>
      </c>
      <c r="BQ28" s="39">
        <f t="shared" si="17"/>
        <v>6</v>
      </c>
      <c r="BR28" s="10">
        <v>2</v>
      </c>
      <c r="BS28" s="8">
        <v>2</v>
      </c>
      <c r="BT28" s="176">
        <v>2</v>
      </c>
      <c r="BU28" s="119">
        <f t="shared" si="18"/>
        <v>6</v>
      </c>
    </row>
    <row r="29" spans="1:73" ht="11.1" customHeight="1" x14ac:dyDescent="0.2">
      <c r="A29" s="170">
        <v>24</v>
      </c>
      <c r="B29" s="155" t="str">
        <f>'инд. оценки 2 кл.'!A29</f>
        <v>Шарипов Илья</v>
      </c>
      <c r="C29" s="10"/>
      <c r="D29" s="176"/>
      <c r="E29" s="119">
        <f t="shared" si="0"/>
        <v>0</v>
      </c>
      <c r="F29" s="10"/>
      <c r="G29" s="176"/>
      <c r="H29" s="119">
        <f t="shared" si="1"/>
        <v>0</v>
      </c>
      <c r="I29" s="10"/>
      <c r="J29" s="176"/>
      <c r="K29" s="119">
        <f t="shared" si="2"/>
        <v>0</v>
      </c>
      <c r="L29" s="10"/>
      <c r="M29" s="176"/>
      <c r="N29" s="119">
        <f t="shared" si="3"/>
        <v>0</v>
      </c>
      <c r="O29" s="220"/>
      <c r="P29" s="8"/>
      <c r="Q29" s="119">
        <f t="shared" si="4"/>
        <v>0</v>
      </c>
      <c r="R29" s="10">
        <v>2</v>
      </c>
      <c r="S29" s="8">
        <v>2</v>
      </c>
      <c r="T29" s="176">
        <v>0.5</v>
      </c>
      <c r="U29" s="39">
        <f t="shared" si="5"/>
        <v>4.5</v>
      </c>
      <c r="V29" s="10">
        <v>1</v>
      </c>
      <c r="W29" s="8">
        <v>2</v>
      </c>
      <c r="X29" s="176">
        <v>1.5</v>
      </c>
      <c r="Y29" s="39">
        <f t="shared" si="6"/>
        <v>4.5</v>
      </c>
      <c r="Z29" s="10">
        <v>2</v>
      </c>
      <c r="AA29" s="8">
        <v>2</v>
      </c>
      <c r="AB29" s="176">
        <v>0.5</v>
      </c>
      <c r="AC29" s="39">
        <f t="shared" si="7"/>
        <v>4.5</v>
      </c>
      <c r="AD29" s="10">
        <v>2</v>
      </c>
      <c r="AE29" s="8">
        <v>0</v>
      </c>
      <c r="AF29" s="176">
        <v>2</v>
      </c>
      <c r="AG29" s="39">
        <f t="shared" si="8"/>
        <v>4</v>
      </c>
      <c r="AH29" s="10">
        <v>0</v>
      </c>
      <c r="AI29" s="8">
        <v>2</v>
      </c>
      <c r="AJ29" s="176">
        <v>2</v>
      </c>
      <c r="AK29" s="39">
        <f t="shared" si="9"/>
        <v>4</v>
      </c>
      <c r="AL29" s="10">
        <v>2</v>
      </c>
      <c r="AM29" s="8">
        <v>2</v>
      </c>
      <c r="AN29" s="176">
        <v>2</v>
      </c>
      <c r="AO29" s="39">
        <f t="shared" si="10"/>
        <v>6</v>
      </c>
      <c r="AP29" s="10">
        <v>2</v>
      </c>
      <c r="AQ29" s="8">
        <v>0</v>
      </c>
      <c r="AR29" s="176">
        <v>2</v>
      </c>
      <c r="AS29" s="39">
        <f t="shared" si="11"/>
        <v>4</v>
      </c>
      <c r="AT29" s="10">
        <v>1</v>
      </c>
      <c r="AU29" s="8">
        <v>1</v>
      </c>
      <c r="AV29" s="176">
        <v>0.5</v>
      </c>
      <c r="AW29" s="39">
        <f t="shared" si="12"/>
        <v>2.5</v>
      </c>
      <c r="AX29" s="10">
        <v>1</v>
      </c>
      <c r="AY29" s="8">
        <v>1</v>
      </c>
      <c r="AZ29" s="176">
        <v>1.5</v>
      </c>
      <c r="BA29" s="39">
        <f t="shared" si="13"/>
        <v>3.5</v>
      </c>
      <c r="BB29" s="10">
        <v>2</v>
      </c>
      <c r="BC29" s="8">
        <v>1</v>
      </c>
      <c r="BD29" s="176">
        <v>0</v>
      </c>
      <c r="BE29" s="39">
        <f t="shared" si="14"/>
        <v>3</v>
      </c>
      <c r="BF29" s="10">
        <v>2</v>
      </c>
      <c r="BG29" s="8">
        <v>1</v>
      </c>
      <c r="BH29" s="176">
        <v>0</v>
      </c>
      <c r="BI29" s="39">
        <f t="shared" si="15"/>
        <v>3</v>
      </c>
      <c r="BJ29" s="10">
        <v>2</v>
      </c>
      <c r="BK29" s="8">
        <v>1</v>
      </c>
      <c r="BL29" s="176">
        <v>0</v>
      </c>
      <c r="BM29" s="39">
        <f t="shared" si="16"/>
        <v>3</v>
      </c>
      <c r="BN29" s="10">
        <v>2</v>
      </c>
      <c r="BO29" s="8">
        <v>1</v>
      </c>
      <c r="BP29" s="176">
        <v>2</v>
      </c>
      <c r="BQ29" s="39">
        <f t="shared" si="17"/>
        <v>5</v>
      </c>
      <c r="BR29" s="10">
        <v>2</v>
      </c>
      <c r="BS29" s="8">
        <v>1</v>
      </c>
      <c r="BT29" s="176">
        <v>0.5</v>
      </c>
      <c r="BU29" s="119">
        <f t="shared" si="18"/>
        <v>3.5</v>
      </c>
    </row>
    <row r="30" spans="1:73" ht="11.1" customHeight="1" x14ac:dyDescent="0.2">
      <c r="A30" s="170">
        <v>25</v>
      </c>
      <c r="B30" s="155">
        <f>'инд. оценки 2 кл.'!A30</f>
        <v>0</v>
      </c>
      <c r="C30" s="10"/>
      <c r="D30" s="176"/>
      <c r="E30" s="119">
        <f t="shared" si="0"/>
        <v>0</v>
      </c>
      <c r="F30" s="10"/>
      <c r="G30" s="176"/>
      <c r="H30" s="119">
        <f t="shared" si="1"/>
        <v>0</v>
      </c>
      <c r="I30" s="10"/>
      <c r="J30" s="176"/>
      <c r="K30" s="119">
        <f t="shared" si="2"/>
        <v>0</v>
      </c>
      <c r="L30" s="10"/>
      <c r="M30" s="176"/>
      <c r="N30" s="119">
        <f t="shared" si="3"/>
        <v>0</v>
      </c>
      <c r="O30" s="220"/>
      <c r="P30" s="8"/>
      <c r="Q30" s="119">
        <f t="shared" si="4"/>
        <v>0</v>
      </c>
      <c r="R30" s="10"/>
      <c r="S30" s="8"/>
      <c r="T30" s="176"/>
      <c r="U30" s="39">
        <f t="shared" si="5"/>
        <v>0</v>
      </c>
      <c r="V30" s="10"/>
      <c r="W30" s="8"/>
      <c r="X30" s="176"/>
      <c r="Y30" s="39">
        <f t="shared" si="6"/>
        <v>0</v>
      </c>
      <c r="Z30" s="10"/>
      <c r="AA30" s="8"/>
      <c r="AB30" s="176"/>
      <c r="AC30" s="39">
        <f t="shared" si="7"/>
        <v>0</v>
      </c>
      <c r="AD30" s="10"/>
      <c r="AE30" s="8"/>
      <c r="AF30" s="176"/>
      <c r="AG30" s="39">
        <f t="shared" si="8"/>
        <v>0</v>
      </c>
      <c r="AH30" s="10"/>
      <c r="AI30" s="8"/>
      <c r="AJ30" s="176"/>
      <c r="AK30" s="39">
        <f t="shared" si="9"/>
        <v>0</v>
      </c>
      <c r="AL30" s="10"/>
      <c r="AM30" s="8"/>
      <c r="AN30" s="176"/>
      <c r="AO30" s="39">
        <f t="shared" si="10"/>
        <v>0</v>
      </c>
      <c r="AP30" s="10"/>
      <c r="AQ30" s="8"/>
      <c r="AR30" s="176"/>
      <c r="AS30" s="39">
        <f t="shared" si="11"/>
        <v>0</v>
      </c>
      <c r="AT30" s="10"/>
      <c r="AU30" s="8"/>
      <c r="AV30" s="176"/>
      <c r="AW30" s="39">
        <f t="shared" si="12"/>
        <v>0</v>
      </c>
      <c r="AX30" s="10"/>
      <c r="AY30" s="8"/>
      <c r="AZ30" s="176"/>
      <c r="BA30" s="39">
        <f t="shared" si="13"/>
        <v>0</v>
      </c>
      <c r="BB30" s="10"/>
      <c r="BC30" s="8"/>
      <c r="BD30" s="176"/>
      <c r="BE30" s="39">
        <f t="shared" si="14"/>
        <v>0</v>
      </c>
      <c r="BF30" s="10"/>
      <c r="BG30" s="8"/>
      <c r="BH30" s="176"/>
      <c r="BI30" s="39">
        <f t="shared" si="15"/>
        <v>0</v>
      </c>
      <c r="BJ30" s="10"/>
      <c r="BK30" s="8"/>
      <c r="BL30" s="176"/>
      <c r="BM30" s="39">
        <f t="shared" si="16"/>
        <v>0</v>
      </c>
      <c r="BN30" s="10"/>
      <c r="BO30" s="8"/>
      <c r="BP30" s="176"/>
      <c r="BQ30" s="39">
        <f t="shared" si="17"/>
        <v>0</v>
      </c>
      <c r="BR30" s="10"/>
      <c r="BS30" s="8"/>
      <c r="BT30" s="176"/>
      <c r="BU30" s="119">
        <f t="shared" si="18"/>
        <v>0</v>
      </c>
    </row>
    <row r="31" spans="1:73" ht="11.1" customHeight="1" x14ac:dyDescent="0.2">
      <c r="A31" s="170">
        <v>26</v>
      </c>
      <c r="B31" s="155">
        <f>'инд. оценки 2 кл.'!A31</f>
        <v>0</v>
      </c>
      <c r="C31" s="10"/>
      <c r="D31" s="176"/>
      <c r="E31" s="119">
        <f t="shared" si="0"/>
        <v>0</v>
      </c>
      <c r="F31" s="10"/>
      <c r="G31" s="176"/>
      <c r="H31" s="119">
        <f t="shared" si="1"/>
        <v>0</v>
      </c>
      <c r="I31" s="10"/>
      <c r="J31" s="176"/>
      <c r="K31" s="119">
        <f t="shared" si="2"/>
        <v>0</v>
      </c>
      <c r="L31" s="10"/>
      <c r="M31" s="176"/>
      <c r="N31" s="119">
        <f t="shared" si="3"/>
        <v>0</v>
      </c>
      <c r="O31" s="220"/>
      <c r="P31" s="8"/>
      <c r="Q31" s="119">
        <f t="shared" si="4"/>
        <v>0</v>
      </c>
      <c r="R31" s="10"/>
      <c r="S31" s="8"/>
      <c r="T31" s="176"/>
      <c r="U31" s="39">
        <f t="shared" si="5"/>
        <v>0</v>
      </c>
      <c r="V31" s="10"/>
      <c r="W31" s="8"/>
      <c r="X31" s="176"/>
      <c r="Y31" s="39">
        <f t="shared" si="6"/>
        <v>0</v>
      </c>
      <c r="Z31" s="10"/>
      <c r="AA31" s="8"/>
      <c r="AB31" s="176"/>
      <c r="AC31" s="39">
        <f t="shared" si="7"/>
        <v>0</v>
      </c>
      <c r="AD31" s="10"/>
      <c r="AE31" s="8"/>
      <c r="AF31" s="176"/>
      <c r="AG31" s="39">
        <f t="shared" si="8"/>
        <v>0</v>
      </c>
      <c r="AH31" s="10"/>
      <c r="AI31" s="8"/>
      <c r="AJ31" s="176"/>
      <c r="AK31" s="39">
        <f t="shared" si="9"/>
        <v>0</v>
      </c>
      <c r="AL31" s="10"/>
      <c r="AM31" s="8"/>
      <c r="AN31" s="176"/>
      <c r="AO31" s="39">
        <f t="shared" si="10"/>
        <v>0</v>
      </c>
      <c r="AP31" s="10"/>
      <c r="AQ31" s="8"/>
      <c r="AR31" s="176"/>
      <c r="AS31" s="39">
        <f t="shared" si="11"/>
        <v>0</v>
      </c>
      <c r="AT31" s="10"/>
      <c r="AU31" s="8"/>
      <c r="AV31" s="176"/>
      <c r="AW31" s="39">
        <f t="shared" si="12"/>
        <v>0</v>
      </c>
      <c r="AX31" s="10"/>
      <c r="AY31" s="8"/>
      <c r="AZ31" s="176"/>
      <c r="BA31" s="39">
        <f t="shared" si="13"/>
        <v>0</v>
      </c>
      <c r="BB31" s="10"/>
      <c r="BC31" s="8"/>
      <c r="BD31" s="176"/>
      <c r="BE31" s="39">
        <f t="shared" si="14"/>
        <v>0</v>
      </c>
      <c r="BF31" s="10"/>
      <c r="BG31" s="8"/>
      <c r="BH31" s="176"/>
      <c r="BI31" s="39">
        <f t="shared" si="15"/>
        <v>0</v>
      </c>
      <c r="BJ31" s="10"/>
      <c r="BK31" s="8"/>
      <c r="BL31" s="176"/>
      <c r="BM31" s="39">
        <f t="shared" si="16"/>
        <v>0</v>
      </c>
      <c r="BN31" s="10"/>
      <c r="BO31" s="8"/>
      <c r="BP31" s="176"/>
      <c r="BQ31" s="39">
        <f t="shared" si="17"/>
        <v>0</v>
      </c>
      <c r="BR31" s="10"/>
      <c r="BS31" s="8"/>
      <c r="BT31" s="176"/>
      <c r="BU31" s="119">
        <f t="shared" si="18"/>
        <v>0</v>
      </c>
    </row>
    <row r="32" spans="1:73" ht="11.1" customHeight="1" x14ac:dyDescent="0.2">
      <c r="A32" s="170">
        <v>27</v>
      </c>
      <c r="B32" s="155">
        <f>'инд. оценки 2 кл.'!A32</f>
        <v>0</v>
      </c>
      <c r="C32" s="10"/>
      <c r="D32" s="176"/>
      <c r="E32" s="119">
        <f t="shared" si="0"/>
        <v>0</v>
      </c>
      <c r="F32" s="10"/>
      <c r="G32" s="176"/>
      <c r="H32" s="119">
        <f t="shared" si="1"/>
        <v>0</v>
      </c>
      <c r="I32" s="10"/>
      <c r="J32" s="176"/>
      <c r="K32" s="119">
        <f t="shared" si="2"/>
        <v>0</v>
      </c>
      <c r="L32" s="10"/>
      <c r="M32" s="176"/>
      <c r="N32" s="119">
        <f t="shared" si="3"/>
        <v>0</v>
      </c>
      <c r="O32" s="220"/>
      <c r="P32" s="8"/>
      <c r="Q32" s="119">
        <f t="shared" si="4"/>
        <v>0</v>
      </c>
      <c r="R32" s="10"/>
      <c r="S32" s="8"/>
      <c r="T32" s="176"/>
      <c r="U32" s="39">
        <f t="shared" si="5"/>
        <v>0</v>
      </c>
      <c r="V32" s="10"/>
      <c r="W32" s="8"/>
      <c r="X32" s="176"/>
      <c r="Y32" s="39">
        <f t="shared" si="6"/>
        <v>0</v>
      </c>
      <c r="Z32" s="10"/>
      <c r="AA32" s="8"/>
      <c r="AB32" s="176"/>
      <c r="AC32" s="39">
        <f t="shared" si="7"/>
        <v>0</v>
      </c>
      <c r="AD32" s="10"/>
      <c r="AE32" s="8"/>
      <c r="AF32" s="176"/>
      <c r="AG32" s="39">
        <f t="shared" si="8"/>
        <v>0</v>
      </c>
      <c r="AH32" s="10"/>
      <c r="AI32" s="8"/>
      <c r="AJ32" s="176"/>
      <c r="AK32" s="39">
        <f t="shared" si="9"/>
        <v>0</v>
      </c>
      <c r="AL32" s="10"/>
      <c r="AM32" s="8"/>
      <c r="AN32" s="176"/>
      <c r="AO32" s="39">
        <f t="shared" si="10"/>
        <v>0</v>
      </c>
      <c r="AP32" s="10"/>
      <c r="AQ32" s="8"/>
      <c r="AR32" s="176"/>
      <c r="AS32" s="39">
        <f t="shared" si="11"/>
        <v>0</v>
      </c>
      <c r="AT32" s="10"/>
      <c r="AU32" s="8"/>
      <c r="AV32" s="176"/>
      <c r="AW32" s="39">
        <f t="shared" si="12"/>
        <v>0</v>
      </c>
      <c r="AX32" s="10"/>
      <c r="AY32" s="8"/>
      <c r="AZ32" s="176"/>
      <c r="BA32" s="39">
        <f t="shared" si="13"/>
        <v>0</v>
      </c>
      <c r="BB32" s="10"/>
      <c r="BC32" s="8"/>
      <c r="BD32" s="176"/>
      <c r="BE32" s="39">
        <f t="shared" si="14"/>
        <v>0</v>
      </c>
      <c r="BF32" s="10"/>
      <c r="BG32" s="8"/>
      <c r="BH32" s="176"/>
      <c r="BI32" s="39">
        <f t="shared" si="15"/>
        <v>0</v>
      </c>
      <c r="BJ32" s="10"/>
      <c r="BK32" s="8"/>
      <c r="BL32" s="176"/>
      <c r="BM32" s="39">
        <f t="shared" si="16"/>
        <v>0</v>
      </c>
      <c r="BN32" s="10"/>
      <c r="BO32" s="8"/>
      <c r="BP32" s="176"/>
      <c r="BQ32" s="39">
        <f t="shared" si="17"/>
        <v>0</v>
      </c>
      <c r="BR32" s="10"/>
      <c r="BS32" s="8"/>
      <c r="BT32" s="176"/>
      <c r="BU32" s="119">
        <f t="shared" si="18"/>
        <v>0</v>
      </c>
    </row>
    <row r="33" spans="1:73" ht="11.1" customHeight="1" x14ac:dyDescent="0.2">
      <c r="A33" s="170">
        <v>28</v>
      </c>
      <c r="B33" s="155">
        <f>'инд. оценки 2 кл.'!A33</f>
        <v>0</v>
      </c>
      <c r="C33" s="10"/>
      <c r="D33" s="176"/>
      <c r="E33" s="119">
        <f t="shared" si="0"/>
        <v>0</v>
      </c>
      <c r="F33" s="10"/>
      <c r="G33" s="176"/>
      <c r="H33" s="119">
        <f t="shared" si="1"/>
        <v>0</v>
      </c>
      <c r="I33" s="10"/>
      <c r="J33" s="176"/>
      <c r="K33" s="119">
        <f t="shared" si="2"/>
        <v>0</v>
      </c>
      <c r="L33" s="10"/>
      <c r="M33" s="176"/>
      <c r="N33" s="119">
        <f t="shared" si="3"/>
        <v>0</v>
      </c>
      <c r="O33" s="220"/>
      <c r="P33" s="8"/>
      <c r="Q33" s="119">
        <f t="shared" si="4"/>
        <v>0</v>
      </c>
      <c r="R33" s="10"/>
      <c r="S33" s="8"/>
      <c r="T33" s="176"/>
      <c r="U33" s="39">
        <f t="shared" si="5"/>
        <v>0</v>
      </c>
      <c r="V33" s="10"/>
      <c r="W33" s="8"/>
      <c r="X33" s="176"/>
      <c r="Y33" s="39">
        <f t="shared" si="6"/>
        <v>0</v>
      </c>
      <c r="Z33" s="10"/>
      <c r="AA33" s="8"/>
      <c r="AB33" s="176"/>
      <c r="AC33" s="39">
        <f t="shared" si="7"/>
        <v>0</v>
      </c>
      <c r="AD33" s="10"/>
      <c r="AE33" s="8"/>
      <c r="AF33" s="176"/>
      <c r="AG33" s="39">
        <f t="shared" si="8"/>
        <v>0</v>
      </c>
      <c r="AH33" s="10"/>
      <c r="AI33" s="8"/>
      <c r="AJ33" s="176"/>
      <c r="AK33" s="39">
        <f t="shared" si="9"/>
        <v>0</v>
      </c>
      <c r="AL33" s="10"/>
      <c r="AM33" s="8"/>
      <c r="AN33" s="176"/>
      <c r="AO33" s="39">
        <f t="shared" si="10"/>
        <v>0</v>
      </c>
      <c r="AP33" s="10"/>
      <c r="AQ33" s="8"/>
      <c r="AR33" s="176"/>
      <c r="AS33" s="39">
        <f t="shared" si="11"/>
        <v>0</v>
      </c>
      <c r="AT33" s="10"/>
      <c r="AU33" s="8"/>
      <c r="AV33" s="176"/>
      <c r="AW33" s="39">
        <f t="shared" si="12"/>
        <v>0</v>
      </c>
      <c r="AX33" s="10"/>
      <c r="AY33" s="8"/>
      <c r="AZ33" s="176"/>
      <c r="BA33" s="39">
        <f t="shared" si="13"/>
        <v>0</v>
      </c>
      <c r="BB33" s="10"/>
      <c r="BC33" s="8"/>
      <c r="BD33" s="176"/>
      <c r="BE33" s="39">
        <f t="shared" si="14"/>
        <v>0</v>
      </c>
      <c r="BF33" s="10"/>
      <c r="BG33" s="8"/>
      <c r="BH33" s="176"/>
      <c r="BI33" s="39">
        <f t="shared" si="15"/>
        <v>0</v>
      </c>
      <c r="BJ33" s="10"/>
      <c r="BK33" s="8"/>
      <c r="BL33" s="176"/>
      <c r="BM33" s="39">
        <f t="shared" si="16"/>
        <v>0</v>
      </c>
      <c r="BN33" s="10"/>
      <c r="BO33" s="8"/>
      <c r="BP33" s="176"/>
      <c r="BQ33" s="39">
        <f t="shared" si="17"/>
        <v>0</v>
      </c>
      <c r="BR33" s="10"/>
      <c r="BS33" s="8"/>
      <c r="BT33" s="176"/>
      <c r="BU33" s="119">
        <f t="shared" si="18"/>
        <v>0</v>
      </c>
    </row>
    <row r="34" spans="1:73" ht="11.1" customHeight="1" x14ac:dyDescent="0.2">
      <c r="A34" s="170">
        <v>29</v>
      </c>
      <c r="B34" s="155">
        <f>'инд. оценки 2 кл.'!A34</f>
        <v>0</v>
      </c>
      <c r="C34" s="10"/>
      <c r="D34" s="176"/>
      <c r="E34" s="119">
        <f t="shared" si="0"/>
        <v>0</v>
      </c>
      <c r="F34" s="10"/>
      <c r="G34" s="176"/>
      <c r="H34" s="119">
        <f t="shared" si="1"/>
        <v>0</v>
      </c>
      <c r="I34" s="10"/>
      <c r="J34" s="176"/>
      <c r="K34" s="119">
        <f t="shared" si="2"/>
        <v>0</v>
      </c>
      <c r="L34" s="10"/>
      <c r="M34" s="176"/>
      <c r="N34" s="119">
        <f t="shared" si="3"/>
        <v>0</v>
      </c>
      <c r="O34" s="220"/>
      <c r="P34" s="8"/>
      <c r="Q34" s="119">
        <f t="shared" si="4"/>
        <v>0</v>
      </c>
      <c r="R34" s="10"/>
      <c r="S34" s="8"/>
      <c r="T34" s="176"/>
      <c r="U34" s="39">
        <f t="shared" si="5"/>
        <v>0</v>
      </c>
      <c r="V34" s="10"/>
      <c r="W34" s="8"/>
      <c r="X34" s="176"/>
      <c r="Y34" s="39">
        <f t="shared" si="6"/>
        <v>0</v>
      </c>
      <c r="Z34" s="10"/>
      <c r="AA34" s="8"/>
      <c r="AB34" s="176"/>
      <c r="AC34" s="39">
        <f t="shared" si="7"/>
        <v>0</v>
      </c>
      <c r="AD34" s="10"/>
      <c r="AE34" s="8"/>
      <c r="AF34" s="176"/>
      <c r="AG34" s="39">
        <f t="shared" si="8"/>
        <v>0</v>
      </c>
      <c r="AH34" s="10"/>
      <c r="AI34" s="8"/>
      <c r="AJ34" s="176"/>
      <c r="AK34" s="39">
        <f t="shared" si="9"/>
        <v>0</v>
      </c>
      <c r="AL34" s="10"/>
      <c r="AM34" s="8"/>
      <c r="AN34" s="176"/>
      <c r="AO34" s="39">
        <f t="shared" si="10"/>
        <v>0</v>
      </c>
      <c r="AP34" s="10"/>
      <c r="AQ34" s="8"/>
      <c r="AR34" s="176"/>
      <c r="AS34" s="39">
        <f t="shared" si="11"/>
        <v>0</v>
      </c>
      <c r="AT34" s="10"/>
      <c r="AU34" s="8"/>
      <c r="AV34" s="176"/>
      <c r="AW34" s="39">
        <f t="shared" si="12"/>
        <v>0</v>
      </c>
      <c r="AX34" s="10"/>
      <c r="AY34" s="8"/>
      <c r="AZ34" s="176"/>
      <c r="BA34" s="39">
        <f t="shared" si="13"/>
        <v>0</v>
      </c>
      <c r="BB34" s="10"/>
      <c r="BC34" s="8"/>
      <c r="BD34" s="176"/>
      <c r="BE34" s="39">
        <f t="shared" si="14"/>
        <v>0</v>
      </c>
      <c r="BF34" s="10"/>
      <c r="BG34" s="8"/>
      <c r="BH34" s="176"/>
      <c r="BI34" s="39">
        <f t="shared" si="15"/>
        <v>0</v>
      </c>
      <c r="BJ34" s="10"/>
      <c r="BK34" s="8"/>
      <c r="BL34" s="176"/>
      <c r="BM34" s="39">
        <f t="shared" si="16"/>
        <v>0</v>
      </c>
      <c r="BN34" s="10"/>
      <c r="BO34" s="8"/>
      <c r="BP34" s="176"/>
      <c r="BQ34" s="39">
        <f t="shared" si="17"/>
        <v>0</v>
      </c>
      <c r="BR34" s="10"/>
      <c r="BS34" s="8"/>
      <c r="BT34" s="176"/>
      <c r="BU34" s="119">
        <f t="shared" si="18"/>
        <v>0</v>
      </c>
    </row>
    <row r="35" spans="1:73" ht="11.1" customHeight="1" x14ac:dyDescent="0.2">
      <c r="A35" s="170">
        <v>30</v>
      </c>
      <c r="B35" s="155">
        <f>'инд. оценки 2 кл.'!A35</f>
        <v>0</v>
      </c>
      <c r="C35" s="10"/>
      <c r="D35" s="176"/>
      <c r="E35" s="119">
        <f t="shared" si="0"/>
        <v>0</v>
      </c>
      <c r="F35" s="10"/>
      <c r="G35" s="176"/>
      <c r="H35" s="119">
        <f t="shared" si="1"/>
        <v>0</v>
      </c>
      <c r="I35" s="10"/>
      <c r="J35" s="176"/>
      <c r="K35" s="119">
        <f t="shared" si="2"/>
        <v>0</v>
      </c>
      <c r="L35" s="10"/>
      <c r="M35" s="176"/>
      <c r="N35" s="119">
        <f t="shared" si="3"/>
        <v>0</v>
      </c>
      <c r="O35" s="220"/>
      <c r="P35" s="8"/>
      <c r="Q35" s="119">
        <f t="shared" si="4"/>
        <v>0</v>
      </c>
      <c r="R35" s="10"/>
      <c r="S35" s="8"/>
      <c r="T35" s="176"/>
      <c r="U35" s="39">
        <f t="shared" si="5"/>
        <v>0</v>
      </c>
      <c r="V35" s="10"/>
      <c r="W35" s="8"/>
      <c r="X35" s="176"/>
      <c r="Y35" s="39">
        <f t="shared" si="6"/>
        <v>0</v>
      </c>
      <c r="Z35" s="10"/>
      <c r="AA35" s="8"/>
      <c r="AB35" s="176"/>
      <c r="AC35" s="39">
        <f t="shared" si="7"/>
        <v>0</v>
      </c>
      <c r="AD35" s="10"/>
      <c r="AE35" s="8"/>
      <c r="AF35" s="176"/>
      <c r="AG35" s="39">
        <f t="shared" si="8"/>
        <v>0</v>
      </c>
      <c r="AH35" s="10"/>
      <c r="AI35" s="8"/>
      <c r="AJ35" s="176"/>
      <c r="AK35" s="39">
        <f t="shared" si="9"/>
        <v>0</v>
      </c>
      <c r="AL35" s="10"/>
      <c r="AM35" s="8"/>
      <c r="AN35" s="176"/>
      <c r="AO35" s="39">
        <f t="shared" si="10"/>
        <v>0</v>
      </c>
      <c r="AP35" s="10"/>
      <c r="AQ35" s="8"/>
      <c r="AR35" s="176"/>
      <c r="AS35" s="39">
        <f t="shared" si="11"/>
        <v>0</v>
      </c>
      <c r="AT35" s="10"/>
      <c r="AU35" s="8"/>
      <c r="AV35" s="176"/>
      <c r="AW35" s="39">
        <f t="shared" si="12"/>
        <v>0</v>
      </c>
      <c r="AX35" s="10"/>
      <c r="AY35" s="8"/>
      <c r="AZ35" s="176"/>
      <c r="BA35" s="39">
        <f t="shared" si="13"/>
        <v>0</v>
      </c>
      <c r="BB35" s="10"/>
      <c r="BC35" s="8"/>
      <c r="BD35" s="176"/>
      <c r="BE35" s="39">
        <f t="shared" si="14"/>
        <v>0</v>
      </c>
      <c r="BF35" s="10"/>
      <c r="BG35" s="8"/>
      <c r="BH35" s="176"/>
      <c r="BI35" s="39">
        <f t="shared" si="15"/>
        <v>0</v>
      </c>
      <c r="BJ35" s="10"/>
      <c r="BK35" s="8"/>
      <c r="BL35" s="176"/>
      <c r="BM35" s="39">
        <f t="shared" si="16"/>
        <v>0</v>
      </c>
      <c r="BN35" s="10"/>
      <c r="BO35" s="8"/>
      <c r="BP35" s="176"/>
      <c r="BQ35" s="39">
        <f t="shared" si="17"/>
        <v>0</v>
      </c>
      <c r="BR35" s="10"/>
      <c r="BS35" s="8"/>
      <c r="BT35" s="176"/>
      <c r="BU35" s="119">
        <f t="shared" si="18"/>
        <v>0</v>
      </c>
    </row>
    <row r="36" spans="1:73" ht="11.1" customHeight="1" x14ac:dyDescent="0.2">
      <c r="A36" s="170">
        <v>31</v>
      </c>
      <c r="B36" s="155">
        <f>'инд. оценки 2 кл.'!A36</f>
        <v>0</v>
      </c>
      <c r="C36" s="10"/>
      <c r="D36" s="176"/>
      <c r="E36" s="119">
        <f t="shared" si="0"/>
        <v>0</v>
      </c>
      <c r="F36" s="10"/>
      <c r="G36" s="176"/>
      <c r="H36" s="119">
        <f t="shared" si="1"/>
        <v>0</v>
      </c>
      <c r="I36" s="10"/>
      <c r="J36" s="176"/>
      <c r="K36" s="119">
        <f t="shared" si="2"/>
        <v>0</v>
      </c>
      <c r="L36" s="10"/>
      <c r="M36" s="176"/>
      <c r="N36" s="119">
        <f t="shared" si="3"/>
        <v>0</v>
      </c>
      <c r="O36" s="220"/>
      <c r="P36" s="8"/>
      <c r="Q36" s="119">
        <f t="shared" si="4"/>
        <v>0</v>
      </c>
      <c r="R36" s="10"/>
      <c r="S36" s="8"/>
      <c r="T36" s="176"/>
      <c r="U36" s="39">
        <f t="shared" si="5"/>
        <v>0</v>
      </c>
      <c r="V36" s="10"/>
      <c r="W36" s="8"/>
      <c r="X36" s="176"/>
      <c r="Y36" s="39">
        <f t="shared" si="6"/>
        <v>0</v>
      </c>
      <c r="Z36" s="10"/>
      <c r="AA36" s="8"/>
      <c r="AB36" s="176"/>
      <c r="AC36" s="39">
        <f t="shared" si="7"/>
        <v>0</v>
      </c>
      <c r="AD36" s="10"/>
      <c r="AE36" s="8"/>
      <c r="AF36" s="176"/>
      <c r="AG36" s="39">
        <f t="shared" si="8"/>
        <v>0</v>
      </c>
      <c r="AH36" s="10"/>
      <c r="AI36" s="8"/>
      <c r="AJ36" s="176"/>
      <c r="AK36" s="39">
        <f t="shared" si="9"/>
        <v>0</v>
      </c>
      <c r="AL36" s="10"/>
      <c r="AM36" s="8"/>
      <c r="AN36" s="176"/>
      <c r="AO36" s="39">
        <f t="shared" si="10"/>
        <v>0</v>
      </c>
      <c r="AP36" s="10"/>
      <c r="AQ36" s="8"/>
      <c r="AR36" s="176"/>
      <c r="AS36" s="39">
        <f t="shared" si="11"/>
        <v>0</v>
      </c>
      <c r="AT36" s="10"/>
      <c r="AU36" s="8"/>
      <c r="AV36" s="176"/>
      <c r="AW36" s="39">
        <f t="shared" si="12"/>
        <v>0</v>
      </c>
      <c r="AX36" s="10"/>
      <c r="AY36" s="8"/>
      <c r="AZ36" s="176"/>
      <c r="BA36" s="39">
        <f t="shared" si="13"/>
        <v>0</v>
      </c>
      <c r="BB36" s="10"/>
      <c r="BC36" s="8"/>
      <c r="BD36" s="176"/>
      <c r="BE36" s="39">
        <f t="shared" si="14"/>
        <v>0</v>
      </c>
      <c r="BF36" s="10"/>
      <c r="BG36" s="8"/>
      <c r="BH36" s="176"/>
      <c r="BI36" s="39">
        <f t="shared" si="15"/>
        <v>0</v>
      </c>
      <c r="BJ36" s="10"/>
      <c r="BK36" s="8"/>
      <c r="BL36" s="176"/>
      <c r="BM36" s="39">
        <f t="shared" si="16"/>
        <v>0</v>
      </c>
      <c r="BN36" s="10"/>
      <c r="BO36" s="8"/>
      <c r="BP36" s="176"/>
      <c r="BQ36" s="39">
        <f t="shared" si="17"/>
        <v>0</v>
      </c>
      <c r="BR36" s="10"/>
      <c r="BS36" s="8"/>
      <c r="BT36" s="176"/>
      <c r="BU36" s="119">
        <f t="shared" si="18"/>
        <v>0</v>
      </c>
    </row>
    <row r="37" spans="1:73" ht="11.1" customHeight="1" x14ac:dyDescent="0.2">
      <c r="A37" s="170">
        <v>32</v>
      </c>
      <c r="B37" s="155">
        <f>'инд. оценки 2 кл.'!A37</f>
        <v>0</v>
      </c>
      <c r="C37" s="10"/>
      <c r="D37" s="176"/>
      <c r="E37" s="119">
        <f t="shared" si="0"/>
        <v>0</v>
      </c>
      <c r="F37" s="10"/>
      <c r="G37" s="176"/>
      <c r="H37" s="119">
        <f t="shared" si="1"/>
        <v>0</v>
      </c>
      <c r="I37" s="10"/>
      <c r="J37" s="176"/>
      <c r="K37" s="119">
        <f t="shared" si="2"/>
        <v>0</v>
      </c>
      <c r="L37" s="10"/>
      <c r="M37" s="176"/>
      <c r="N37" s="119">
        <f t="shared" si="3"/>
        <v>0</v>
      </c>
      <c r="O37" s="220"/>
      <c r="P37" s="8"/>
      <c r="Q37" s="119">
        <f t="shared" si="4"/>
        <v>0</v>
      </c>
      <c r="R37" s="10"/>
      <c r="S37" s="8"/>
      <c r="T37" s="176"/>
      <c r="U37" s="39">
        <f t="shared" si="5"/>
        <v>0</v>
      </c>
      <c r="V37" s="10"/>
      <c r="W37" s="8"/>
      <c r="X37" s="176"/>
      <c r="Y37" s="39">
        <f t="shared" si="6"/>
        <v>0</v>
      </c>
      <c r="Z37" s="10"/>
      <c r="AA37" s="8"/>
      <c r="AB37" s="176"/>
      <c r="AC37" s="39">
        <f t="shared" si="7"/>
        <v>0</v>
      </c>
      <c r="AD37" s="10"/>
      <c r="AE37" s="8"/>
      <c r="AF37" s="176"/>
      <c r="AG37" s="39">
        <f t="shared" si="8"/>
        <v>0</v>
      </c>
      <c r="AH37" s="10"/>
      <c r="AI37" s="8"/>
      <c r="AJ37" s="176"/>
      <c r="AK37" s="39">
        <f t="shared" si="9"/>
        <v>0</v>
      </c>
      <c r="AL37" s="10"/>
      <c r="AM37" s="8"/>
      <c r="AN37" s="176"/>
      <c r="AO37" s="39">
        <f t="shared" si="10"/>
        <v>0</v>
      </c>
      <c r="AP37" s="10"/>
      <c r="AQ37" s="8"/>
      <c r="AR37" s="176"/>
      <c r="AS37" s="39">
        <f t="shared" si="11"/>
        <v>0</v>
      </c>
      <c r="AT37" s="10"/>
      <c r="AU37" s="8"/>
      <c r="AV37" s="176"/>
      <c r="AW37" s="39">
        <f t="shared" si="12"/>
        <v>0</v>
      </c>
      <c r="AX37" s="10"/>
      <c r="AY37" s="8"/>
      <c r="AZ37" s="176"/>
      <c r="BA37" s="39">
        <f t="shared" si="13"/>
        <v>0</v>
      </c>
      <c r="BB37" s="10"/>
      <c r="BC37" s="8"/>
      <c r="BD37" s="176"/>
      <c r="BE37" s="39">
        <f t="shared" si="14"/>
        <v>0</v>
      </c>
      <c r="BF37" s="10"/>
      <c r="BG37" s="8"/>
      <c r="BH37" s="176"/>
      <c r="BI37" s="39">
        <f t="shared" si="15"/>
        <v>0</v>
      </c>
      <c r="BJ37" s="10"/>
      <c r="BK37" s="8"/>
      <c r="BL37" s="176"/>
      <c r="BM37" s="39">
        <f t="shared" si="16"/>
        <v>0</v>
      </c>
      <c r="BN37" s="10"/>
      <c r="BO37" s="8"/>
      <c r="BP37" s="176"/>
      <c r="BQ37" s="39">
        <f t="shared" si="17"/>
        <v>0</v>
      </c>
      <c r="BR37" s="10"/>
      <c r="BS37" s="8"/>
      <c r="BT37" s="176"/>
      <c r="BU37" s="119">
        <f t="shared" si="18"/>
        <v>0</v>
      </c>
    </row>
    <row r="38" spans="1:73" ht="11.1" customHeight="1" x14ac:dyDescent="0.2">
      <c r="A38" s="170">
        <v>33</v>
      </c>
      <c r="B38" s="155">
        <f>'инд. оценки 2 кл.'!A38</f>
        <v>0</v>
      </c>
      <c r="C38" s="10"/>
      <c r="D38" s="176"/>
      <c r="E38" s="119">
        <f t="shared" si="0"/>
        <v>0</v>
      </c>
      <c r="F38" s="10"/>
      <c r="G38" s="176"/>
      <c r="H38" s="119">
        <f t="shared" si="1"/>
        <v>0</v>
      </c>
      <c r="I38" s="10"/>
      <c r="J38" s="176"/>
      <c r="K38" s="119">
        <f t="shared" si="2"/>
        <v>0</v>
      </c>
      <c r="L38" s="10"/>
      <c r="M38" s="176"/>
      <c r="N38" s="119">
        <f t="shared" si="3"/>
        <v>0</v>
      </c>
      <c r="O38" s="220"/>
      <c r="P38" s="8"/>
      <c r="Q38" s="119">
        <f t="shared" si="4"/>
        <v>0</v>
      </c>
      <c r="R38" s="10"/>
      <c r="S38" s="8"/>
      <c r="T38" s="176"/>
      <c r="U38" s="39">
        <f t="shared" si="5"/>
        <v>0</v>
      </c>
      <c r="V38" s="10"/>
      <c r="W38" s="8"/>
      <c r="X38" s="176"/>
      <c r="Y38" s="39">
        <f t="shared" si="6"/>
        <v>0</v>
      </c>
      <c r="Z38" s="10"/>
      <c r="AA38" s="8"/>
      <c r="AB38" s="176"/>
      <c r="AC38" s="39">
        <f t="shared" si="7"/>
        <v>0</v>
      </c>
      <c r="AD38" s="10"/>
      <c r="AE38" s="8"/>
      <c r="AF38" s="176"/>
      <c r="AG38" s="39">
        <f t="shared" si="8"/>
        <v>0</v>
      </c>
      <c r="AH38" s="10"/>
      <c r="AI38" s="8"/>
      <c r="AJ38" s="176"/>
      <c r="AK38" s="39">
        <f t="shared" si="9"/>
        <v>0</v>
      </c>
      <c r="AL38" s="10"/>
      <c r="AM38" s="8"/>
      <c r="AN38" s="176"/>
      <c r="AO38" s="39">
        <f t="shared" si="10"/>
        <v>0</v>
      </c>
      <c r="AP38" s="10"/>
      <c r="AQ38" s="8"/>
      <c r="AR38" s="176"/>
      <c r="AS38" s="39">
        <f t="shared" si="11"/>
        <v>0</v>
      </c>
      <c r="AT38" s="10"/>
      <c r="AU38" s="8"/>
      <c r="AV38" s="176"/>
      <c r="AW38" s="39">
        <f t="shared" si="12"/>
        <v>0</v>
      </c>
      <c r="AX38" s="10"/>
      <c r="AY38" s="8"/>
      <c r="AZ38" s="176"/>
      <c r="BA38" s="39">
        <f t="shared" si="13"/>
        <v>0</v>
      </c>
      <c r="BB38" s="10"/>
      <c r="BC38" s="8"/>
      <c r="BD38" s="176"/>
      <c r="BE38" s="39">
        <f t="shared" si="14"/>
        <v>0</v>
      </c>
      <c r="BF38" s="10"/>
      <c r="BG38" s="8"/>
      <c r="BH38" s="176"/>
      <c r="BI38" s="39">
        <f t="shared" si="15"/>
        <v>0</v>
      </c>
      <c r="BJ38" s="10"/>
      <c r="BK38" s="8"/>
      <c r="BL38" s="176"/>
      <c r="BM38" s="39">
        <f t="shared" si="16"/>
        <v>0</v>
      </c>
      <c r="BN38" s="10"/>
      <c r="BO38" s="8"/>
      <c r="BP38" s="176"/>
      <c r="BQ38" s="39">
        <f t="shared" si="17"/>
        <v>0</v>
      </c>
      <c r="BR38" s="10"/>
      <c r="BS38" s="8"/>
      <c r="BT38" s="176"/>
      <c r="BU38" s="119">
        <f t="shared" si="18"/>
        <v>0</v>
      </c>
    </row>
    <row r="39" spans="1:73" ht="11.1" customHeight="1" x14ac:dyDescent="0.2">
      <c r="A39" s="170">
        <v>34</v>
      </c>
      <c r="B39" s="155">
        <f>'инд. оценки 2 кл.'!A39</f>
        <v>0</v>
      </c>
      <c r="C39" s="10"/>
      <c r="D39" s="176"/>
      <c r="E39" s="119">
        <f t="shared" si="0"/>
        <v>0</v>
      </c>
      <c r="F39" s="10"/>
      <c r="G39" s="176"/>
      <c r="H39" s="119">
        <f t="shared" si="1"/>
        <v>0</v>
      </c>
      <c r="I39" s="10"/>
      <c r="J39" s="176"/>
      <c r="K39" s="119">
        <f t="shared" si="2"/>
        <v>0</v>
      </c>
      <c r="L39" s="10"/>
      <c r="M39" s="176"/>
      <c r="N39" s="119">
        <f t="shared" si="3"/>
        <v>0</v>
      </c>
      <c r="O39" s="220"/>
      <c r="P39" s="8"/>
      <c r="Q39" s="119">
        <f t="shared" si="4"/>
        <v>0</v>
      </c>
      <c r="R39" s="10"/>
      <c r="S39" s="8"/>
      <c r="T39" s="176"/>
      <c r="U39" s="39">
        <f t="shared" si="5"/>
        <v>0</v>
      </c>
      <c r="V39" s="10"/>
      <c r="W39" s="8"/>
      <c r="X39" s="176"/>
      <c r="Y39" s="39">
        <f t="shared" si="6"/>
        <v>0</v>
      </c>
      <c r="Z39" s="10"/>
      <c r="AA39" s="8"/>
      <c r="AB39" s="176"/>
      <c r="AC39" s="39">
        <f t="shared" si="7"/>
        <v>0</v>
      </c>
      <c r="AD39" s="10"/>
      <c r="AE39" s="8"/>
      <c r="AF39" s="176"/>
      <c r="AG39" s="39">
        <f t="shared" si="8"/>
        <v>0</v>
      </c>
      <c r="AH39" s="10"/>
      <c r="AI39" s="8"/>
      <c r="AJ39" s="176"/>
      <c r="AK39" s="39">
        <f t="shared" si="9"/>
        <v>0</v>
      </c>
      <c r="AL39" s="10"/>
      <c r="AM39" s="8"/>
      <c r="AN39" s="176"/>
      <c r="AO39" s="39">
        <f t="shared" si="10"/>
        <v>0</v>
      </c>
      <c r="AP39" s="10"/>
      <c r="AQ39" s="8"/>
      <c r="AR39" s="176"/>
      <c r="AS39" s="39">
        <f t="shared" si="11"/>
        <v>0</v>
      </c>
      <c r="AT39" s="10"/>
      <c r="AU39" s="8"/>
      <c r="AV39" s="176"/>
      <c r="AW39" s="39">
        <f t="shared" si="12"/>
        <v>0</v>
      </c>
      <c r="AX39" s="10"/>
      <c r="AY39" s="8"/>
      <c r="AZ39" s="176"/>
      <c r="BA39" s="39">
        <f t="shared" si="13"/>
        <v>0</v>
      </c>
      <c r="BB39" s="10"/>
      <c r="BC39" s="8"/>
      <c r="BD39" s="176"/>
      <c r="BE39" s="39">
        <f t="shared" si="14"/>
        <v>0</v>
      </c>
      <c r="BF39" s="10"/>
      <c r="BG39" s="8"/>
      <c r="BH39" s="176"/>
      <c r="BI39" s="39">
        <f t="shared" si="15"/>
        <v>0</v>
      </c>
      <c r="BJ39" s="10"/>
      <c r="BK39" s="8"/>
      <c r="BL39" s="176"/>
      <c r="BM39" s="39">
        <f t="shared" si="16"/>
        <v>0</v>
      </c>
      <c r="BN39" s="10"/>
      <c r="BO39" s="8"/>
      <c r="BP39" s="176"/>
      <c r="BQ39" s="39">
        <f t="shared" si="17"/>
        <v>0</v>
      </c>
      <c r="BR39" s="10"/>
      <c r="BS39" s="8"/>
      <c r="BT39" s="176"/>
      <c r="BU39" s="119">
        <f t="shared" si="18"/>
        <v>0</v>
      </c>
    </row>
    <row r="40" spans="1:73" ht="11.1" customHeight="1" thickBot="1" x14ac:dyDescent="0.25">
      <c r="A40" s="190">
        <v>35</v>
      </c>
      <c r="B40" s="213">
        <f>'инд. оценки 2 кл.'!A40</f>
        <v>0</v>
      </c>
      <c r="C40" s="45"/>
      <c r="D40" s="197"/>
      <c r="E40" s="218">
        <f t="shared" si="0"/>
        <v>0</v>
      </c>
      <c r="F40" s="45"/>
      <c r="G40" s="197"/>
      <c r="H40" s="218">
        <f t="shared" si="1"/>
        <v>0</v>
      </c>
      <c r="I40" s="45"/>
      <c r="J40" s="197"/>
      <c r="K40" s="218">
        <f t="shared" si="2"/>
        <v>0</v>
      </c>
      <c r="L40" s="45"/>
      <c r="M40" s="197"/>
      <c r="N40" s="218">
        <f t="shared" si="3"/>
        <v>0</v>
      </c>
      <c r="O40" s="223"/>
      <c r="P40" s="209"/>
      <c r="Q40" s="218">
        <f t="shared" si="4"/>
        <v>0</v>
      </c>
      <c r="R40" s="45"/>
      <c r="S40" s="209"/>
      <c r="T40" s="197"/>
      <c r="U40" s="215">
        <f t="shared" si="5"/>
        <v>0</v>
      </c>
      <c r="V40" s="45"/>
      <c r="W40" s="209"/>
      <c r="X40" s="197"/>
      <c r="Y40" s="215">
        <f t="shared" si="6"/>
        <v>0</v>
      </c>
      <c r="Z40" s="45"/>
      <c r="AA40" s="209"/>
      <c r="AB40" s="197"/>
      <c r="AC40" s="215">
        <f t="shared" si="7"/>
        <v>0</v>
      </c>
      <c r="AD40" s="45"/>
      <c r="AE40" s="209"/>
      <c r="AF40" s="197"/>
      <c r="AG40" s="215">
        <f t="shared" si="8"/>
        <v>0</v>
      </c>
      <c r="AH40" s="45"/>
      <c r="AI40" s="209"/>
      <c r="AJ40" s="197"/>
      <c r="AK40" s="215">
        <f t="shared" si="9"/>
        <v>0</v>
      </c>
      <c r="AL40" s="45"/>
      <c r="AM40" s="209"/>
      <c r="AN40" s="197"/>
      <c r="AO40" s="215">
        <f t="shared" si="10"/>
        <v>0</v>
      </c>
      <c r="AP40" s="45"/>
      <c r="AQ40" s="209"/>
      <c r="AR40" s="197"/>
      <c r="AS40" s="215">
        <f t="shared" si="11"/>
        <v>0</v>
      </c>
      <c r="AT40" s="45"/>
      <c r="AU40" s="209"/>
      <c r="AV40" s="197"/>
      <c r="AW40" s="215">
        <f t="shared" si="12"/>
        <v>0</v>
      </c>
      <c r="AX40" s="45"/>
      <c r="AY40" s="209"/>
      <c r="AZ40" s="197"/>
      <c r="BA40" s="215">
        <f t="shared" si="13"/>
        <v>0</v>
      </c>
      <c r="BB40" s="45"/>
      <c r="BC40" s="209"/>
      <c r="BD40" s="197"/>
      <c r="BE40" s="215">
        <f t="shared" si="14"/>
        <v>0</v>
      </c>
      <c r="BF40" s="45"/>
      <c r="BG40" s="209"/>
      <c r="BH40" s="197"/>
      <c r="BI40" s="215">
        <f t="shared" si="15"/>
        <v>0</v>
      </c>
      <c r="BJ40" s="45"/>
      <c r="BK40" s="209"/>
      <c r="BL40" s="197"/>
      <c r="BM40" s="215">
        <f t="shared" si="16"/>
        <v>0</v>
      </c>
      <c r="BN40" s="45"/>
      <c r="BO40" s="209"/>
      <c r="BP40" s="197"/>
      <c r="BQ40" s="215">
        <f t="shared" si="17"/>
        <v>0</v>
      </c>
      <c r="BR40" s="45"/>
      <c r="BS40" s="209"/>
      <c r="BT40" s="197"/>
      <c r="BU40" s="218">
        <f t="shared" si="18"/>
        <v>0</v>
      </c>
    </row>
    <row r="41" spans="1:73" ht="15.75" customHeight="1" x14ac:dyDescent="0.25">
      <c r="A41" s="427" t="s">
        <v>132</v>
      </c>
      <c r="B41" s="427"/>
      <c r="C41" s="427"/>
      <c r="D41" s="427"/>
      <c r="E41" s="427"/>
      <c r="F41" s="427"/>
      <c r="G41" s="248">
        <v>0</v>
      </c>
      <c r="H41" s="249" t="s">
        <v>144</v>
      </c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  <c r="U41" s="249"/>
      <c r="V41" s="249"/>
      <c r="AO41" s="221"/>
      <c r="AP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</row>
  </sheetData>
  <sheetProtection password="CF36" sheet="1" objects="1" scenarios="1"/>
  <mergeCells count="32">
    <mergeCell ref="A1:BU1"/>
    <mergeCell ref="BF2:BU2"/>
    <mergeCell ref="BR3:BU3"/>
    <mergeCell ref="C3:K3"/>
    <mergeCell ref="L4:N4"/>
    <mergeCell ref="O4:Q4"/>
    <mergeCell ref="AH4:AK4"/>
    <mergeCell ref="AP4:AS4"/>
    <mergeCell ref="R2:BE2"/>
    <mergeCell ref="V4:Y4"/>
    <mergeCell ref="C2:Q2"/>
    <mergeCell ref="AL4:AO4"/>
    <mergeCell ref="R3:AS3"/>
    <mergeCell ref="AT3:BE3"/>
    <mergeCell ref="BF3:BQ3"/>
    <mergeCell ref="A4:A5"/>
    <mergeCell ref="A41:F41"/>
    <mergeCell ref="L3:Q3"/>
    <mergeCell ref="BR4:BU4"/>
    <mergeCell ref="AX4:BA4"/>
    <mergeCell ref="BB4:BE4"/>
    <mergeCell ref="Z4:AC4"/>
    <mergeCell ref="AD4:AG4"/>
    <mergeCell ref="BF4:BI4"/>
    <mergeCell ref="BJ4:BM4"/>
    <mergeCell ref="BN4:BQ4"/>
    <mergeCell ref="AT4:AW4"/>
    <mergeCell ref="B4:B5"/>
    <mergeCell ref="C4:E4"/>
    <mergeCell ref="F4:H4"/>
    <mergeCell ref="I4:K4"/>
    <mergeCell ref="R4:U4"/>
  </mergeCells>
  <conditionalFormatting sqref="B6:B40">
    <cfRule type="cellIs" dxfId="329" priority="1" stopIfTrue="1" operator="equal">
      <formula>0</formula>
    </cfRule>
  </conditionalFormatting>
  <pageMargins left="9.8425196850393706E-2" right="9.8425196850393706E-2" top="0.23622047244094491" bottom="0.23622047244094491" header="0.51181102362204722" footer="0.51181102362204722"/>
  <pageSetup paperSize="9" orientation="landscape" horizontalDpi="4294967292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Y43"/>
  <sheetViews>
    <sheetView topLeftCell="A4" workbookViewId="0">
      <selection activeCell="V3" sqref="V3:Y5"/>
    </sheetView>
  </sheetViews>
  <sheetFormatPr defaultColWidth="11.42578125" defaultRowHeight="12.75" x14ac:dyDescent="0.2"/>
  <cols>
    <col min="1" max="1" width="3.42578125" style="15" customWidth="1"/>
    <col min="2" max="2" width="18.5703125" style="171" customWidth="1"/>
    <col min="3" max="21" width="4.7109375" style="15" customWidth="1"/>
    <col min="22" max="25" width="6.7109375" style="15" customWidth="1"/>
    <col min="26" max="16384" width="11.42578125" style="15"/>
  </cols>
  <sheetData>
    <row r="1" spans="1:25" ht="15.75" thickBot="1" x14ac:dyDescent="0.3">
      <c r="A1" s="337" t="s">
        <v>129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</row>
    <row r="2" spans="1:25" s="164" customFormat="1" ht="19.5" customHeight="1" thickBot="1" x14ac:dyDescent="0.25">
      <c r="A2" s="161"/>
      <c r="B2" s="162" t="s">
        <v>95</v>
      </c>
      <c r="C2" s="455" t="s">
        <v>18</v>
      </c>
      <c r="D2" s="456"/>
      <c r="E2" s="456"/>
      <c r="F2" s="456"/>
      <c r="G2" s="456"/>
      <c r="H2" s="455" t="s">
        <v>19</v>
      </c>
      <c r="I2" s="456"/>
      <c r="J2" s="456"/>
      <c r="K2" s="456"/>
      <c r="L2" s="456"/>
      <c r="M2" s="456"/>
      <c r="N2" s="456"/>
      <c r="O2" s="456"/>
      <c r="P2" s="456"/>
      <c r="Q2" s="456"/>
      <c r="R2" s="457" t="s">
        <v>34</v>
      </c>
      <c r="S2" s="458"/>
      <c r="T2" s="458"/>
      <c r="U2" s="459"/>
      <c r="V2" s="457" t="s">
        <v>42</v>
      </c>
      <c r="W2" s="458"/>
      <c r="X2" s="458"/>
      <c r="Y2" s="459"/>
    </row>
    <row r="3" spans="1:25" s="164" customFormat="1" ht="18" customHeight="1" thickBot="1" x14ac:dyDescent="0.25">
      <c r="A3" s="165"/>
      <c r="B3" s="166"/>
      <c r="C3" s="460" t="s">
        <v>116</v>
      </c>
      <c r="D3" s="461"/>
      <c r="E3" s="461"/>
      <c r="F3" s="460" t="s">
        <v>122</v>
      </c>
      <c r="G3" s="461"/>
      <c r="H3" s="460" t="s">
        <v>116</v>
      </c>
      <c r="I3" s="461"/>
      <c r="J3" s="461"/>
      <c r="K3" s="461"/>
      <c r="L3" s="461"/>
      <c r="M3" s="461"/>
      <c r="N3" s="464"/>
      <c r="O3" s="460" t="s">
        <v>122</v>
      </c>
      <c r="P3" s="461"/>
      <c r="Q3" s="464"/>
      <c r="R3" s="462" t="s">
        <v>116</v>
      </c>
      <c r="S3" s="463"/>
      <c r="T3" s="463"/>
      <c r="U3" s="193" t="s">
        <v>122</v>
      </c>
      <c r="V3" s="466" t="s">
        <v>18</v>
      </c>
      <c r="W3" s="469" t="s">
        <v>19</v>
      </c>
      <c r="X3" s="469" t="s">
        <v>64</v>
      </c>
      <c r="Y3" s="469" t="s">
        <v>30</v>
      </c>
    </row>
    <row r="4" spans="1:25" ht="60.75" customHeight="1" x14ac:dyDescent="0.2">
      <c r="A4" s="451" t="s">
        <v>0</v>
      </c>
      <c r="B4" s="451" t="s">
        <v>1</v>
      </c>
      <c r="C4" s="453" t="s">
        <v>2</v>
      </c>
      <c r="D4" s="453" t="s">
        <v>3</v>
      </c>
      <c r="E4" s="453" t="s">
        <v>13</v>
      </c>
      <c r="F4" s="453" t="s">
        <v>93</v>
      </c>
      <c r="G4" s="453" t="s">
        <v>94</v>
      </c>
      <c r="H4" s="453" t="s">
        <v>4</v>
      </c>
      <c r="I4" s="453" t="s">
        <v>5</v>
      </c>
      <c r="J4" s="453" t="s">
        <v>36</v>
      </c>
      <c r="K4" s="453" t="s">
        <v>7</v>
      </c>
      <c r="L4" s="453" t="s">
        <v>35</v>
      </c>
      <c r="M4" s="453" t="s">
        <v>8</v>
      </c>
      <c r="N4" s="453" t="s">
        <v>17</v>
      </c>
      <c r="O4" s="453" t="s">
        <v>125</v>
      </c>
      <c r="P4" s="453" t="s">
        <v>90</v>
      </c>
      <c r="Q4" s="453" t="s">
        <v>123</v>
      </c>
      <c r="R4" s="453" t="s">
        <v>14</v>
      </c>
      <c r="S4" s="453" t="s">
        <v>15</v>
      </c>
      <c r="T4" s="453" t="s">
        <v>16</v>
      </c>
      <c r="U4" s="434" t="s">
        <v>131</v>
      </c>
      <c r="V4" s="467"/>
      <c r="W4" s="470"/>
      <c r="X4" s="470"/>
      <c r="Y4" s="470"/>
    </row>
    <row r="5" spans="1:25" ht="21.75" customHeight="1" thickBot="1" x14ac:dyDescent="0.25">
      <c r="A5" s="452"/>
      <c r="B5" s="452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  <c r="U5" s="465"/>
      <c r="V5" s="468"/>
      <c r="W5" s="471"/>
      <c r="X5" s="471"/>
      <c r="Y5" s="471"/>
    </row>
    <row r="6" spans="1:25" ht="11.85" customHeight="1" x14ac:dyDescent="0.2">
      <c r="A6" s="170">
        <v>1</v>
      </c>
      <c r="B6" s="143" t="str">
        <f>'Первичные данные 3 кл.'!B6</f>
        <v>Афонина Виктория</v>
      </c>
      <c r="C6" s="222">
        <f>IF('Первичные данные 3 кл.'!E6=" "," ",IF('Первичные данные 3 кл.'!E6&lt;4,0,1))</f>
        <v>0</v>
      </c>
      <c r="D6" s="222">
        <f>IF('Первичные данные 3 кл.'!H6=" "," ",IF('Первичные данные 3 кл.'!H6&lt;4,0,1))</f>
        <v>0</v>
      </c>
      <c r="E6" s="222">
        <f>IF('Первичные данные 3 кл.'!K6=" "," ",IF('Первичные данные 3 кл.'!K6&lt;4,0,1))</f>
        <v>0</v>
      </c>
      <c r="F6" s="222">
        <f>IF('Первичные данные 3 кл.'!N6=" "," ",IF('Первичные данные 3 кл.'!N6&lt;4,0,1))</f>
        <v>0</v>
      </c>
      <c r="G6" s="222">
        <f>IF('Первичные данные 3 кл.'!Q6=" "," ",IF('Первичные данные 3 кл.'!Q6&lt;4,0,1))</f>
        <v>0</v>
      </c>
      <c r="H6" s="222">
        <f>IF('Первичные данные 3 кл.'!U6=" "," ",IF('Первичные данные 3 кл.'!U6&lt;4,0,1))</f>
        <v>0</v>
      </c>
      <c r="I6" s="222">
        <f>IF('Первичные данные 3 кл.'!Y6=" "," ",IF('Первичные данные 3 кл.'!Y6&lt;4,0,1))</f>
        <v>0</v>
      </c>
      <c r="J6" s="222">
        <f>IF('Первичные данные 3 кл.'!AC6=" "," ",IF('Первичные данные 3 кл.'!AC6&lt;4,0,1))</f>
        <v>0</v>
      </c>
      <c r="K6" s="222">
        <f>IF('Первичные данные 3 кл.'!AG6=" "," ",IF('Первичные данные 3 кл.'!AG6&lt;4,0,1))</f>
        <v>0</v>
      </c>
      <c r="L6" s="222">
        <f>IF('Первичные данные 3 кл.'!AK6=" "," ",IF('Первичные данные 3 кл.'!AK6&lt;4,0,1))</f>
        <v>0</v>
      </c>
      <c r="M6" s="222">
        <f>IF('Первичные данные 3 кл.'!AO6=" "," ",IF('Первичные данные 3 кл.'!AO6&lt;4,0,1))</f>
        <v>0</v>
      </c>
      <c r="N6" s="222">
        <f>IF('Первичные данные 3 кл.'!AS6=" "," ",IF('Первичные данные 3 кл.'!AS6&lt;4,0,1))</f>
        <v>0</v>
      </c>
      <c r="O6" s="222">
        <f>IF('Первичные данные 3 кл.'!AW6=" "," ",IF('Первичные данные 3 кл.'!AW6&lt;4,0,1))</f>
        <v>0</v>
      </c>
      <c r="P6" s="222">
        <f>IF('Первичные данные 3 кл.'!BA6=" "," ",IF('Первичные данные 3 кл.'!BA6&lt;4,0,1))</f>
        <v>0</v>
      </c>
      <c r="Q6" s="222">
        <f>IF('Первичные данные 3 кл.'!BE6=" "," ",IF('Первичные данные 3 кл.'!BE6&lt;4,0,1))</f>
        <v>0</v>
      </c>
      <c r="R6" s="222">
        <f>IF('Первичные данные 3 кл.'!BI6=" "," ",IF('Первичные данные 3 кл.'!BI6&lt;4,0,1))</f>
        <v>0</v>
      </c>
      <c r="S6" s="222">
        <f>IF('Первичные данные 3 кл.'!BM6=" "," ",IF('Первичные данные 3 кл.'!BM6&lt;4,0,1))</f>
        <v>0</v>
      </c>
      <c r="T6" s="222">
        <f>IF('Первичные данные 3 кл.'!BQ6=" "," ",IF('Первичные данные 3 кл.'!BQ6&lt;4,0,1))</f>
        <v>0</v>
      </c>
      <c r="U6" s="207">
        <f>IF('Первичные данные 3 кл.'!BU6=" "," ",IF('Первичные данные 3 кл.'!BU6&lt;4,0,1))</f>
        <v>0</v>
      </c>
      <c r="V6" s="208">
        <f>IF(C6=" "," ",IF(COUNTIF(C6:G6,1)&gt;COUNTIF(C6:G6,0),1,0))</f>
        <v>0</v>
      </c>
      <c r="W6" s="208">
        <f>IF(C6=" "," ",IF(COUNTIF(H6:Q6,1)&gt;COUNTIF(H6:Q6,0),1,0))</f>
        <v>0</v>
      </c>
      <c r="X6" s="208">
        <f>IF(C6=" "," ",IF(COUNTIF(R6:U6,1)&gt;COUNTIF(R6:U6,0),1,0))</f>
        <v>0</v>
      </c>
      <c r="Y6" s="208">
        <f>IF(C6=" "," ",IF(COUNTIF(C6:U6,1)&gt;COUNTIF(C6:U6,0),1,0))</f>
        <v>0</v>
      </c>
    </row>
    <row r="7" spans="1:25" ht="11.85" customHeight="1" x14ac:dyDescent="0.2">
      <c r="A7" s="170">
        <v>2</v>
      </c>
      <c r="B7" s="143" t="str">
        <f>'Первичные данные 3 кл.'!B7</f>
        <v>Байков Егор</v>
      </c>
      <c r="C7" s="222">
        <f>IF('Первичные данные 3 кл.'!E7=" "," ",IF('Первичные данные 3 кл.'!E7&lt;4,0,1))</f>
        <v>0</v>
      </c>
      <c r="D7" s="222">
        <f>IF('Первичные данные 3 кл.'!H7=" "," ",IF('Первичные данные 3 кл.'!H7&lt;4,0,1))</f>
        <v>0</v>
      </c>
      <c r="E7" s="222">
        <f>IF('Первичные данные 3 кл.'!K7=" "," ",IF('Первичные данные 3 кл.'!K7&lt;4,0,1))</f>
        <v>0</v>
      </c>
      <c r="F7" s="222">
        <f>IF('Первичные данные 3 кл.'!N7=" "," ",IF('Первичные данные 3 кл.'!N7&lt;4,0,1))</f>
        <v>0</v>
      </c>
      <c r="G7" s="222">
        <f>IF('Первичные данные 3 кл.'!Q7=" "," ",IF('Первичные данные 3 кл.'!Q7&lt;4,0,1))</f>
        <v>0</v>
      </c>
      <c r="H7" s="222">
        <f>IF('Первичные данные 3 кл.'!U7=" "," ",IF('Первичные данные 3 кл.'!U7&lt;4,0,1))</f>
        <v>1</v>
      </c>
      <c r="I7" s="222">
        <f>IF('Первичные данные 3 кл.'!Y7=" "," ",IF('Первичные данные 3 кл.'!Y7&lt;4,0,1))</f>
        <v>1</v>
      </c>
      <c r="J7" s="222">
        <f>IF('Первичные данные 3 кл.'!AC7=" "," ",IF('Первичные данные 3 кл.'!AC7&lt;4,0,1))</f>
        <v>1</v>
      </c>
      <c r="K7" s="222">
        <f>IF('Первичные данные 3 кл.'!AG7=" "," ",IF('Первичные данные 3 кл.'!AG7&lt;4,0,1))</f>
        <v>1</v>
      </c>
      <c r="L7" s="222">
        <f>IF('Первичные данные 3 кл.'!AK7=" "," ",IF('Первичные данные 3 кл.'!AK7&lt;4,0,1))</f>
        <v>0</v>
      </c>
      <c r="M7" s="222">
        <f>IF('Первичные данные 3 кл.'!AO7=" "," ",IF('Первичные данные 3 кл.'!AO7&lt;4,0,1))</f>
        <v>0</v>
      </c>
      <c r="N7" s="222">
        <f>IF('Первичные данные 3 кл.'!AS7=" "," ",IF('Первичные данные 3 кл.'!AS7&lt;4,0,1))</f>
        <v>1</v>
      </c>
      <c r="O7" s="222">
        <f>IF('Первичные данные 3 кл.'!AW7=" "," ",IF('Первичные данные 3 кл.'!AW7&lt;4,0,1))</f>
        <v>1</v>
      </c>
      <c r="P7" s="222">
        <f>IF('Первичные данные 3 кл.'!BA7=" "," ",IF('Первичные данные 3 кл.'!BA7&lt;4,0,1))</f>
        <v>1</v>
      </c>
      <c r="Q7" s="222">
        <f>IF('Первичные данные 3 кл.'!BE7=" "," ",IF('Первичные данные 3 кл.'!BE7&lt;4,0,1))</f>
        <v>1</v>
      </c>
      <c r="R7" s="222">
        <f>IF('Первичные данные 3 кл.'!BI7=" "," ",IF('Первичные данные 3 кл.'!BI7&lt;4,0,1))</f>
        <v>1</v>
      </c>
      <c r="S7" s="222">
        <f>IF('Первичные данные 3 кл.'!BM7=" "," ",IF('Первичные данные 3 кл.'!BM7&lt;4,0,1))</f>
        <v>1</v>
      </c>
      <c r="T7" s="222">
        <f>IF('Первичные данные 3 кл.'!BQ7=" "," ",IF('Первичные данные 3 кл.'!BQ7&lt;4,0,1))</f>
        <v>1</v>
      </c>
      <c r="U7" s="207">
        <f>IF('Первичные данные 3 кл.'!BU7=" "," ",IF('Первичные данные 3 кл.'!BU7&lt;4,0,1))</f>
        <v>0</v>
      </c>
      <c r="V7" s="208">
        <f t="shared" ref="V7:V39" si="0">IF(C7=" "," ",IF(COUNTIF(C7:G7,1)&gt;COUNTIF(C7:G7,0),1,0))</f>
        <v>0</v>
      </c>
      <c r="W7" s="208">
        <f t="shared" ref="W7:W39" si="1">IF(C7=" "," ",IF(COUNTIF(H7:Q7,1)&gt;COUNTIF(H7:Q7,0),1,0))</f>
        <v>1</v>
      </c>
      <c r="X7" s="208">
        <f t="shared" ref="X7:X39" si="2">IF(C7=" "," ",IF(COUNTIF(R7:U7,1)&gt;COUNTIF(R7:U7,0),1,0))</f>
        <v>1</v>
      </c>
      <c r="Y7" s="208">
        <f t="shared" ref="Y7:Y39" si="3">IF(C7=" "," ",IF(COUNTIF(C7:U7,1)&gt;COUNTIF(C7:U7,0),1,0))</f>
        <v>1</v>
      </c>
    </row>
    <row r="8" spans="1:25" ht="11.85" customHeight="1" x14ac:dyDescent="0.2">
      <c r="A8" s="170">
        <v>3</v>
      </c>
      <c r="B8" s="143" t="str">
        <f>'Первичные данные 3 кл.'!B8</f>
        <v>Боклаганич Артем</v>
      </c>
      <c r="C8" s="222">
        <f>IF('Первичные данные 3 кл.'!E8=" "," ",IF('Первичные данные 3 кл.'!E8&lt;4,0,1))</f>
        <v>0</v>
      </c>
      <c r="D8" s="222">
        <f>IF('Первичные данные 3 кл.'!H8=" "," ",IF('Первичные данные 3 кл.'!H8&lt;4,0,1))</f>
        <v>0</v>
      </c>
      <c r="E8" s="222">
        <f>IF('Первичные данные 3 кл.'!K8=" "," ",IF('Первичные данные 3 кл.'!K8&lt;4,0,1))</f>
        <v>0</v>
      </c>
      <c r="F8" s="222">
        <f>IF('Первичные данные 3 кл.'!N8=" "," ",IF('Первичные данные 3 кл.'!N8&lt;4,0,1))</f>
        <v>0</v>
      </c>
      <c r="G8" s="222">
        <f>IF('Первичные данные 3 кл.'!Q8=" "," ",IF('Первичные данные 3 кл.'!Q8&lt;4,0,1))</f>
        <v>0</v>
      </c>
      <c r="H8" s="222">
        <f>IF('Первичные данные 3 кл.'!U8=" "," ",IF('Первичные данные 3 кл.'!U8&lt;4,0,1))</f>
        <v>0</v>
      </c>
      <c r="I8" s="222">
        <f>IF('Первичные данные 3 кл.'!Y8=" "," ",IF('Первичные данные 3 кл.'!Y8&lt;4,0,1))</f>
        <v>1</v>
      </c>
      <c r="J8" s="222">
        <f>IF('Первичные данные 3 кл.'!AC8=" "," ",IF('Первичные данные 3 кл.'!AC8&lt;4,0,1))</f>
        <v>0</v>
      </c>
      <c r="K8" s="222">
        <f>IF('Первичные данные 3 кл.'!AG8=" "," ",IF('Первичные данные 3 кл.'!AG8&lt;4,0,1))</f>
        <v>0</v>
      </c>
      <c r="L8" s="222">
        <f>IF('Первичные данные 3 кл.'!AK8=" "," ",IF('Первичные данные 3 кл.'!AK8&lt;4,0,1))</f>
        <v>0</v>
      </c>
      <c r="M8" s="222">
        <f>IF('Первичные данные 3 кл.'!AO8=" "," ",IF('Первичные данные 3 кл.'!AO8&lt;4,0,1))</f>
        <v>0</v>
      </c>
      <c r="N8" s="222">
        <f>IF('Первичные данные 3 кл.'!AS8=" "," ",IF('Первичные данные 3 кл.'!AS8&lt;4,0,1))</f>
        <v>0</v>
      </c>
      <c r="O8" s="222">
        <f>IF('Первичные данные 3 кл.'!AW8=" "," ",IF('Первичные данные 3 кл.'!AW8&lt;4,0,1))</f>
        <v>0</v>
      </c>
      <c r="P8" s="222">
        <f>IF('Первичные данные 3 кл.'!BA8=" "," ",IF('Первичные данные 3 кл.'!BA8&lt;4,0,1))</f>
        <v>0</v>
      </c>
      <c r="Q8" s="222">
        <f>IF('Первичные данные 3 кл.'!BE8=" "," ",IF('Первичные данные 3 кл.'!BE8&lt;4,0,1))</f>
        <v>0</v>
      </c>
      <c r="R8" s="222">
        <f>IF('Первичные данные 3 кл.'!BI8=" "," ",IF('Первичные данные 3 кл.'!BI8&lt;4,0,1))</f>
        <v>0</v>
      </c>
      <c r="S8" s="222">
        <f>IF('Первичные данные 3 кл.'!BM8=" "," ",IF('Первичные данные 3 кл.'!BM8&lt;4,0,1))</f>
        <v>0</v>
      </c>
      <c r="T8" s="222">
        <f>IF('Первичные данные 3 кл.'!BQ8=" "," ",IF('Первичные данные 3 кл.'!BQ8&lt;4,0,1))</f>
        <v>1</v>
      </c>
      <c r="U8" s="207">
        <f>IF('Первичные данные 3 кл.'!BU8=" "," ",IF('Первичные данные 3 кл.'!BU8&lt;4,0,1))</f>
        <v>0</v>
      </c>
      <c r="V8" s="208">
        <f t="shared" si="0"/>
        <v>0</v>
      </c>
      <c r="W8" s="208">
        <f t="shared" si="1"/>
        <v>0</v>
      </c>
      <c r="X8" s="208">
        <f t="shared" si="2"/>
        <v>0</v>
      </c>
      <c r="Y8" s="208">
        <f t="shared" si="3"/>
        <v>0</v>
      </c>
    </row>
    <row r="9" spans="1:25" ht="11.85" customHeight="1" x14ac:dyDescent="0.2">
      <c r="A9" s="170">
        <v>4</v>
      </c>
      <c r="B9" s="143" t="str">
        <f>'Первичные данные 3 кл.'!B9</f>
        <v>Бутакова Мария</v>
      </c>
      <c r="C9" s="222">
        <f>IF('Первичные данные 3 кл.'!E9=" "," ",IF('Первичные данные 3 кл.'!E9&lt;4,0,1))</f>
        <v>0</v>
      </c>
      <c r="D9" s="222">
        <f>IF('Первичные данные 3 кл.'!H9=" "," ",IF('Первичные данные 3 кл.'!H9&lt;4,0,1))</f>
        <v>0</v>
      </c>
      <c r="E9" s="222">
        <f>IF('Первичные данные 3 кл.'!K9=" "," ",IF('Первичные данные 3 кл.'!K9&lt;4,0,1))</f>
        <v>0</v>
      </c>
      <c r="F9" s="222">
        <f>IF('Первичные данные 3 кл.'!N9=" "," ",IF('Первичные данные 3 кл.'!N9&lt;4,0,1))</f>
        <v>0</v>
      </c>
      <c r="G9" s="222">
        <f>IF('Первичные данные 3 кл.'!Q9=" "," ",IF('Первичные данные 3 кл.'!Q9&lt;4,0,1))</f>
        <v>0</v>
      </c>
      <c r="H9" s="222">
        <f>IF('Первичные данные 3 кл.'!U9=" "," ",IF('Первичные данные 3 кл.'!U9&lt;4,0,1))</f>
        <v>1</v>
      </c>
      <c r="I9" s="222">
        <f>IF('Первичные данные 3 кл.'!Y9=" "," ",IF('Первичные данные 3 кл.'!Y9&lt;4,0,1))</f>
        <v>1</v>
      </c>
      <c r="J9" s="222">
        <f>IF('Первичные данные 3 кл.'!AC9=" "," ",IF('Первичные данные 3 кл.'!AC9&lt;4,0,1))</f>
        <v>1</v>
      </c>
      <c r="K9" s="222">
        <f>IF('Первичные данные 3 кл.'!AG9=" "," ",IF('Первичные данные 3 кл.'!AG9&lt;4,0,1))</f>
        <v>1</v>
      </c>
      <c r="L9" s="222">
        <f>IF('Первичные данные 3 кл.'!AK9=" "," ",IF('Первичные данные 3 кл.'!AK9&lt;4,0,1))</f>
        <v>0</v>
      </c>
      <c r="M9" s="222">
        <f>IF('Первичные данные 3 кл.'!AO9=" "," ",IF('Первичные данные 3 кл.'!AO9&lt;4,0,1))</f>
        <v>1</v>
      </c>
      <c r="N9" s="222">
        <f>IF('Первичные данные 3 кл.'!AS9=" "," ",IF('Первичные данные 3 кл.'!AS9&lt;4,0,1))</f>
        <v>1</v>
      </c>
      <c r="O9" s="222">
        <f>IF('Первичные данные 3 кл.'!AW9=" "," ",IF('Первичные данные 3 кл.'!AW9&lt;4,0,1))</f>
        <v>0</v>
      </c>
      <c r="P9" s="222">
        <f>IF('Первичные данные 3 кл.'!BA9=" "," ",IF('Первичные данные 3 кл.'!BA9&lt;4,0,1))</f>
        <v>1</v>
      </c>
      <c r="Q9" s="222">
        <f>IF('Первичные данные 3 кл.'!BE9=" "," ",IF('Первичные данные 3 кл.'!BE9&lt;4,0,1))</f>
        <v>1</v>
      </c>
      <c r="R9" s="222">
        <f>IF('Первичные данные 3 кл.'!BI9=" "," ",IF('Первичные данные 3 кл.'!BI9&lt;4,0,1))</f>
        <v>0</v>
      </c>
      <c r="S9" s="222">
        <f>IF('Первичные данные 3 кл.'!BM9=" "," ",IF('Первичные данные 3 кл.'!BM9&lt;4,0,1))</f>
        <v>1</v>
      </c>
      <c r="T9" s="222">
        <f>IF('Первичные данные 3 кл.'!BQ9=" "," ",IF('Первичные данные 3 кл.'!BQ9&lt;4,0,1))</f>
        <v>1</v>
      </c>
      <c r="U9" s="207">
        <f>IF('Первичные данные 3 кл.'!BU9=" "," ",IF('Первичные данные 3 кл.'!BU9&lt;4,0,1))</f>
        <v>0</v>
      </c>
      <c r="V9" s="208">
        <f t="shared" si="0"/>
        <v>0</v>
      </c>
      <c r="W9" s="208">
        <f t="shared" si="1"/>
        <v>1</v>
      </c>
      <c r="X9" s="208">
        <f t="shared" si="2"/>
        <v>0</v>
      </c>
      <c r="Y9" s="208">
        <f t="shared" si="3"/>
        <v>1</v>
      </c>
    </row>
    <row r="10" spans="1:25" ht="11.85" customHeight="1" x14ac:dyDescent="0.2">
      <c r="A10" s="170">
        <v>5</v>
      </c>
      <c r="B10" s="143" t="str">
        <f>'Первичные данные 3 кл.'!B10</f>
        <v>Волков Владислав</v>
      </c>
      <c r="C10" s="222">
        <f>IF('Первичные данные 3 кл.'!E10=" "," ",IF('Первичные данные 3 кл.'!E10&lt;4,0,1))</f>
        <v>0</v>
      </c>
      <c r="D10" s="222">
        <f>IF('Первичные данные 3 кл.'!H10=" "," ",IF('Первичные данные 3 кл.'!H10&lt;4,0,1))</f>
        <v>0</v>
      </c>
      <c r="E10" s="222">
        <f>IF('Первичные данные 3 кл.'!K10=" "," ",IF('Первичные данные 3 кл.'!K10&lt;4,0,1))</f>
        <v>0</v>
      </c>
      <c r="F10" s="222">
        <f>IF('Первичные данные 3 кл.'!N10=" "," ",IF('Первичные данные 3 кл.'!N10&lt;4,0,1))</f>
        <v>0</v>
      </c>
      <c r="G10" s="222">
        <f>IF('Первичные данные 3 кл.'!Q10=" "," ",IF('Первичные данные 3 кл.'!Q10&lt;4,0,1))</f>
        <v>0</v>
      </c>
      <c r="H10" s="222">
        <f>IF('Первичные данные 3 кл.'!U10=" "," ",IF('Первичные данные 3 кл.'!U10&lt;4,0,1))</f>
        <v>1</v>
      </c>
      <c r="I10" s="222">
        <f>IF('Первичные данные 3 кл.'!Y10=" "," ",IF('Первичные данные 3 кл.'!Y10&lt;4,0,1))</f>
        <v>0</v>
      </c>
      <c r="J10" s="222">
        <f>IF('Первичные данные 3 кл.'!AC10=" "," ",IF('Первичные данные 3 кл.'!AC10&lt;4,0,1))</f>
        <v>0</v>
      </c>
      <c r="K10" s="222">
        <f>IF('Первичные данные 3 кл.'!AG10=" "," ",IF('Первичные данные 3 кл.'!AG10&lt;4,0,1))</f>
        <v>0</v>
      </c>
      <c r="L10" s="222">
        <f>IF('Первичные данные 3 кл.'!AK10=" "," ",IF('Первичные данные 3 кл.'!AK10&lt;4,0,1))</f>
        <v>1</v>
      </c>
      <c r="M10" s="222">
        <f>IF('Первичные данные 3 кл.'!AO10=" "," ",IF('Первичные данные 3 кл.'!AO10&lt;4,0,1))</f>
        <v>1</v>
      </c>
      <c r="N10" s="222">
        <f>IF('Первичные данные 3 кл.'!AS10=" "," ",IF('Первичные данные 3 кл.'!AS10&lt;4,0,1))</f>
        <v>1</v>
      </c>
      <c r="O10" s="222">
        <f>IF('Первичные данные 3 кл.'!AW10=" "," ",IF('Первичные данные 3 кл.'!AW10&lt;4,0,1))</f>
        <v>0</v>
      </c>
      <c r="P10" s="222">
        <f>IF('Первичные данные 3 кл.'!BA10=" "," ",IF('Первичные данные 3 кл.'!BA10&lt;4,0,1))</f>
        <v>0</v>
      </c>
      <c r="Q10" s="222">
        <f>IF('Первичные данные 3 кл.'!BE10=" "," ",IF('Первичные данные 3 кл.'!BE10&lt;4,0,1))</f>
        <v>0</v>
      </c>
      <c r="R10" s="222">
        <f>IF('Первичные данные 3 кл.'!BI10=" "," ",IF('Первичные данные 3 кл.'!BI10&lt;4,0,1))</f>
        <v>0</v>
      </c>
      <c r="S10" s="222">
        <f>IF('Первичные данные 3 кл.'!BM10=" "," ",IF('Первичные данные 3 кл.'!BM10&lt;4,0,1))</f>
        <v>0</v>
      </c>
      <c r="T10" s="222">
        <f>IF('Первичные данные 3 кл.'!BQ10=" "," ",IF('Первичные данные 3 кл.'!BQ10&lt;4,0,1))</f>
        <v>1</v>
      </c>
      <c r="U10" s="207">
        <f>IF('Первичные данные 3 кл.'!BU10=" "," ",IF('Первичные данные 3 кл.'!BU10&lt;4,0,1))</f>
        <v>0</v>
      </c>
      <c r="V10" s="208">
        <f t="shared" si="0"/>
        <v>0</v>
      </c>
      <c r="W10" s="208">
        <f t="shared" si="1"/>
        <v>0</v>
      </c>
      <c r="X10" s="208">
        <f t="shared" si="2"/>
        <v>0</v>
      </c>
      <c r="Y10" s="208">
        <f t="shared" si="3"/>
        <v>0</v>
      </c>
    </row>
    <row r="11" spans="1:25" ht="11.85" customHeight="1" x14ac:dyDescent="0.2">
      <c r="A11" s="170">
        <v>6</v>
      </c>
      <c r="B11" s="143" t="str">
        <f>'Первичные данные 3 кл.'!B11</f>
        <v>Гук Артем</v>
      </c>
      <c r="C11" s="222">
        <f>IF('Первичные данные 3 кл.'!E11=" "," ",IF('Первичные данные 3 кл.'!E11&lt;4,0,1))</f>
        <v>0</v>
      </c>
      <c r="D11" s="222">
        <f>IF('Первичные данные 3 кл.'!H11=" "," ",IF('Первичные данные 3 кл.'!H11&lt;4,0,1))</f>
        <v>0</v>
      </c>
      <c r="E11" s="222">
        <f>IF('Первичные данные 3 кл.'!K11=" "," ",IF('Первичные данные 3 кл.'!K11&lt;4,0,1))</f>
        <v>0</v>
      </c>
      <c r="F11" s="222">
        <f>IF('Первичные данные 3 кл.'!N11=" "," ",IF('Первичные данные 3 кл.'!N11&lt;4,0,1))</f>
        <v>0</v>
      </c>
      <c r="G11" s="222">
        <f>IF('Первичные данные 3 кл.'!Q11=" "," ",IF('Первичные данные 3 кл.'!Q11&lt;4,0,1))</f>
        <v>0</v>
      </c>
      <c r="H11" s="222">
        <f>IF('Первичные данные 3 кл.'!U11=" "," ",IF('Первичные данные 3 кл.'!U11&lt;4,0,1))</f>
        <v>0</v>
      </c>
      <c r="I11" s="222">
        <f>IF('Первичные данные 3 кл.'!Y11=" "," ",IF('Первичные данные 3 кл.'!Y11&lt;4,0,1))</f>
        <v>0</v>
      </c>
      <c r="J11" s="222">
        <f>IF('Первичные данные 3 кл.'!AC11=" "," ",IF('Первичные данные 3 кл.'!AC11&lt;4,0,1))</f>
        <v>0</v>
      </c>
      <c r="K11" s="222">
        <f>IF('Первичные данные 3 кл.'!AG11=" "," ",IF('Первичные данные 3 кл.'!AG11&lt;4,0,1))</f>
        <v>0</v>
      </c>
      <c r="L11" s="222">
        <f>IF('Первичные данные 3 кл.'!AK11=" "," ",IF('Первичные данные 3 кл.'!AK11&lt;4,0,1))</f>
        <v>0</v>
      </c>
      <c r="M11" s="222">
        <f>IF('Первичные данные 3 кл.'!AO11=" "," ",IF('Первичные данные 3 кл.'!AO11&lt;4,0,1))</f>
        <v>0</v>
      </c>
      <c r="N11" s="222">
        <f>IF('Первичные данные 3 кл.'!AS11=" "," ",IF('Первичные данные 3 кл.'!AS11&lt;4,0,1))</f>
        <v>0</v>
      </c>
      <c r="O11" s="222">
        <f>IF('Первичные данные 3 кл.'!AW11=" "," ",IF('Первичные данные 3 кл.'!AW11&lt;4,0,1))</f>
        <v>0</v>
      </c>
      <c r="P11" s="222">
        <f>IF('Первичные данные 3 кл.'!BA11=" "," ",IF('Первичные данные 3 кл.'!BA11&lt;4,0,1))</f>
        <v>1</v>
      </c>
      <c r="Q11" s="222">
        <f>IF('Первичные данные 3 кл.'!BE11=" "," ",IF('Первичные данные 3 кл.'!BE11&lt;4,0,1))</f>
        <v>0</v>
      </c>
      <c r="R11" s="222">
        <f>IF('Первичные данные 3 кл.'!BI11=" "," ",IF('Первичные данные 3 кл.'!BI11&lt;4,0,1))</f>
        <v>0</v>
      </c>
      <c r="S11" s="222">
        <f>IF('Первичные данные 3 кл.'!BM11=" "," ",IF('Первичные данные 3 кл.'!BM11&lt;4,0,1))</f>
        <v>0</v>
      </c>
      <c r="T11" s="222">
        <f>IF('Первичные данные 3 кл.'!BQ11=" "," ",IF('Первичные данные 3 кл.'!BQ11&lt;4,0,1))</f>
        <v>1</v>
      </c>
      <c r="U11" s="207">
        <f>IF('Первичные данные 3 кл.'!BU11=" "," ",IF('Первичные данные 3 кл.'!BU11&lt;4,0,1))</f>
        <v>0</v>
      </c>
      <c r="V11" s="208">
        <f t="shared" si="0"/>
        <v>0</v>
      </c>
      <c r="W11" s="208">
        <f t="shared" si="1"/>
        <v>0</v>
      </c>
      <c r="X11" s="208">
        <f t="shared" si="2"/>
        <v>0</v>
      </c>
      <c r="Y11" s="208">
        <f t="shared" si="3"/>
        <v>0</v>
      </c>
    </row>
    <row r="12" spans="1:25" ht="11.85" customHeight="1" x14ac:dyDescent="0.2">
      <c r="A12" s="170">
        <v>7</v>
      </c>
      <c r="B12" s="143" t="str">
        <f>'Первичные данные 3 кл.'!B12</f>
        <v>Демченкова Алина</v>
      </c>
      <c r="C12" s="222">
        <f>IF('Первичные данные 3 кл.'!E12=" "," ",IF('Первичные данные 3 кл.'!E12&lt;4,0,1))</f>
        <v>0</v>
      </c>
      <c r="D12" s="222">
        <f>IF('Первичные данные 3 кл.'!H12=" "," ",IF('Первичные данные 3 кл.'!H12&lt;4,0,1))</f>
        <v>0</v>
      </c>
      <c r="E12" s="222">
        <f>IF('Первичные данные 3 кл.'!K12=" "," ",IF('Первичные данные 3 кл.'!K12&lt;4,0,1))</f>
        <v>0</v>
      </c>
      <c r="F12" s="222">
        <f>IF('Первичные данные 3 кл.'!N12=" "," ",IF('Первичные данные 3 кл.'!N12&lt;4,0,1))</f>
        <v>0</v>
      </c>
      <c r="G12" s="222">
        <f>IF('Первичные данные 3 кл.'!Q12=" "," ",IF('Первичные данные 3 кл.'!Q12&lt;4,0,1))</f>
        <v>0</v>
      </c>
      <c r="H12" s="222">
        <f>IF('Первичные данные 3 кл.'!U12=" "," ",IF('Первичные данные 3 кл.'!U12&lt;4,0,1))</f>
        <v>0</v>
      </c>
      <c r="I12" s="222">
        <f>IF('Первичные данные 3 кл.'!Y12=" "," ",IF('Первичные данные 3 кл.'!Y12&lt;4,0,1))</f>
        <v>0</v>
      </c>
      <c r="J12" s="222">
        <f>IF('Первичные данные 3 кл.'!AC12=" "," ",IF('Первичные данные 3 кл.'!AC12&lt;4,0,1))</f>
        <v>0</v>
      </c>
      <c r="K12" s="222">
        <f>IF('Первичные данные 3 кл.'!AG12=" "," ",IF('Первичные данные 3 кл.'!AG12&lt;4,0,1))</f>
        <v>0</v>
      </c>
      <c r="L12" s="222">
        <f>IF('Первичные данные 3 кл.'!AK12=" "," ",IF('Первичные данные 3 кл.'!AK12&lt;4,0,1))</f>
        <v>0</v>
      </c>
      <c r="M12" s="222">
        <f>IF('Первичные данные 3 кл.'!AO12=" "," ",IF('Первичные данные 3 кл.'!AO12&lt;4,0,1))</f>
        <v>0</v>
      </c>
      <c r="N12" s="222">
        <f>IF('Первичные данные 3 кл.'!AS12=" "," ",IF('Первичные данные 3 кл.'!AS12&lt;4,0,1))</f>
        <v>0</v>
      </c>
      <c r="O12" s="222">
        <f>IF('Первичные данные 3 кл.'!AW12=" "," ",IF('Первичные данные 3 кл.'!AW12&lt;4,0,1))</f>
        <v>0</v>
      </c>
      <c r="P12" s="222">
        <f>IF('Первичные данные 3 кл.'!BA12=" "," ",IF('Первичные данные 3 кл.'!BA12&lt;4,0,1))</f>
        <v>0</v>
      </c>
      <c r="Q12" s="222">
        <f>IF('Первичные данные 3 кл.'!BE12=" "," ",IF('Первичные данные 3 кл.'!BE12&lt;4,0,1))</f>
        <v>0</v>
      </c>
      <c r="R12" s="222">
        <f>IF('Первичные данные 3 кл.'!BI12=" "," ",IF('Первичные данные 3 кл.'!BI12&lt;4,0,1))</f>
        <v>0</v>
      </c>
      <c r="S12" s="222">
        <f>IF('Первичные данные 3 кл.'!BM12=" "," ",IF('Первичные данные 3 кл.'!BM12&lt;4,0,1))</f>
        <v>0</v>
      </c>
      <c r="T12" s="222">
        <f>IF('Первичные данные 3 кл.'!BQ12=" "," ",IF('Первичные данные 3 кл.'!BQ12&lt;4,0,1))</f>
        <v>0</v>
      </c>
      <c r="U12" s="207">
        <f>IF('Первичные данные 3 кл.'!BU12=" "," ",IF('Первичные данные 3 кл.'!BU12&lt;4,0,1))</f>
        <v>0</v>
      </c>
      <c r="V12" s="208">
        <f t="shared" si="0"/>
        <v>0</v>
      </c>
      <c r="W12" s="208">
        <f t="shared" si="1"/>
        <v>0</v>
      </c>
      <c r="X12" s="208">
        <f t="shared" si="2"/>
        <v>0</v>
      </c>
      <c r="Y12" s="208">
        <f t="shared" si="3"/>
        <v>0</v>
      </c>
    </row>
    <row r="13" spans="1:25" ht="11.85" customHeight="1" x14ac:dyDescent="0.2">
      <c r="A13" s="170">
        <v>8</v>
      </c>
      <c r="B13" s="143" t="str">
        <f>'Первичные данные 3 кл.'!B13</f>
        <v>Демченкова Диана</v>
      </c>
      <c r="C13" s="222">
        <f>IF('Первичные данные 3 кл.'!E13=" "," ",IF('Первичные данные 3 кл.'!E13&lt;4,0,1))</f>
        <v>0</v>
      </c>
      <c r="D13" s="222">
        <f>IF('Первичные данные 3 кл.'!H13=" "," ",IF('Первичные данные 3 кл.'!H13&lt;4,0,1))</f>
        <v>0</v>
      </c>
      <c r="E13" s="222">
        <f>IF('Первичные данные 3 кл.'!K13=" "," ",IF('Первичные данные 3 кл.'!K13&lt;4,0,1))</f>
        <v>0</v>
      </c>
      <c r="F13" s="222">
        <f>IF('Первичные данные 3 кл.'!N13=" "," ",IF('Первичные данные 3 кл.'!N13&lt;4,0,1))</f>
        <v>0</v>
      </c>
      <c r="G13" s="222">
        <f>IF('Первичные данные 3 кл.'!Q13=" "," ",IF('Первичные данные 3 кл.'!Q13&lt;4,0,1))</f>
        <v>0</v>
      </c>
      <c r="H13" s="222">
        <f>IF('Первичные данные 3 кл.'!U13=" "," ",IF('Первичные данные 3 кл.'!U13&lt;4,0,1))</f>
        <v>1</v>
      </c>
      <c r="I13" s="222">
        <f>IF('Первичные данные 3 кл.'!Y13=" "," ",IF('Первичные данные 3 кл.'!Y13&lt;4,0,1))</f>
        <v>1</v>
      </c>
      <c r="J13" s="222">
        <f>IF('Первичные данные 3 кл.'!AC13=" "," ",IF('Первичные данные 3 кл.'!AC13&lt;4,0,1))</f>
        <v>1</v>
      </c>
      <c r="K13" s="222">
        <f>IF('Первичные данные 3 кл.'!AG13=" "," ",IF('Первичные данные 3 кл.'!AG13&lt;4,0,1))</f>
        <v>1</v>
      </c>
      <c r="L13" s="222">
        <f>IF('Первичные данные 3 кл.'!AK13=" "," ",IF('Первичные данные 3 кл.'!AK13&lt;4,0,1))</f>
        <v>1</v>
      </c>
      <c r="M13" s="222">
        <f>IF('Первичные данные 3 кл.'!AO13=" "," ",IF('Первичные данные 3 кл.'!AO13&lt;4,0,1))</f>
        <v>1</v>
      </c>
      <c r="N13" s="222">
        <f>IF('Первичные данные 3 кл.'!AS13=" "," ",IF('Первичные данные 3 кл.'!AS13&lt;4,0,1))</f>
        <v>1</v>
      </c>
      <c r="O13" s="222">
        <f>IF('Первичные данные 3 кл.'!AW13=" "," ",IF('Первичные данные 3 кл.'!AW13&lt;4,0,1))</f>
        <v>0</v>
      </c>
      <c r="P13" s="222">
        <f>IF('Первичные данные 3 кл.'!BA13=" "," ",IF('Первичные данные 3 кл.'!BA13&lt;4,0,1))</f>
        <v>1</v>
      </c>
      <c r="Q13" s="222">
        <f>IF('Первичные данные 3 кл.'!BE13=" "," ",IF('Первичные данные 3 кл.'!BE13&lt;4,0,1))</f>
        <v>1</v>
      </c>
      <c r="R13" s="222">
        <f>IF('Первичные данные 3 кл.'!BI13=" "," ",IF('Первичные данные 3 кл.'!BI13&lt;4,0,1))</f>
        <v>1</v>
      </c>
      <c r="S13" s="222">
        <f>IF('Первичные данные 3 кл.'!BM13=" "," ",IF('Первичные данные 3 кл.'!BM13&lt;4,0,1))</f>
        <v>1</v>
      </c>
      <c r="T13" s="222">
        <f>IF('Первичные данные 3 кл.'!BQ13=" "," ",IF('Первичные данные 3 кл.'!BQ13&lt;4,0,1))</f>
        <v>1</v>
      </c>
      <c r="U13" s="207">
        <f>IF('Первичные данные 3 кл.'!BU13=" "," ",IF('Первичные данные 3 кл.'!BU13&lt;4,0,1))</f>
        <v>0</v>
      </c>
      <c r="V13" s="208">
        <f t="shared" si="0"/>
        <v>0</v>
      </c>
      <c r="W13" s="208">
        <f t="shared" si="1"/>
        <v>1</v>
      </c>
      <c r="X13" s="208">
        <f t="shared" si="2"/>
        <v>1</v>
      </c>
      <c r="Y13" s="208">
        <f t="shared" si="3"/>
        <v>1</v>
      </c>
    </row>
    <row r="14" spans="1:25" ht="11.85" customHeight="1" x14ac:dyDescent="0.2">
      <c r="A14" s="170">
        <v>9</v>
      </c>
      <c r="B14" s="143" t="str">
        <f>'Первичные данные 3 кл.'!B14</f>
        <v>Дереча Вадим</v>
      </c>
      <c r="C14" s="222">
        <f>IF('Первичные данные 3 кл.'!E14=" "," ",IF('Первичные данные 3 кл.'!E14&lt;4,0,1))</f>
        <v>0</v>
      </c>
      <c r="D14" s="222">
        <f>IF('Первичные данные 3 кл.'!H14=" "," ",IF('Первичные данные 3 кл.'!H14&lt;4,0,1))</f>
        <v>0</v>
      </c>
      <c r="E14" s="222">
        <f>IF('Первичные данные 3 кл.'!K14=" "," ",IF('Первичные данные 3 кл.'!K14&lt;4,0,1))</f>
        <v>0</v>
      </c>
      <c r="F14" s="222">
        <f>IF('Первичные данные 3 кл.'!N14=" "," ",IF('Первичные данные 3 кл.'!N14&lt;4,0,1))</f>
        <v>0</v>
      </c>
      <c r="G14" s="222">
        <f>IF('Первичные данные 3 кл.'!Q14=" "," ",IF('Первичные данные 3 кл.'!Q14&lt;4,0,1))</f>
        <v>0</v>
      </c>
      <c r="H14" s="222">
        <f>IF('Первичные данные 3 кл.'!U14=" "," ",IF('Первичные данные 3 кл.'!U14&lt;4,0,1))</f>
        <v>1</v>
      </c>
      <c r="I14" s="222">
        <f>IF('Первичные данные 3 кл.'!Y14=" "," ",IF('Первичные данные 3 кл.'!Y14&lt;4,0,1))</f>
        <v>1</v>
      </c>
      <c r="J14" s="222">
        <f>IF('Первичные данные 3 кл.'!AC14=" "," ",IF('Первичные данные 3 кл.'!AC14&lt;4,0,1))</f>
        <v>1</v>
      </c>
      <c r="K14" s="222">
        <f>IF('Первичные данные 3 кл.'!AG14=" "," ",IF('Первичные данные 3 кл.'!AG14&lt;4,0,1))</f>
        <v>1</v>
      </c>
      <c r="L14" s="222">
        <f>IF('Первичные данные 3 кл.'!AK14=" "," ",IF('Первичные данные 3 кл.'!AK14&lt;4,0,1))</f>
        <v>0</v>
      </c>
      <c r="M14" s="222">
        <f>IF('Первичные данные 3 кл.'!AO14=" "," ",IF('Первичные данные 3 кл.'!AO14&lt;4,0,1))</f>
        <v>0</v>
      </c>
      <c r="N14" s="222">
        <f>IF('Первичные данные 3 кл.'!AS14=" "," ",IF('Первичные данные 3 кл.'!AS14&lt;4,0,1))</f>
        <v>1</v>
      </c>
      <c r="O14" s="222">
        <f>IF('Первичные данные 3 кл.'!AW14=" "," ",IF('Первичные данные 3 кл.'!AW14&lt;4,0,1))</f>
        <v>1</v>
      </c>
      <c r="P14" s="222">
        <f>IF('Первичные данные 3 кл.'!BA14=" "," ",IF('Первичные данные 3 кл.'!BA14&lt;4,0,1))</f>
        <v>1</v>
      </c>
      <c r="Q14" s="222">
        <f>IF('Первичные данные 3 кл.'!BE14=" "," ",IF('Первичные данные 3 кл.'!BE14&lt;4,0,1))</f>
        <v>1</v>
      </c>
      <c r="R14" s="222">
        <f>IF('Первичные данные 3 кл.'!BI14=" "," ",IF('Первичные данные 3 кл.'!BI14&lt;4,0,1))</f>
        <v>0</v>
      </c>
      <c r="S14" s="222">
        <f>IF('Первичные данные 3 кл.'!BM14=" "," ",IF('Первичные данные 3 кл.'!BM14&lt;4,0,1))</f>
        <v>0</v>
      </c>
      <c r="T14" s="222">
        <f>IF('Первичные данные 3 кл.'!BQ14=" "," ",IF('Первичные данные 3 кл.'!BQ14&lt;4,0,1))</f>
        <v>1</v>
      </c>
      <c r="U14" s="207">
        <f>IF('Первичные данные 3 кл.'!BU14=" "," ",IF('Первичные данные 3 кл.'!BU14&lt;4,0,1))</f>
        <v>1</v>
      </c>
      <c r="V14" s="208">
        <f t="shared" si="0"/>
        <v>0</v>
      </c>
      <c r="W14" s="208">
        <f t="shared" si="1"/>
        <v>1</v>
      </c>
      <c r="X14" s="208">
        <f t="shared" si="2"/>
        <v>0</v>
      </c>
      <c r="Y14" s="208">
        <f t="shared" si="3"/>
        <v>1</v>
      </c>
    </row>
    <row r="15" spans="1:25" ht="11.85" customHeight="1" x14ac:dyDescent="0.2">
      <c r="A15" s="170">
        <v>10</v>
      </c>
      <c r="B15" s="143" t="str">
        <f>'Первичные данные 3 кл.'!B15</f>
        <v>Зартдинов Кирилл</v>
      </c>
      <c r="C15" s="222">
        <f>IF('Первичные данные 3 кл.'!E15=" "," ",IF('Первичные данные 3 кл.'!E15&lt;4,0,1))</f>
        <v>0</v>
      </c>
      <c r="D15" s="222">
        <f>IF('Первичные данные 3 кл.'!H15=" "," ",IF('Первичные данные 3 кл.'!H15&lt;4,0,1))</f>
        <v>0</v>
      </c>
      <c r="E15" s="222">
        <f>IF('Первичные данные 3 кл.'!K15=" "," ",IF('Первичные данные 3 кл.'!K15&lt;4,0,1))</f>
        <v>0</v>
      </c>
      <c r="F15" s="222">
        <f>IF('Первичные данные 3 кл.'!N15=" "," ",IF('Первичные данные 3 кл.'!N15&lt;4,0,1))</f>
        <v>0</v>
      </c>
      <c r="G15" s="222">
        <f>IF('Первичные данные 3 кл.'!Q15=" "," ",IF('Первичные данные 3 кл.'!Q15&lt;4,0,1))</f>
        <v>0</v>
      </c>
      <c r="H15" s="222">
        <f>IF('Первичные данные 3 кл.'!U15=" "," ",IF('Первичные данные 3 кл.'!U15&lt;4,0,1))</f>
        <v>1</v>
      </c>
      <c r="I15" s="222">
        <f>IF('Первичные данные 3 кл.'!Y15=" "," ",IF('Первичные данные 3 кл.'!Y15&lt;4,0,1))</f>
        <v>1</v>
      </c>
      <c r="J15" s="222">
        <f>IF('Первичные данные 3 кл.'!AC15=" "," ",IF('Первичные данные 3 кл.'!AC15&lt;4,0,1))</f>
        <v>1</v>
      </c>
      <c r="K15" s="222">
        <f>IF('Первичные данные 3 кл.'!AG15=" "," ",IF('Первичные данные 3 кл.'!AG15&lt;4,0,1))</f>
        <v>1</v>
      </c>
      <c r="L15" s="222">
        <f>IF('Первичные данные 3 кл.'!AK15=" "," ",IF('Первичные данные 3 кл.'!AK15&lt;4,0,1))</f>
        <v>1</v>
      </c>
      <c r="M15" s="222">
        <f>IF('Первичные данные 3 кл.'!AO15=" "," ",IF('Первичные данные 3 кл.'!AO15&lt;4,0,1))</f>
        <v>1</v>
      </c>
      <c r="N15" s="222">
        <f>IF('Первичные данные 3 кл.'!AS15=" "," ",IF('Первичные данные 3 кл.'!AS15&lt;4,0,1))</f>
        <v>1</v>
      </c>
      <c r="O15" s="222">
        <f>IF('Первичные данные 3 кл.'!AW15=" "," ",IF('Первичные данные 3 кл.'!AW15&lt;4,0,1))</f>
        <v>1</v>
      </c>
      <c r="P15" s="222">
        <f>IF('Первичные данные 3 кл.'!BA15=" "," ",IF('Первичные данные 3 кл.'!BA15&lt;4,0,1))</f>
        <v>1</v>
      </c>
      <c r="Q15" s="222">
        <f>IF('Первичные данные 3 кл.'!BE15=" "," ",IF('Первичные данные 3 кл.'!BE15&lt;4,0,1))</f>
        <v>1</v>
      </c>
      <c r="R15" s="222">
        <f>IF('Первичные данные 3 кл.'!BI15=" "," ",IF('Первичные данные 3 кл.'!BI15&lt;4,0,1))</f>
        <v>1</v>
      </c>
      <c r="S15" s="222">
        <f>IF('Первичные данные 3 кл.'!BM15=" "," ",IF('Первичные данные 3 кл.'!BM15&lt;4,0,1))</f>
        <v>1</v>
      </c>
      <c r="T15" s="222">
        <f>IF('Первичные данные 3 кл.'!BQ15=" "," ",IF('Первичные данные 3 кл.'!BQ15&lt;4,0,1))</f>
        <v>1</v>
      </c>
      <c r="U15" s="207">
        <f>IF('Первичные данные 3 кл.'!BU15=" "," ",IF('Первичные данные 3 кл.'!BU15&lt;4,0,1))</f>
        <v>0</v>
      </c>
      <c r="V15" s="208">
        <f t="shared" si="0"/>
        <v>0</v>
      </c>
      <c r="W15" s="208">
        <f t="shared" si="1"/>
        <v>1</v>
      </c>
      <c r="X15" s="208">
        <f t="shared" si="2"/>
        <v>1</v>
      </c>
      <c r="Y15" s="208">
        <f t="shared" si="3"/>
        <v>1</v>
      </c>
    </row>
    <row r="16" spans="1:25" ht="11.85" customHeight="1" x14ac:dyDescent="0.2">
      <c r="A16" s="170">
        <v>11</v>
      </c>
      <c r="B16" s="143" t="str">
        <f>'Первичные данные 3 кл.'!B16</f>
        <v>Казачков Максим</v>
      </c>
      <c r="C16" s="222">
        <f>IF('Первичные данные 3 кл.'!E16=" "," ",IF('Первичные данные 3 кл.'!E16&lt;4,0,1))</f>
        <v>0</v>
      </c>
      <c r="D16" s="222">
        <f>IF('Первичные данные 3 кл.'!H16=" "," ",IF('Первичные данные 3 кл.'!H16&lt;4,0,1))</f>
        <v>0</v>
      </c>
      <c r="E16" s="222">
        <f>IF('Первичные данные 3 кл.'!K16=" "," ",IF('Первичные данные 3 кл.'!K16&lt;4,0,1))</f>
        <v>0</v>
      </c>
      <c r="F16" s="222">
        <f>IF('Первичные данные 3 кл.'!N16=" "," ",IF('Первичные данные 3 кл.'!N16&lt;4,0,1))</f>
        <v>0</v>
      </c>
      <c r="G16" s="222">
        <f>IF('Первичные данные 3 кл.'!Q16=" "," ",IF('Первичные данные 3 кл.'!Q16&lt;4,0,1))</f>
        <v>0</v>
      </c>
      <c r="H16" s="222">
        <f>IF('Первичные данные 3 кл.'!U16=" "," ",IF('Первичные данные 3 кл.'!U16&lt;4,0,1))</f>
        <v>1</v>
      </c>
      <c r="I16" s="222">
        <f>IF('Первичные данные 3 кл.'!Y16=" "," ",IF('Первичные данные 3 кл.'!Y16&lt;4,0,1))</f>
        <v>1</v>
      </c>
      <c r="J16" s="222">
        <f>IF('Первичные данные 3 кл.'!AC16=" "," ",IF('Первичные данные 3 кл.'!AC16&lt;4,0,1))</f>
        <v>1</v>
      </c>
      <c r="K16" s="222">
        <f>IF('Первичные данные 3 кл.'!AG16=" "," ",IF('Первичные данные 3 кл.'!AG16&lt;4,0,1))</f>
        <v>1</v>
      </c>
      <c r="L16" s="222">
        <f>IF('Первичные данные 3 кл.'!AK16=" "," ",IF('Первичные данные 3 кл.'!AK16&lt;4,0,1))</f>
        <v>1</v>
      </c>
      <c r="M16" s="222">
        <f>IF('Первичные данные 3 кл.'!AO16=" "," ",IF('Первичные данные 3 кл.'!AO16&lt;4,0,1))</f>
        <v>1</v>
      </c>
      <c r="N16" s="222">
        <f>IF('Первичные данные 3 кл.'!AS16=" "," ",IF('Первичные данные 3 кл.'!AS16&lt;4,0,1))</f>
        <v>1</v>
      </c>
      <c r="O16" s="222">
        <f>IF('Первичные данные 3 кл.'!AW16=" "," ",IF('Первичные данные 3 кл.'!AW16&lt;4,0,1))</f>
        <v>1</v>
      </c>
      <c r="P16" s="222">
        <f>IF('Первичные данные 3 кл.'!BA16=" "," ",IF('Первичные данные 3 кл.'!BA16&lt;4,0,1))</f>
        <v>1</v>
      </c>
      <c r="Q16" s="222">
        <f>IF('Первичные данные 3 кл.'!BE16=" "," ",IF('Первичные данные 3 кл.'!BE16&lt;4,0,1))</f>
        <v>1</v>
      </c>
      <c r="R16" s="222">
        <f>IF('Первичные данные 3 кл.'!BI16=" "," ",IF('Первичные данные 3 кл.'!BI16&lt;4,0,1))</f>
        <v>1</v>
      </c>
      <c r="S16" s="222">
        <f>IF('Первичные данные 3 кл.'!BM16=" "," ",IF('Первичные данные 3 кл.'!BM16&lt;4,0,1))</f>
        <v>1</v>
      </c>
      <c r="T16" s="222">
        <f>IF('Первичные данные 3 кл.'!BQ16=" "," ",IF('Первичные данные 3 кл.'!BQ16&lt;4,0,1))</f>
        <v>1</v>
      </c>
      <c r="U16" s="207">
        <f>IF('Первичные данные 3 кл.'!BU16=" "," ",IF('Первичные данные 3 кл.'!BU16&lt;4,0,1))</f>
        <v>1</v>
      </c>
      <c r="V16" s="208">
        <f t="shared" si="0"/>
        <v>0</v>
      </c>
      <c r="W16" s="208">
        <f t="shared" si="1"/>
        <v>1</v>
      </c>
      <c r="X16" s="208">
        <f t="shared" si="2"/>
        <v>1</v>
      </c>
      <c r="Y16" s="208">
        <f t="shared" si="3"/>
        <v>1</v>
      </c>
    </row>
    <row r="17" spans="1:25" ht="11.85" customHeight="1" x14ac:dyDescent="0.2">
      <c r="A17" s="170">
        <v>12</v>
      </c>
      <c r="B17" s="143" t="str">
        <f>'Первичные данные 3 кл.'!B17</f>
        <v>Канева Алина</v>
      </c>
      <c r="C17" s="222">
        <f>IF('Первичные данные 3 кл.'!E17=" "," ",IF('Первичные данные 3 кл.'!E17&lt;4,0,1))</f>
        <v>0</v>
      </c>
      <c r="D17" s="222">
        <f>IF('Первичные данные 3 кл.'!H17=" "," ",IF('Первичные данные 3 кл.'!H17&lt;4,0,1))</f>
        <v>0</v>
      </c>
      <c r="E17" s="222">
        <f>IF('Первичные данные 3 кл.'!K17=" "," ",IF('Первичные данные 3 кл.'!K17&lt;4,0,1))</f>
        <v>0</v>
      </c>
      <c r="F17" s="222">
        <f>IF('Первичные данные 3 кл.'!N17=" "," ",IF('Первичные данные 3 кл.'!N17&lt;4,0,1))</f>
        <v>0</v>
      </c>
      <c r="G17" s="222">
        <f>IF('Первичные данные 3 кл.'!Q17=" "," ",IF('Первичные данные 3 кл.'!Q17&lt;4,0,1))</f>
        <v>0</v>
      </c>
      <c r="H17" s="222">
        <f>IF('Первичные данные 3 кл.'!U17=" "," ",IF('Первичные данные 3 кл.'!U17&lt;4,0,1))</f>
        <v>1</v>
      </c>
      <c r="I17" s="222">
        <f>IF('Первичные данные 3 кл.'!Y17=" "," ",IF('Первичные данные 3 кл.'!Y17&lt;4,0,1))</f>
        <v>0</v>
      </c>
      <c r="J17" s="222">
        <f>IF('Первичные данные 3 кл.'!AC17=" "," ",IF('Первичные данные 3 кл.'!AC17&lt;4,0,1))</f>
        <v>1</v>
      </c>
      <c r="K17" s="222">
        <f>IF('Первичные данные 3 кл.'!AG17=" "," ",IF('Первичные данные 3 кл.'!AG17&lt;4,0,1))</f>
        <v>0</v>
      </c>
      <c r="L17" s="222">
        <f>IF('Первичные данные 3 кл.'!AK17=" "," ",IF('Первичные данные 3 кл.'!AK17&lt;4,0,1))</f>
        <v>0</v>
      </c>
      <c r="M17" s="222">
        <f>IF('Первичные данные 3 кл.'!AO17=" "," ",IF('Первичные данные 3 кл.'!AO17&lt;4,0,1))</f>
        <v>1</v>
      </c>
      <c r="N17" s="222">
        <f>IF('Первичные данные 3 кл.'!AS17=" "," ",IF('Первичные данные 3 кл.'!AS17&lt;4,0,1))</f>
        <v>0</v>
      </c>
      <c r="O17" s="222">
        <f>IF('Первичные данные 3 кл.'!AW17=" "," ",IF('Первичные данные 3 кл.'!AW17&lt;4,0,1))</f>
        <v>0</v>
      </c>
      <c r="P17" s="222">
        <f>IF('Первичные данные 3 кл.'!BA17=" "," ",IF('Первичные данные 3 кл.'!BA17&lt;4,0,1))</f>
        <v>1</v>
      </c>
      <c r="Q17" s="222">
        <f>IF('Первичные данные 3 кл.'!BE17=" "," ",IF('Первичные данные 3 кл.'!BE17&lt;4,0,1))</f>
        <v>0</v>
      </c>
      <c r="R17" s="222">
        <f>IF('Первичные данные 3 кл.'!BI17=" "," ",IF('Первичные данные 3 кл.'!BI17&lt;4,0,1))</f>
        <v>0</v>
      </c>
      <c r="S17" s="222">
        <f>IF('Первичные данные 3 кл.'!BM17=" "," ",IF('Первичные данные 3 кл.'!BM17&lt;4,0,1))</f>
        <v>0</v>
      </c>
      <c r="T17" s="222">
        <f>IF('Первичные данные 3 кл.'!BQ17=" "," ",IF('Первичные данные 3 кл.'!BQ17&lt;4,0,1))</f>
        <v>1</v>
      </c>
      <c r="U17" s="207">
        <f>IF('Первичные данные 3 кл.'!BU17=" "," ",IF('Первичные данные 3 кл.'!BU17&lt;4,0,1))</f>
        <v>0</v>
      </c>
      <c r="V17" s="208">
        <f t="shared" si="0"/>
        <v>0</v>
      </c>
      <c r="W17" s="208">
        <f t="shared" si="1"/>
        <v>0</v>
      </c>
      <c r="X17" s="208">
        <f t="shared" si="2"/>
        <v>0</v>
      </c>
      <c r="Y17" s="208">
        <f t="shared" si="3"/>
        <v>0</v>
      </c>
    </row>
    <row r="18" spans="1:25" ht="11.85" customHeight="1" x14ac:dyDescent="0.2">
      <c r="A18" s="170">
        <v>13</v>
      </c>
      <c r="B18" s="143" t="str">
        <f>'Первичные данные 3 кл.'!B18</f>
        <v>Катугина Дарья</v>
      </c>
      <c r="C18" s="222">
        <f>IF('Первичные данные 3 кл.'!E18=" "," ",IF('Первичные данные 3 кл.'!E18&lt;4,0,1))</f>
        <v>0</v>
      </c>
      <c r="D18" s="222">
        <f>IF('Первичные данные 3 кл.'!H18=" "," ",IF('Первичные данные 3 кл.'!H18&lt;4,0,1))</f>
        <v>0</v>
      </c>
      <c r="E18" s="222">
        <f>IF('Первичные данные 3 кл.'!K18=" "," ",IF('Первичные данные 3 кл.'!K18&lt;4,0,1))</f>
        <v>0</v>
      </c>
      <c r="F18" s="222">
        <f>IF('Первичные данные 3 кл.'!N18=" "," ",IF('Первичные данные 3 кл.'!N18&lt;4,0,1))</f>
        <v>0</v>
      </c>
      <c r="G18" s="222">
        <f>IF('Первичные данные 3 кл.'!Q18=" "," ",IF('Первичные данные 3 кл.'!Q18&lt;4,0,1))</f>
        <v>0</v>
      </c>
      <c r="H18" s="222">
        <f>IF('Первичные данные 3 кл.'!U18=" "," ",IF('Первичные данные 3 кл.'!U18&lt;4,0,1))</f>
        <v>0</v>
      </c>
      <c r="I18" s="222">
        <f>IF('Первичные данные 3 кл.'!Y18=" "," ",IF('Первичные данные 3 кл.'!Y18&lt;4,0,1))</f>
        <v>0</v>
      </c>
      <c r="J18" s="222">
        <f>IF('Первичные данные 3 кл.'!AC18=" "," ",IF('Первичные данные 3 кл.'!AC18&lt;4,0,1))</f>
        <v>1</v>
      </c>
      <c r="K18" s="222">
        <f>IF('Первичные данные 3 кл.'!AG18=" "," ",IF('Первичные данные 3 кл.'!AG18&lt;4,0,1))</f>
        <v>1</v>
      </c>
      <c r="L18" s="222">
        <f>IF('Первичные данные 3 кл.'!AK18=" "," ",IF('Первичные данные 3 кл.'!AK18&lt;4,0,1))</f>
        <v>0</v>
      </c>
      <c r="M18" s="222">
        <f>IF('Первичные данные 3 кл.'!AO18=" "," ",IF('Первичные данные 3 кл.'!AO18&lt;4,0,1))</f>
        <v>0</v>
      </c>
      <c r="N18" s="222">
        <f>IF('Первичные данные 3 кл.'!AS18=" "," ",IF('Первичные данные 3 кл.'!AS18&lt;4,0,1))</f>
        <v>0</v>
      </c>
      <c r="O18" s="222">
        <f>IF('Первичные данные 3 кл.'!AW18=" "," ",IF('Первичные данные 3 кл.'!AW18&lt;4,0,1))</f>
        <v>0</v>
      </c>
      <c r="P18" s="222">
        <f>IF('Первичные данные 3 кл.'!BA18=" "," ",IF('Первичные данные 3 кл.'!BA18&lt;4,0,1))</f>
        <v>1</v>
      </c>
      <c r="Q18" s="222">
        <f>IF('Первичные данные 3 кл.'!BE18=" "," ",IF('Первичные данные 3 кл.'!BE18&lt;4,0,1))</f>
        <v>0</v>
      </c>
      <c r="R18" s="222">
        <f>IF('Первичные данные 3 кл.'!BI18=" "," ",IF('Первичные данные 3 кл.'!BI18&lt;4,0,1))</f>
        <v>0</v>
      </c>
      <c r="S18" s="222">
        <f>IF('Первичные данные 3 кл.'!BM18=" "," ",IF('Первичные данные 3 кл.'!BM18&lt;4,0,1))</f>
        <v>0</v>
      </c>
      <c r="T18" s="222">
        <f>IF('Первичные данные 3 кл.'!BQ18=" "," ",IF('Первичные данные 3 кл.'!BQ18&lt;4,0,1))</f>
        <v>1</v>
      </c>
      <c r="U18" s="207">
        <f>IF('Первичные данные 3 кл.'!BU18=" "," ",IF('Первичные данные 3 кл.'!BU18&lt;4,0,1))</f>
        <v>0</v>
      </c>
      <c r="V18" s="208">
        <f t="shared" si="0"/>
        <v>0</v>
      </c>
      <c r="W18" s="208">
        <f t="shared" si="1"/>
        <v>0</v>
      </c>
      <c r="X18" s="208">
        <f t="shared" si="2"/>
        <v>0</v>
      </c>
      <c r="Y18" s="208">
        <f t="shared" si="3"/>
        <v>0</v>
      </c>
    </row>
    <row r="19" spans="1:25" ht="11.85" customHeight="1" x14ac:dyDescent="0.2">
      <c r="A19" s="170">
        <v>14</v>
      </c>
      <c r="B19" s="143" t="str">
        <f>'Первичные данные 3 кл.'!B19</f>
        <v>Макарова Полина</v>
      </c>
      <c r="C19" s="222">
        <f>IF('Первичные данные 3 кл.'!E19=" "," ",IF('Первичные данные 3 кл.'!E19&lt;4,0,1))</f>
        <v>0</v>
      </c>
      <c r="D19" s="222">
        <f>IF('Первичные данные 3 кл.'!H19=" "," ",IF('Первичные данные 3 кл.'!H19&lt;4,0,1))</f>
        <v>0</v>
      </c>
      <c r="E19" s="222">
        <f>IF('Первичные данные 3 кл.'!K19=" "," ",IF('Первичные данные 3 кл.'!K19&lt;4,0,1))</f>
        <v>0</v>
      </c>
      <c r="F19" s="222">
        <f>IF('Первичные данные 3 кл.'!N19=" "," ",IF('Первичные данные 3 кл.'!N19&lt;4,0,1))</f>
        <v>0</v>
      </c>
      <c r="G19" s="222">
        <f>IF('Первичные данные 3 кл.'!Q19=" "," ",IF('Первичные данные 3 кл.'!Q19&lt;4,0,1))</f>
        <v>0</v>
      </c>
      <c r="H19" s="222">
        <f>IF('Первичные данные 3 кл.'!U19=" "," ",IF('Первичные данные 3 кл.'!U19&lt;4,0,1))</f>
        <v>1</v>
      </c>
      <c r="I19" s="222">
        <f>IF('Первичные данные 3 кл.'!Y19=" "," ",IF('Первичные данные 3 кл.'!Y19&lt;4,0,1))</f>
        <v>1</v>
      </c>
      <c r="J19" s="222">
        <f>IF('Первичные данные 3 кл.'!AC19=" "," ",IF('Первичные данные 3 кл.'!AC19&lt;4,0,1))</f>
        <v>1</v>
      </c>
      <c r="K19" s="222">
        <f>IF('Первичные данные 3 кл.'!AG19=" "," ",IF('Первичные данные 3 кл.'!AG19&lt;4,0,1))</f>
        <v>1</v>
      </c>
      <c r="L19" s="222">
        <f>IF('Первичные данные 3 кл.'!AK19=" "," ",IF('Первичные данные 3 кл.'!AK19&lt;4,0,1))</f>
        <v>1</v>
      </c>
      <c r="M19" s="222">
        <f>IF('Первичные данные 3 кл.'!AO19=" "," ",IF('Первичные данные 3 кл.'!AO19&lt;4,0,1))</f>
        <v>1</v>
      </c>
      <c r="N19" s="222">
        <f>IF('Первичные данные 3 кл.'!AS19=" "," ",IF('Первичные данные 3 кл.'!AS19&lt;4,0,1))</f>
        <v>1</v>
      </c>
      <c r="O19" s="222">
        <f>IF('Первичные данные 3 кл.'!AW19=" "," ",IF('Первичные данные 3 кл.'!AW19&lt;4,0,1))</f>
        <v>1</v>
      </c>
      <c r="P19" s="222">
        <f>IF('Первичные данные 3 кл.'!BA19=" "," ",IF('Первичные данные 3 кл.'!BA19&lt;4,0,1))</f>
        <v>1</v>
      </c>
      <c r="Q19" s="222">
        <f>IF('Первичные данные 3 кл.'!BE19=" "," ",IF('Первичные данные 3 кл.'!BE19&lt;4,0,1))</f>
        <v>1</v>
      </c>
      <c r="R19" s="222">
        <f>IF('Первичные данные 3 кл.'!BI19=" "," ",IF('Первичные данные 3 кл.'!BI19&lt;4,0,1))</f>
        <v>1</v>
      </c>
      <c r="S19" s="222">
        <f>IF('Первичные данные 3 кл.'!BM19=" "," ",IF('Первичные данные 3 кл.'!BM19&lt;4,0,1))</f>
        <v>1</v>
      </c>
      <c r="T19" s="222">
        <f>IF('Первичные данные 3 кл.'!BQ19=" "," ",IF('Первичные данные 3 кл.'!BQ19&lt;4,0,1))</f>
        <v>1</v>
      </c>
      <c r="U19" s="207">
        <f>IF('Первичные данные 3 кл.'!BU19=" "," ",IF('Первичные данные 3 кл.'!BU19&lt;4,0,1))</f>
        <v>1</v>
      </c>
      <c r="V19" s="208">
        <f t="shared" si="0"/>
        <v>0</v>
      </c>
      <c r="W19" s="208">
        <f t="shared" si="1"/>
        <v>1</v>
      </c>
      <c r="X19" s="208">
        <f t="shared" si="2"/>
        <v>1</v>
      </c>
      <c r="Y19" s="208">
        <f t="shared" si="3"/>
        <v>1</v>
      </c>
    </row>
    <row r="20" spans="1:25" ht="11.85" customHeight="1" x14ac:dyDescent="0.2">
      <c r="A20" s="170">
        <v>15</v>
      </c>
      <c r="B20" s="143" t="str">
        <f>'Первичные данные 3 кл.'!B20</f>
        <v>Салтыкова Мария</v>
      </c>
      <c r="C20" s="222">
        <f>IF('Первичные данные 3 кл.'!E20=" "," ",IF('Первичные данные 3 кл.'!E20&lt;4,0,1))</f>
        <v>0</v>
      </c>
      <c r="D20" s="222">
        <f>IF('Первичные данные 3 кл.'!H20=" "," ",IF('Первичные данные 3 кл.'!H20&lt;4,0,1))</f>
        <v>0</v>
      </c>
      <c r="E20" s="222">
        <f>IF('Первичные данные 3 кл.'!K20=" "," ",IF('Первичные данные 3 кл.'!K20&lt;4,0,1))</f>
        <v>0</v>
      </c>
      <c r="F20" s="222">
        <f>IF('Первичные данные 3 кл.'!N20=" "," ",IF('Первичные данные 3 кл.'!N20&lt;4,0,1))</f>
        <v>0</v>
      </c>
      <c r="G20" s="222">
        <f>IF('Первичные данные 3 кл.'!Q20=" "," ",IF('Первичные данные 3 кл.'!Q20&lt;4,0,1))</f>
        <v>0</v>
      </c>
      <c r="H20" s="222">
        <f>IF('Первичные данные 3 кл.'!U20=" "," ",IF('Первичные данные 3 кл.'!U20&lt;4,0,1))</f>
        <v>1</v>
      </c>
      <c r="I20" s="222">
        <f>IF('Первичные данные 3 кл.'!Y20=" "," ",IF('Первичные данные 3 кл.'!Y20&lt;4,0,1))</f>
        <v>0</v>
      </c>
      <c r="J20" s="222">
        <f>IF('Первичные данные 3 кл.'!AC20=" "," ",IF('Первичные данные 3 кл.'!AC20&lt;4,0,1))</f>
        <v>1</v>
      </c>
      <c r="K20" s="222">
        <f>IF('Первичные данные 3 кл.'!AG20=" "," ",IF('Первичные данные 3 кл.'!AG20&lt;4,0,1))</f>
        <v>1</v>
      </c>
      <c r="L20" s="222">
        <f>IF('Первичные данные 3 кл.'!AK20=" "," ",IF('Первичные данные 3 кл.'!AK20&lt;4,0,1))</f>
        <v>1</v>
      </c>
      <c r="M20" s="222">
        <f>IF('Первичные данные 3 кл.'!AO20=" "," ",IF('Первичные данные 3 кл.'!AO20&lt;4,0,1))</f>
        <v>1</v>
      </c>
      <c r="N20" s="222">
        <f>IF('Первичные данные 3 кл.'!AS20=" "," ",IF('Первичные данные 3 кл.'!AS20&lt;4,0,1))</f>
        <v>0</v>
      </c>
      <c r="O20" s="222">
        <f>IF('Первичные данные 3 кл.'!AW20=" "," ",IF('Первичные данные 3 кл.'!AW20&lt;4,0,1))</f>
        <v>1</v>
      </c>
      <c r="P20" s="222">
        <f>IF('Первичные данные 3 кл.'!BA20=" "," ",IF('Первичные данные 3 кл.'!BA20&lt;4,0,1))</f>
        <v>1</v>
      </c>
      <c r="Q20" s="222">
        <f>IF('Первичные данные 3 кл.'!BE20=" "," ",IF('Первичные данные 3 кл.'!BE20&lt;4,0,1))</f>
        <v>1</v>
      </c>
      <c r="R20" s="222">
        <f>IF('Первичные данные 3 кл.'!BI20=" "," ",IF('Первичные данные 3 кл.'!BI20&lt;4,0,1))</f>
        <v>1</v>
      </c>
      <c r="S20" s="222">
        <f>IF('Первичные данные 3 кл.'!BM20=" "," ",IF('Первичные данные 3 кл.'!BM20&lt;4,0,1))</f>
        <v>1</v>
      </c>
      <c r="T20" s="222">
        <f>IF('Первичные данные 3 кл.'!BQ20=" "," ",IF('Первичные данные 3 кл.'!BQ20&lt;4,0,1))</f>
        <v>1</v>
      </c>
      <c r="U20" s="207">
        <f>IF('Первичные данные 3 кл.'!BU20=" "," ",IF('Первичные данные 3 кл.'!BU20&lt;4,0,1))</f>
        <v>0</v>
      </c>
      <c r="V20" s="208">
        <f t="shared" si="0"/>
        <v>0</v>
      </c>
      <c r="W20" s="208">
        <f t="shared" si="1"/>
        <v>1</v>
      </c>
      <c r="X20" s="208">
        <f t="shared" si="2"/>
        <v>1</v>
      </c>
      <c r="Y20" s="208">
        <f t="shared" si="3"/>
        <v>1</v>
      </c>
    </row>
    <row r="21" spans="1:25" ht="11.85" customHeight="1" x14ac:dyDescent="0.2">
      <c r="A21" s="170">
        <v>16</v>
      </c>
      <c r="B21" s="143" t="str">
        <f>'Первичные данные 3 кл.'!B21</f>
        <v>Нечаева Мария</v>
      </c>
      <c r="C21" s="222">
        <f>IF('Первичные данные 3 кл.'!E21=" "," ",IF('Первичные данные 3 кл.'!E21&lt;4,0,1))</f>
        <v>0</v>
      </c>
      <c r="D21" s="222">
        <f>IF('Первичные данные 3 кл.'!H21=" "," ",IF('Первичные данные 3 кл.'!H21&lt;4,0,1))</f>
        <v>0</v>
      </c>
      <c r="E21" s="222">
        <f>IF('Первичные данные 3 кл.'!K21=" "," ",IF('Первичные данные 3 кл.'!K21&lt;4,0,1))</f>
        <v>0</v>
      </c>
      <c r="F21" s="222">
        <f>IF('Первичные данные 3 кл.'!N21=" "," ",IF('Первичные данные 3 кл.'!N21&lt;4,0,1))</f>
        <v>0</v>
      </c>
      <c r="G21" s="222">
        <f>IF('Первичные данные 3 кл.'!Q21=" "," ",IF('Первичные данные 3 кл.'!Q21&lt;4,0,1))</f>
        <v>0</v>
      </c>
      <c r="H21" s="222">
        <f>IF('Первичные данные 3 кл.'!U21=" "," ",IF('Первичные данные 3 кл.'!U21&lt;4,0,1))</f>
        <v>1</v>
      </c>
      <c r="I21" s="222">
        <f>IF('Первичные данные 3 кл.'!Y21=" "," ",IF('Первичные данные 3 кл.'!Y21&lt;4,0,1))</f>
        <v>0</v>
      </c>
      <c r="J21" s="222">
        <f>IF('Первичные данные 3 кл.'!AC21=" "," ",IF('Первичные данные 3 кл.'!AC21&lt;4,0,1))</f>
        <v>0</v>
      </c>
      <c r="K21" s="222">
        <f>IF('Первичные данные 3 кл.'!AG21=" "," ",IF('Первичные данные 3 кл.'!AG21&lt;4,0,1))</f>
        <v>1</v>
      </c>
      <c r="L21" s="222">
        <f>IF('Первичные данные 3 кл.'!AK21=" "," ",IF('Первичные данные 3 кл.'!AK21&lt;4,0,1))</f>
        <v>1</v>
      </c>
      <c r="M21" s="222">
        <f>IF('Первичные данные 3 кл.'!AO21=" "," ",IF('Первичные данные 3 кл.'!AO21&lt;4,0,1))</f>
        <v>0</v>
      </c>
      <c r="N21" s="222">
        <f>IF('Первичные данные 3 кл.'!AS21=" "," ",IF('Первичные данные 3 кл.'!AS21&lt;4,0,1))</f>
        <v>0</v>
      </c>
      <c r="O21" s="222">
        <f>IF('Первичные данные 3 кл.'!AW21=" "," ",IF('Первичные данные 3 кл.'!AW21&lt;4,0,1))</f>
        <v>0</v>
      </c>
      <c r="P21" s="222">
        <f>IF('Первичные данные 3 кл.'!BA21=" "," ",IF('Первичные данные 3 кл.'!BA21&lt;4,0,1))</f>
        <v>1</v>
      </c>
      <c r="Q21" s="222">
        <f>IF('Первичные данные 3 кл.'!BE21=" "," ",IF('Первичные данные 3 кл.'!BE21&lt;4,0,1))</f>
        <v>0</v>
      </c>
      <c r="R21" s="222">
        <f>IF('Первичные данные 3 кл.'!BI21=" "," ",IF('Первичные данные 3 кл.'!BI21&lt;4,0,1))</f>
        <v>0</v>
      </c>
      <c r="S21" s="222">
        <f>IF('Первичные данные 3 кл.'!BM21=" "," ",IF('Первичные данные 3 кл.'!BM21&lt;4,0,1))</f>
        <v>0</v>
      </c>
      <c r="T21" s="222">
        <f>IF('Первичные данные 3 кл.'!BQ21=" "," ",IF('Первичные данные 3 кл.'!BQ21&lt;4,0,1))</f>
        <v>1</v>
      </c>
      <c r="U21" s="207">
        <f>IF('Первичные данные 3 кл.'!BU21=" "," ",IF('Первичные данные 3 кл.'!BU21&lt;4,0,1))</f>
        <v>0</v>
      </c>
      <c r="V21" s="208">
        <f t="shared" si="0"/>
        <v>0</v>
      </c>
      <c r="W21" s="208">
        <f t="shared" si="1"/>
        <v>0</v>
      </c>
      <c r="X21" s="208">
        <f t="shared" si="2"/>
        <v>0</v>
      </c>
      <c r="Y21" s="208">
        <f t="shared" si="3"/>
        <v>0</v>
      </c>
    </row>
    <row r="22" spans="1:25" ht="11.85" customHeight="1" x14ac:dyDescent="0.2">
      <c r="A22" s="170">
        <v>17</v>
      </c>
      <c r="B22" s="143" t="str">
        <f>'Первичные данные 3 кл.'!B22</f>
        <v>Обухович Артем</v>
      </c>
      <c r="C22" s="222">
        <f>IF('Первичные данные 3 кл.'!E22=" "," ",IF('Первичные данные 3 кл.'!E22&lt;4,0,1))</f>
        <v>0</v>
      </c>
      <c r="D22" s="222">
        <f>IF('Первичные данные 3 кл.'!H22=" "," ",IF('Первичные данные 3 кл.'!H22&lt;4,0,1))</f>
        <v>0</v>
      </c>
      <c r="E22" s="222">
        <f>IF('Первичные данные 3 кл.'!K22=" "," ",IF('Первичные данные 3 кл.'!K22&lt;4,0,1))</f>
        <v>0</v>
      </c>
      <c r="F22" s="222">
        <f>IF('Первичные данные 3 кл.'!N22=" "," ",IF('Первичные данные 3 кл.'!N22&lt;4,0,1))</f>
        <v>0</v>
      </c>
      <c r="G22" s="222">
        <f>IF('Первичные данные 3 кл.'!Q22=" "," ",IF('Первичные данные 3 кл.'!Q22&lt;4,0,1))</f>
        <v>0</v>
      </c>
      <c r="H22" s="222">
        <f>IF('Первичные данные 3 кл.'!U22=" "," ",IF('Первичные данные 3 кл.'!U22&lt;4,0,1))</f>
        <v>1</v>
      </c>
      <c r="I22" s="222">
        <f>IF('Первичные данные 3 кл.'!Y22=" "," ",IF('Первичные данные 3 кл.'!Y22&lt;4,0,1))</f>
        <v>1</v>
      </c>
      <c r="J22" s="222">
        <f>IF('Первичные данные 3 кл.'!AC22=" "," ",IF('Первичные данные 3 кл.'!AC22&lt;4,0,1))</f>
        <v>1</v>
      </c>
      <c r="K22" s="222">
        <f>IF('Первичные данные 3 кл.'!AG22=" "," ",IF('Первичные данные 3 кл.'!AG22&lt;4,0,1))</f>
        <v>1</v>
      </c>
      <c r="L22" s="222">
        <f>IF('Первичные данные 3 кл.'!AK22=" "," ",IF('Первичные данные 3 кл.'!AK22&lt;4,0,1))</f>
        <v>1</v>
      </c>
      <c r="M22" s="222">
        <f>IF('Первичные данные 3 кл.'!AO22=" "," ",IF('Первичные данные 3 кл.'!AO22&lt;4,0,1))</f>
        <v>1</v>
      </c>
      <c r="N22" s="222">
        <f>IF('Первичные данные 3 кл.'!AS22=" "," ",IF('Первичные данные 3 кл.'!AS22&lt;4,0,1))</f>
        <v>1</v>
      </c>
      <c r="O22" s="222">
        <f>IF('Первичные данные 3 кл.'!AW22=" "," ",IF('Первичные данные 3 кл.'!AW22&lt;4,0,1))</f>
        <v>1</v>
      </c>
      <c r="P22" s="222">
        <f>IF('Первичные данные 3 кл.'!BA22=" "," ",IF('Первичные данные 3 кл.'!BA22&lt;4,0,1))</f>
        <v>1</v>
      </c>
      <c r="Q22" s="222">
        <f>IF('Первичные данные 3 кл.'!BE22=" "," ",IF('Первичные данные 3 кл.'!BE22&lt;4,0,1))</f>
        <v>1</v>
      </c>
      <c r="R22" s="222">
        <f>IF('Первичные данные 3 кл.'!BI22=" "," ",IF('Первичные данные 3 кл.'!BI22&lt;4,0,1))</f>
        <v>1</v>
      </c>
      <c r="S22" s="222">
        <f>IF('Первичные данные 3 кл.'!BM22=" "," ",IF('Первичные данные 3 кл.'!BM22&lt;4,0,1))</f>
        <v>1</v>
      </c>
      <c r="T22" s="222">
        <f>IF('Первичные данные 3 кл.'!BQ22=" "," ",IF('Первичные данные 3 кл.'!BQ22&lt;4,0,1))</f>
        <v>1</v>
      </c>
      <c r="U22" s="207">
        <f>IF('Первичные данные 3 кл.'!BU22=" "," ",IF('Первичные данные 3 кл.'!BU22&lt;4,0,1))</f>
        <v>1</v>
      </c>
      <c r="V22" s="208">
        <f t="shared" si="0"/>
        <v>0</v>
      </c>
      <c r="W22" s="208">
        <f t="shared" si="1"/>
        <v>1</v>
      </c>
      <c r="X22" s="208">
        <f t="shared" si="2"/>
        <v>1</v>
      </c>
      <c r="Y22" s="208">
        <f t="shared" si="3"/>
        <v>1</v>
      </c>
    </row>
    <row r="23" spans="1:25" ht="11.85" customHeight="1" x14ac:dyDescent="0.2">
      <c r="A23" s="170">
        <v>18</v>
      </c>
      <c r="B23" s="143" t="str">
        <f>'Первичные данные 3 кл.'!B23</f>
        <v>Пастухова Ксения</v>
      </c>
      <c r="C23" s="222">
        <f>IF('Первичные данные 3 кл.'!E23=" "," ",IF('Первичные данные 3 кл.'!E23&lt;4,0,1))</f>
        <v>0</v>
      </c>
      <c r="D23" s="222">
        <f>IF('Первичные данные 3 кл.'!H23=" "," ",IF('Первичные данные 3 кл.'!H23&lt;4,0,1))</f>
        <v>0</v>
      </c>
      <c r="E23" s="222">
        <f>IF('Первичные данные 3 кл.'!K23=" "," ",IF('Первичные данные 3 кл.'!K23&lt;4,0,1))</f>
        <v>0</v>
      </c>
      <c r="F23" s="222">
        <f>IF('Первичные данные 3 кл.'!N23=" "," ",IF('Первичные данные 3 кл.'!N23&lt;4,0,1))</f>
        <v>0</v>
      </c>
      <c r="G23" s="222">
        <f>IF('Первичные данные 3 кл.'!Q23=" "," ",IF('Первичные данные 3 кл.'!Q23&lt;4,0,1))</f>
        <v>0</v>
      </c>
      <c r="H23" s="222">
        <f>IF('Первичные данные 3 кл.'!U23=" "," ",IF('Первичные данные 3 кл.'!U23&lt;4,0,1))</f>
        <v>0</v>
      </c>
      <c r="I23" s="222">
        <f>IF('Первичные данные 3 кл.'!Y23=" "," ",IF('Первичные данные 3 кл.'!Y23&lt;4,0,1))</f>
        <v>0</v>
      </c>
      <c r="J23" s="222">
        <f>IF('Первичные данные 3 кл.'!AC23=" "," ",IF('Первичные данные 3 кл.'!AC23&lt;4,0,1))</f>
        <v>0</v>
      </c>
      <c r="K23" s="222">
        <f>IF('Первичные данные 3 кл.'!AG23=" "," ",IF('Первичные данные 3 кл.'!AG23&lt;4,0,1))</f>
        <v>0</v>
      </c>
      <c r="L23" s="222">
        <f>IF('Первичные данные 3 кл.'!AK23=" "," ",IF('Первичные данные 3 кл.'!AK23&lt;4,0,1))</f>
        <v>0</v>
      </c>
      <c r="M23" s="222">
        <f>IF('Первичные данные 3 кл.'!AO23=" "," ",IF('Первичные данные 3 кл.'!AO23&lt;4,0,1))</f>
        <v>0</v>
      </c>
      <c r="N23" s="222">
        <f>IF('Первичные данные 3 кл.'!AS23=" "," ",IF('Первичные данные 3 кл.'!AS23&lt;4,0,1))</f>
        <v>0</v>
      </c>
      <c r="O23" s="222">
        <f>IF('Первичные данные 3 кл.'!AW23=" "," ",IF('Первичные данные 3 кл.'!AW23&lt;4,0,1))</f>
        <v>0</v>
      </c>
      <c r="P23" s="222">
        <f>IF('Первичные данные 3 кл.'!BA23=" "," ",IF('Первичные данные 3 кл.'!BA23&lt;4,0,1))</f>
        <v>1</v>
      </c>
      <c r="Q23" s="222">
        <f>IF('Первичные данные 3 кл.'!BE23=" "," ",IF('Первичные данные 3 кл.'!BE23&lt;4,0,1))</f>
        <v>0</v>
      </c>
      <c r="R23" s="222">
        <f>IF('Первичные данные 3 кл.'!BI23=" "," ",IF('Первичные данные 3 кл.'!BI23&lt;4,0,1))</f>
        <v>1</v>
      </c>
      <c r="S23" s="222">
        <f>IF('Первичные данные 3 кл.'!BM23=" "," ",IF('Первичные данные 3 кл.'!BM23&lt;4,0,1))</f>
        <v>1</v>
      </c>
      <c r="T23" s="222">
        <f>IF('Первичные данные 3 кл.'!BQ23=" "," ",IF('Первичные данные 3 кл.'!BQ23&lt;4,0,1))</f>
        <v>1</v>
      </c>
      <c r="U23" s="207">
        <f>IF('Первичные данные 3 кл.'!BU23=" "," ",IF('Первичные данные 3 кл.'!BU23&lt;4,0,1))</f>
        <v>1</v>
      </c>
      <c r="V23" s="208">
        <f t="shared" si="0"/>
        <v>0</v>
      </c>
      <c r="W23" s="208">
        <f t="shared" si="1"/>
        <v>0</v>
      </c>
      <c r="X23" s="208">
        <f t="shared" si="2"/>
        <v>1</v>
      </c>
      <c r="Y23" s="208">
        <f t="shared" si="3"/>
        <v>0</v>
      </c>
    </row>
    <row r="24" spans="1:25" ht="11.85" customHeight="1" x14ac:dyDescent="0.2">
      <c r="A24" s="170">
        <v>19</v>
      </c>
      <c r="B24" s="143" t="str">
        <f>'Первичные данные 3 кл.'!B24</f>
        <v>Проводников Иван</v>
      </c>
      <c r="C24" s="222">
        <f>IF('Первичные данные 3 кл.'!E24=" "," ",IF('Первичные данные 3 кл.'!E24&lt;4,0,1))</f>
        <v>0</v>
      </c>
      <c r="D24" s="222">
        <f>IF('Первичные данные 3 кл.'!H24=" "," ",IF('Первичные данные 3 кл.'!H24&lt;4,0,1))</f>
        <v>0</v>
      </c>
      <c r="E24" s="222">
        <f>IF('Первичные данные 3 кл.'!K24=" "," ",IF('Первичные данные 3 кл.'!K24&lt;4,0,1))</f>
        <v>0</v>
      </c>
      <c r="F24" s="222">
        <f>IF('Первичные данные 3 кл.'!N24=" "," ",IF('Первичные данные 3 кл.'!N24&lt;4,0,1))</f>
        <v>0</v>
      </c>
      <c r="G24" s="222">
        <f>IF('Первичные данные 3 кл.'!Q24=" "," ",IF('Первичные данные 3 кл.'!Q24&lt;4,0,1))</f>
        <v>0</v>
      </c>
      <c r="H24" s="222">
        <f>IF('Первичные данные 3 кл.'!U24=" "," ",IF('Первичные данные 3 кл.'!U24&lt;4,0,1))</f>
        <v>0</v>
      </c>
      <c r="I24" s="222">
        <f>IF('Первичные данные 3 кл.'!Y24=" "," ",IF('Первичные данные 3 кл.'!Y24&lt;4,0,1))</f>
        <v>0</v>
      </c>
      <c r="J24" s="222">
        <f>IF('Первичные данные 3 кл.'!AC24=" "," ",IF('Первичные данные 3 кл.'!AC24&lt;4,0,1))</f>
        <v>0</v>
      </c>
      <c r="K24" s="222">
        <f>IF('Первичные данные 3 кл.'!AG24=" "," ",IF('Первичные данные 3 кл.'!AG24&lt;4,0,1))</f>
        <v>0</v>
      </c>
      <c r="L24" s="222">
        <f>IF('Первичные данные 3 кл.'!AK24=" "," ",IF('Первичные данные 3 кл.'!AK24&lt;4,0,1))</f>
        <v>0</v>
      </c>
      <c r="M24" s="222">
        <f>IF('Первичные данные 3 кл.'!AO24=" "," ",IF('Первичные данные 3 кл.'!AO24&lt;4,0,1))</f>
        <v>0</v>
      </c>
      <c r="N24" s="222">
        <f>IF('Первичные данные 3 кл.'!AS24=" "," ",IF('Первичные данные 3 кл.'!AS24&lt;4,0,1))</f>
        <v>0</v>
      </c>
      <c r="O24" s="222">
        <f>IF('Первичные данные 3 кл.'!AW24=" "," ",IF('Первичные данные 3 кл.'!AW24&lt;4,0,1))</f>
        <v>0</v>
      </c>
      <c r="P24" s="222">
        <f>IF('Первичные данные 3 кл.'!BA24=" "," ",IF('Первичные данные 3 кл.'!BA24&lt;4,0,1))</f>
        <v>0</v>
      </c>
      <c r="Q24" s="222">
        <f>IF('Первичные данные 3 кл.'!BE24=" "," ",IF('Первичные данные 3 кл.'!BE24&lt;4,0,1))</f>
        <v>0</v>
      </c>
      <c r="R24" s="222">
        <f>IF('Первичные данные 3 кл.'!BI24=" "," ",IF('Первичные данные 3 кл.'!BI24&lt;4,0,1))</f>
        <v>0</v>
      </c>
      <c r="S24" s="222">
        <f>IF('Первичные данные 3 кл.'!BM24=" "," ",IF('Первичные данные 3 кл.'!BM24&lt;4,0,1))</f>
        <v>0</v>
      </c>
      <c r="T24" s="222">
        <f>IF('Первичные данные 3 кл.'!BQ24=" "," ",IF('Первичные данные 3 кл.'!BQ24&lt;4,0,1))</f>
        <v>0</v>
      </c>
      <c r="U24" s="207">
        <f>IF('Первичные данные 3 кл.'!BU24=" "," ",IF('Первичные данные 3 кл.'!BU24&lt;4,0,1))</f>
        <v>0</v>
      </c>
      <c r="V24" s="208">
        <f t="shared" si="0"/>
        <v>0</v>
      </c>
      <c r="W24" s="208">
        <f t="shared" si="1"/>
        <v>0</v>
      </c>
      <c r="X24" s="208">
        <f t="shared" si="2"/>
        <v>0</v>
      </c>
      <c r="Y24" s="208">
        <f t="shared" si="3"/>
        <v>0</v>
      </c>
    </row>
    <row r="25" spans="1:25" ht="11.85" customHeight="1" x14ac:dyDescent="0.2">
      <c r="A25" s="170">
        <v>20</v>
      </c>
      <c r="B25" s="143" t="str">
        <f>'Первичные данные 3 кл.'!B25</f>
        <v>Ратушная Маргарита</v>
      </c>
      <c r="C25" s="222">
        <f>IF('Первичные данные 3 кл.'!E25=" "," ",IF('Первичные данные 3 кл.'!E25&lt;4,0,1))</f>
        <v>0</v>
      </c>
      <c r="D25" s="222">
        <f>IF('Первичные данные 3 кл.'!H25=" "," ",IF('Первичные данные 3 кл.'!H25&lt;4,0,1))</f>
        <v>0</v>
      </c>
      <c r="E25" s="222">
        <f>IF('Первичные данные 3 кл.'!K25=" "," ",IF('Первичные данные 3 кл.'!K25&lt;4,0,1))</f>
        <v>0</v>
      </c>
      <c r="F25" s="222">
        <f>IF('Первичные данные 3 кл.'!N25=" "," ",IF('Первичные данные 3 кл.'!N25&lt;4,0,1))</f>
        <v>0</v>
      </c>
      <c r="G25" s="222">
        <f>IF('Первичные данные 3 кл.'!Q25=" "," ",IF('Первичные данные 3 кл.'!Q25&lt;4,0,1))</f>
        <v>0</v>
      </c>
      <c r="H25" s="222">
        <f>IF('Первичные данные 3 кл.'!U25=" "," ",IF('Первичные данные 3 кл.'!U25&lt;4,0,1))</f>
        <v>1</v>
      </c>
      <c r="I25" s="222">
        <f>IF('Первичные данные 3 кл.'!Y25=" "," ",IF('Первичные данные 3 кл.'!Y25&lt;4,0,1))</f>
        <v>1</v>
      </c>
      <c r="J25" s="222">
        <f>IF('Первичные данные 3 кл.'!AC25=" "," ",IF('Первичные данные 3 кл.'!AC25&lt;4,0,1))</f>
        <v>1</v>
      </c>
      <c r="K25" s="222">
        <f>IF('Первичные данные 3 кл.'!AG25=" "," ",IF('Первичные данные 3 кл.'!AG25&lt;4,0,1))</f>
        <v>1</v>
      </c>
      <c r="L25" s="222">
        <f>IF('Первичные данные 3 кл.'!AK25=" "," ",IF('Первичные данные 3 кл.'!AK25&lt;4,0,1))</f>
        <v>1</v>
      </c>
      <c r="M25" s="222">
        <f>IF('Первичные данные 3 кл.'!AO25=" "," ",IF('Первичные данные 3 кл.'!AO25&lt;4,0,1))</f>
        <v>1</v>
      </c>
      <c r="N25" s="222">
        <f>IF('Первичные данные 3 кл.'!AS25=" "," ",IF('Первичные данные 3 кл.'!AS25&lt;4,0,1))</f>
        <v>1</v>
      </c>
      <c r="O25" s="222">
        <f>IF('Первичные данные 3 кл.'!AW25=" "," ",IF('Первичные данные 3 кл.'!AW25&lt;4,0,1))</f>
        <v>1</v>
      </c>
      <c r="P25" s="222">
        <f>IF('Первичные данные 3 кл.'!BA25=" "," ",IF('Первичные данные 3 кл.'!BA25&lt;4,0,1))</f>
        <v>1</v>
      </c>
      <c r="Q25" s="222">
        <f>IF('Первичные данные 3 кл.'!BE25=" "," ",IF('Первичные данные 3 кл.'!BE25&lt;4,0,1))</f>
        <v>1</v>
      </c>
      <c r="R25" s="222">
        <f>IF('Первичные данные 3 кл.'!BI25=" "," ",IF('Первичные данные 3 кл.'!BI25&lt;4,0,1))</f>
        <v>1</v>
      </c>
      <c r="S25" s="222">
        <f>IF('Первичные данные 3 кл.'!BM25=" "," ",IF('Первичные данные 3 кл.'!BM25&lt;4,0,1))</f>
        <v>1</v>
      </c>
      <c r="T25" s="222">
        <f>IF('Первичные данные 3 кл.'!BQ25=" "," ",IF('Первичные данные 3 кл.'!BQ25&lt;4,0,1))</f>
        <v>0</v>
      </c>
      <c r="U25" s="207">
        <f>IF('Первичные данные 3 кл.'!BU25=" "," ",IF('Первичные данные 3 кл.'!BU25&lt;4,0,1))</f>
        <v>1</v>
      </c>
      <c r="V25" s="208">
        <f t="shared" si="0"/>
        <v>0</v>
      </c>
      <c r="W25" s="208">
        <f t="shared" si="1"/>
        <v>1</v>
      </c>
      <c r="X25" s="208">
        <f t="shared" si="2"/>
        <v>1</v>
      </c>
      <c r="Y25" s="208">
        <f t="shared" si="3"/>
        <v>1</v>
      </c>
    </row>
    <row r="26" spans="1:25" ht="11.85" customHeight="1" x14ac:dyDescent="0.2">
      <c r="A26" s="170">
        <v>21</v>
      </c>
      <c r="B26" s="143" t="str">
        <f>'Первичные данные 3 кл.'!B26</f>
        <v>Салтыков Кирилл</v>
      </c>
      <c r="C26" s="222">
        <f>IF('Первичные данные 3 кл.'!E26=" "," ",IF('Первичные данные 3 кл.'!E26&lt;4,0,1))</f>
        <v>0</v>
      </c>
      <c r="D26" s="222">
        <f>IF('Первичные данные 3 кл.'!H26=" "," ",IF('Первичные данные 3 кл.'!H26&lt;4,0,1))</f>
        <v>0</v>
      </c>
      <c r="E26" s="222">
        <f>IF('Первичные данные 3 кл.'!K26=" "," ",IF('Первичные данные 3 кл.'!K26&lt;4,0,1))</f>
        <v>0</v>
      </c>
      <c r="F26" s="222">
        <f>IF('Первичные данные 3 кл.'!N26=" "," ",IF('Первичные данные 3 кл.'!N26&lt;4,0,1))</f>
        <v>0</v>
      </c>
      <c r="G26" s="222">
        <f>IF('Первичные данные 3 кл.'!Q26=" "," ",IF('Первичные данные 3 кл.'!Q26&lt;4,0,1))</f>
        <v>0</v>
      </c>
      <c r="H26" s="222">
        <f>IF('Первичные данные 3 кл.'!U26=" "," ",IF('Первичные данные 3 кл.'!U26&lt;4,0,1))</f>
        <v>1</v>
      </c>
      <c r="I26" s="222">
        <f>IF('Первичные данные 3 кл.'!Y26=" "," ",IF('Первичные данные 3 кл.'!Y26&lt;4,0,1))</f>
        <v>1</v>
      </c>
      <c r="J26" s="222">
        <f>IF('Первичные данные 3 кл.'!AC26=" "," ",IF('Первичные данные 3 кл.'!AC26&lt;4,0,1))</f>
        <v>1</v>
      </c>
      <c r="K26" s="222">
        <f>IF('Первичные данные 3 кл.'!AG26=" "," ",IF('Первичные данные 3 кл.'!AG26&lt;4,0,1))</f>
        <v>0</v>
      </c>
      <c r="L26" s="222">
        <f>IF('Первичные данные 3 кл.'!AK26=" "," ",IF('Первичные данные 3 кл.'!AK26&lt;4,0,1))</f>
        <v>1</v>
      </c>
      <c r="M26" s="222">
        <f>IF('Первичные данные 3 кл.'!AO26=" "," ",IF('Первичные данные 3 кл.'!AO26&lt;4,0,1))</f>
        <v>1</v>
      </c>
      <c r="N26" s="222">
        <f>IF('Первичные данные 3 кл.'!AS26=" "," ",IF('Первичные данные 3 кл.'!AS26&lt;4,0,1))</f>
        <v>1</v>
      </c>
      <c r="O26" s="222">
        <f>IF('Первичные данные 3 кл.'!AW26=" "," ",IF('Первичные данные 3 кл.'!AW26&lt;4,0,1))</f>
        <v>1</v>
      </c>
      <c r="P26" s="222">
        <f>IF('Первичные данные 3 кл.'!BA26=" "," ",IF('Первичные данные 3 кл.'!BA26&lt;4,0,1))</f>
        <v>1</v>
      </c>
      <c r="Q26" s="222">
        <f>IF('Первичные данные 3 кл.'!BE26=" "," ",IF('Первичные данные 3 кл.'!BE26&lt;4,0,1))</f>
        <v>1</v>
      </c>
      <c r="R26" s="222">
        <f>IF('Первичные данные 3 кл.'!BI26=" "," ",IF('Первичные данные 3 кл.'!BI26&lt;4,0,1))</f>
        <v>1</v>
      </c>
      <c r="S26" s="222">
        <f>IF('Первичные данные 3 кл.'!BM26=" "," ",IF('Первичные данные 3 кл.'!BM26&lt;4,0,1))</f>
        <v>1</v>
      </c>
      <c r="T26" s="222">
        <f>IF('Первичные данные 3 кл.'!BQ26=" "," ",IF('Первичные данные 3 кл.'!BQ26&lt;4,0,1))</f>
        <v>1</v>
      </c>
      <c r="U26" s="207">
        <f>IF('Первичные данные 3 кл.'!BU26=" "," ",IF('Первичные данные 3 кл.'!BU26&lt;4,0,1))</f>
        <v>0</v>
      </c>
      <c r="V26" s="208">
        <f t="shared" si="0"/>
        <v>0</v>
      </c>
      <c r="W26" s="208">
        <f t="shared" si="1"/>
        <v>1</v>
      </c>
      <c r="X26" s="208">
        <f t="shared" si="2"/>
        <v>1</v>
      </c>
      <c r="Y26" s="208">
        <f t="shared" si="3"/>
        <v>1</v>
      </c>
    </row>
    <row r="27" spans="1:25" ht="11.85" customHeight="1" x14ac:dyDescent="0.2">
      <c r="A27" s="170">
        <v>22</v>
      </c>
      <c r="B27" s="143" t="str">
        <f>'Первичные данные 3 кл.'!B27</f>
        <v>Самойлов Савва</v>
      </c>
      <c r="C27" s="222">
        <f>IF('Первичные данные 3 кл.'!E27=" "," ",IF('Первичные данные 3 кл.'!E27&lt;4,0,1))</f>
        <v>0</v>
      </c>
      <c r="D27" s="222">
        <f>IF('Первичные данные 3 кл.'!H27=" "," ",IF('Первичные данные 3 кл.'!H27&lt;4,0,1))</f>
        <v>0</v>
      </c>
      <c r="E27" s="222">
        <f>IF('Первичные данные 3 кл.'!K27=" "," ",IF('Первичные данные 3 кл.'!K27&lt;4,0,1))</f>
        <v>0</v>
      </c>
      <c r="F27" s="222">
        <f>IF('Первичные данные 3 кл.'!N27=" "," ",IF('Первичные данные 3 кл.'!N27&lt;4,0,1))</f>
        <v>0</v>
      </c>
      <c r="G27" s="222">
        <f>IF('Первичные данные 3 кл.'!Q27=" "," ",IF('Первичные данные 3 кл.'!Q27&lt;4,0,1))</f>
        <v>0</v>
      </c>
      <c r="H27" s="222">
        <f>IF('Первичные данные 3 кл.'!U27=" "," ",IF('Первичные данные 3 кл.'!U27&lt;4,0,1))</f>
        <v>0</v>
      </c>
      <c r="I27" s="222">
        <f>IF('Первичные данные 3 кл.'!Y27=" "," ",IF('Первичные данные 3 кл.'!Y27&lt;4,0,1))</f>
        <v>1</v>
      </c>
      <c r="J27" s="222">
        <f>IF('Первичные данные 3 кл.'!AC27=" "," ",IF('Первичные данные 3 кл.'!AC27&lt;4,0,1))</f>
        <v>0</v>
      </c>
      <c r="K27" s="222">
        <f>IF('Первичные данные 3 кл.'!AG27=" "," ",IF('Первичные данные 3 кл.'!AG27&lt;4,0,1))</f>
        <v>1</v>
      </c>
      <c r="L27" s="222">
        <f>IF('Первичные данные 3 кл.'!AK27=" "," ",IF('Первичные данные 3 кл.'!AK27&lt;4,0,1))</f>
        <v>1</v>
      </c>
      <c r="M27" s="222">
        <f>IF('Первичные данные 3 кл.'!AO27=" "," ",IF('Первичные данные 3 кл.'!AO27&lt;4,0,1))</f>
        <v>1</v>
      </c>
      <c r="N27" s="222">
        <f>IF('Первичные данные 3 кл.'!AS27=" "," ",IF('Первичные данные 3 кл.'!AS27&lt;4,0,1))</f>
        <v>0</v>
      </c>
      <c r="O27" s="222">
        <f>IF('Первичные данные 3 кл.'!AW27=" "," ",IF('Первичные данные 3 кл.'!AW27&lt;4,0,1))</f>
        <v>0</v>
      </c>
      <c r="P27" s="222">
        <f>IF('Первичные данные 3 кл.'!BA27=" "," ",IF('Первичные данные 3 кл.'!BA27&lt;4,0,1))</f>
        <v>1</v>
      </c>
      <c r="Q27" s="222">
        <f>IF('Первичные данные 3 кл.'!BE27=" "," ",IF('Первичные данные 3 кл.'!BE27&lt;4,0,1))</f>
        <v>0</v>
      </c>
      <c r="R27" s="222">
        <f>IF('Первичные данные 3 кл.'!BI27=" "," ",IF('Первичные данные 3 кл.'!BI27&lt;4,0,1))</f>
        <v>0</v>
      </c>
      <c r="S27" s="222">
        <f>IF('Первичные данные 3 кл.'!BM27=" "," ",IF('Первичные данные 3 кл.'!BM27&lt;4,0,1))</f>
        <v>0</v>
      </c>
      <c r="T27" s="222">
        <f>IF('Первичные данные 3 кл.'!BQ27=" "," ",IF('Первичные данные 3 кл.'!BQ27&lt;4,0,1))</f>
        <v>0</v>
      </c>
      <c r="U27" s="207">
        <f>IF('Первичные данные 3 кл.'!BU27=" "," ",IF('Первичные данные 3 кл.'!BU27&lt;4,0,1))</f>
        <v>0</v>
      </c>
      <c r="V27" s="208">
        <f t="shared" si="0"/>
        <v>0</v>
      </c>
      <c r="W27" s="208">
        <f t="shared" si="1"/>
        <v>0</v>
      </c>
      <c r="X27" s="208">
        <f t="shared" si="2"/>
        <v>0</v>
      </c>
      <c r="Y27" s="208">
        <f t="shared" si="3"/>
        <v>0</v>
      </c>
    </row>
    <row r="28" spans="1:25" ht="11.85" customHeight="1" x14ac:dyDescent="0.2">
      <c r="A28" s="170">
        <v>23</v>
      </c>
      <c r="B28" s="143" t="str">
        <f>'Первичные данные 3 кл.'!B28</f>
        <v>Чолпонкулов Эмир</v>
      </c>
      <c r="C28" s="222">
        <f>IF('Первичные данные 3 кл.'!E28=" "," ",IF('Первичные данные 3 кл.'!E28&lt;4,0,1))</f>
        <v>0</v>
      </c>
      <c r="D28" s="222">
        <f>IF('Первичные данные 3 кл.'!H28=" "," ",IF('Первичные данные 3 кл.'!H28&lt;4,0,1))</f>
        <v>0</v>
      </c>
      <c r="E28" s="222">
        <f>IF('Первичные данные 3 кл.'!K28=" "," ",IF('Первичные данные 3 кл.'!K28&lt;4,0,1))</f>
        <v>0</v>
      </c>
      <c r="F28" s="222">
        <f>IF('Первичные данные 3 кл.'!N28=" "," ",IF('Первичные данные 3 кл.'!N28&lt;4,0,1))</f>
        <v>0</v>
      </c>
      <c r="G28" s="222">
        <f>IF('Первичные данные 3 кл.'!Q28=" "," ",IF('Первичные данные 3 кл.'!Q28&lt;4,0,1))</f>
        <v>0</v>
      </c>
      <c r="H28" s="222">
        <f>IF('Первичные данные 3 кл.'!U28=" "," ",IF('Первичные данные 3 кл.'!U28&lt;4,0,1))</f>
        <v>1</v>
      </c>
      <c r="I28" s="222">
        <f>IF('Первичные данные 3 кл.'!Y28=" "," ",IF('Первичные данные 3 кл.'!Y28&lt;4,0,1))</f>
        <v>1</v>
      </c>
      <c r="J28" s="222">
        <f>IF('Первичные данные 3 кл.'!AC28=" "," ",IF('Первичные данные 3 кл.'!AC28&lt;4,0,1))</f>
        <v>1</v>
      </c>
      <c r="K28" s="222">
        <f>IF('Первичные данные 3 кл.'!AG28=" "," ",IF('Первичные данные 3 кл.'!AG28&lt;4,0,1))</f>
        <v>1</v>
      </c>
      <c r="L28" s="222">
        <f>IF('Первичные данные 3 кл.'!AK28=" "," ",IF('Первичные данные 3 кл.'!AK28&lt;4,0,1))</f>
        <v>1</v>
      </c>
      <c r="M28" s="222">
        <f>IF('Первичные данные 3 кл.'!AO28=" "," ",IF('Первичные данные 3 кл.'!AO28&lt;4,0,1))</f>
        <v>1</v>
      </c>
      <c r="N28" s="222">
        <f>IF('Первичные данные 3 кл.'!AS28=" "," ",IF('Первичные данные 3 кл.'!AS28&lt;4,0,1))</f>
        <v>1</v>
      </c>
      <c r="O28" s="222">
        <f>IF('Первичные данные 3 кл.'!AW28=" "," ",IF('Первичные данные 3 кл.'!AW28&lt;4,0,1))</f>
        <v>1</v>
      </c>
      <c r="P28" s="222">
        <f>IF('Первичные данные 3 кл.'!BA28=" "," ",IF('Первичные данные 3 кл.'!BA28&lt;4,0,1))</f>
        <v>1</v>
      </c>
      <c r="Q28" s="222">
        <f>IF('Первичные данные 3 кл.'!BE28=" "," ",IF('Первичные данные 3 кл.'!BE28&lt;4,0,1))</f>
        <v>1</v>
      </c>
      <c r="R28" s="222">
        <f>IF('Первичные данные 3 кл.'!BI28=" "," ",IF('Первичные данные 3 кл.'!BI28&lt;4,0,1))</f>
        <v>0</v>
      </c>
      <c r="S28" s="222">
        <f>IF('Первичные данные 3 кл.'!BM28=" "," ",IF('Первичные данные 3 кл.'!BM28&lt;4,0,1))</f>
        <v>1</v>
      </c>
      <c r="T28" s="222">
        <f>IF('Первичные данные 3 кл.'!BQ28=" "," ",IF('Первичные данные 3 кл.'!BQ28&lt;4,0,1))</f>
        <v>1</v>
      </c>
      <c r="U28" s="207">
        <f>IF('Первичные данные 3 кл.'!BU28=" "," ",IF('Первичные данные 3 кл.'!BU28&lt;4,0,1))</f>
        <v>1</v>
      </c>
      <c r="V28" s="208">
        <f t="shared" si="0"/>
        <v>0</v>
      </c>
      <c r="W28" s="208">
        <f t="shared" si="1"/>
        <v>1</v>
      </c>
      <c r="X28" s="208">
        <f t="shared" si="2"/>
        <v>1</v>
      </c>
      <c r="Y28" s="208">
        <f t="shared" si="3"/>
        <v>1</v>
      </c>
    </row>
    <row r="29" spans="1:25" ht="11.85" customHeight="1" x14ac:dyDescent="0.2">
      <c r="A29" s="170">
        <v>24</v>
      </c>
      <c r="B29" s="143" t="str">
        <f>'Первичные данные 3 кл.'!B29</f>
        <v>Шарипов Илья</v>
      </c>
      <c r="C29" s="222">
        <f>IF('Первичные данные 3 кл.'!E29=" "," ",IF('Первичные данные 3 кл.'!E29&lt;4,0,1))</f>
        <v>0</v>
      </c>
      <c r="D29" s="222">
        <f>IF('Первичные данные 3 кл.'!H29=" "," ",IF('Первичные данные 3 кл.'!H29&lt;4,0,1))</f>
        <v>0</v>
      </c>
      <c r="E29" s="222">
        <f>IF('Первичные данные 3 кл.'!K29=" "," ",IF('Первичные данные 3 кл.'!K29&lt;4,0,1))</f>
        <v>0</v>
      </c>
      <c r="F29" s="222">
        <f>IF('Первичные данные 3 кл.'!N29=" "," ",IF('Первичные данные 3 кл.'!N29&lt;4,0,1))</f>
        <v>0</v>
      </c>
      <c r="G29" s="222">
        <f>IF('Первичные данные 3 кл.'!Q29=" "," ",IF('Первичные данные 3 кл.'!Q29&lt;4,0,1))</f>
        <v>0</v>
      </c>
      <c r="H29" s="222">
        <f>IF('Первичные данные 3 кл.'!U29=" "," ",IF('Первичные данные 3 кл.'!U29&lt;4,0,1))</f>
        <v>1</v>
      </c>
      <c r="I29" s="222">
        <f>IF('Первичные данные 3 кл.'!Y29=" "," ",IF('Первичные данные 3 кл.'!Y29&lt;4,0,1))</f>
        <v>1</v>
      </c>
      <c r="J29" s="222">
        <f>IF('Первичные данные 3 кл.'!AC29=" "," ",IF('Первичные данные 3 кл.'!AC29&lt;4,0,1))</f>
        <v>1</v>
      </c>
      <c r="K29" s="222">
        <f>IF('Первичные данные 3 кл.'!AG29=" "," ",IF('Первичные данные 3 кл.'!AG29&lt;4,0,1))</f>
        <v>1</v>
      </c>
      <c r="L29" s="222">
        <f>IF('Первичные данные 3 кл.'!AK29=" "," ",IF('Первичные данные 3 кл.'!AK29&lt;4,0,1))</f>
        <v>1</v>
      </c>
      <c r="M29" s="222">
        <f>IF('Первичные данные 3 кл.'!AO29=" "," ",IF('Первичные данные 3 кл.'!AO29&lt;4,0,1))</f>
        <v>1</v>
      </c>
      <c r="N29" s="222">
        <f>IF('Первичные данные 3 кл.'!AS29=" "," ",IF('Первичные данные 3 кл.'!AS29&lt;4,0,1))</f>
        <v>1</v>
      </c>
      <c r="O29" s="222">
        <f>IF('Первичные данные 3 кл.'!AW29=" "," ",IF('Первичные данные 3 кл.'!AW29&lt;4,0,1))</f>
        <v>0</v>
      </c>
      <c r="P29" s="222">
        <f>IF('Первичные данные 3 кл.'!BA29=" "," ",IF('Первичные данные 3 кл.'!BA29&lt;4,0,1))</f>
        <v>0</v>
      </c>
      <c r="Q29" s="222">
        <f>IF('Первичные данные 3 кл.'!BE29=" "," ",IF('Первичные данные 3 кл.'!BE29&lt;4,0,1))</f>
        <v>0</v>
      </c>
      <c r="R29" s="222">
        <f>IF('Первичные данные 3 кл.'!BI29=" "," ",IF('Первичные данные 3 кл.'!BI29&lt;4,0,1))</f>
        <v>0</v>
      </c>
      <c r="S29" s="222">
        <f>IF('Первичные данные 3 кл.'!BM29=" "," ",IF('Первичные данные 3 кл.'!BM29&lt;4,0,1))</f>
        <v>0</v>
      </c>
      <c r="T29" s="222">
        <f>IF('Первичные данные 3 кл.'!BQ29=" "," ",IF('Первичные данные 3 кл.'!BQ29&lt;4,0,1))</f>
        <v>1</v>
      </c>
      <c r="U29" s="207">
        <f>IF('Первичные данные 3 кл.'!BU29=" "," ",IF('Первичные данные 3 кл.'!BU29&lt;4,0,1))</f>
        <v>0</v>
      </c>
      <c r="V29" s="208">
        <f t="shared" si="0"/>
        <v>0</v>
      </c>
      <c r="W29" s="208">
        <f t="shared" si="1"/>
        <v>1</v>
      </c>
      <c r="X29" s="208">
        <f t="shared" si="2"/>
        <v>0</v>
      </c>
      <c r="Y29" s="208">
        <f t="shared" si="3"/>
        <v>0</v>
      </c>
    </row>
    <row r="30" spans="1:25" ht="11.85" customHeight="1" x14ac:dyDescent="0.2">
      <c r="A30" s="170">
        <v>25</v>
      </c>
      <c r="B30" s="143">
        <f>'Первичные данные 3 кл.'!B30</f>
        <v>0</v>
      </c>
      <c r="C30" s="222">
        <f>IF('Первичные данные 3 кл.'!E30=" "," ",IF('Первичные данные 3 кл.'!E30&lt;4,0,1))</f>
        <v>0</v>
      </c>
      <c r="D30" s="222">
        <f>IF('Первичные данные 3 кл.'!H30=" "," ",IF('Первичные данные 3 кл.'!H30&lt;4,0,1))</f>
        <v>0</v>
      </c>
      <c r="E30" s="222">
        <f>IF('Первичные данные 3 кл.'!K30=" "," ",IF('Первичные данные 3 кл.'!K30&lt;4,0,1))</f>
        <v>0</v>
      </c>
      <c r="F30" s="222">
        <f>IF('Первичные данные 3 кл.'!N30=" "," ",IF('Первичные данные 3 кл.'!N30&lt;4,0,1))</f>
        <v>0</v>
      </c>
      <c r="G30" s="222">
        <f>IF('Первичные данные 3 кл.'!Q30=" "," ",IF('Первичные данные 3 кл.'!Q30&lt;4,0,1))</f>
        <v>0</v>
      </c>
      <c r="H30" s="222">
        <f>IF('Первичные данные 3 кл.'!U30=" "," ",IF('Первичные данные 3 кл.'!U30&lt;4,0,1))</f>
        <v>0</v>
      </c>
      <c r="I30" s="222">
        <f>IF('Первичные данные 3 кл.'!Y30=" "," ",IF('Первичные данные 3 кл.'!Y30&lt;4,0,1))</f>
        <v>0</v>
      </c>
      <c r="J30" s="222">
        <f>IF('Первичные данные 3 кл.'!AC30=" "," ",IF('Первичные данные 3 кл.'!AC30&lt;4,0,1))</f>
        <v>0</v>
      </c>
      <c r="K30" s="222">
        <f>IF('Первичные данные 3 кл.'!AG30=" "," ",IF('Первичные данные 3 кл.'!AG30&lt;4,0,1))</f>
        <v>0</v>
      </c>
      <c r="L30" s="222">
        <f>IF('Первичные данные 3 кл.'!AK30=" "," ",IF('Первичные данные 3 кл.'!AK30&lt;4,0,1))</f>
        <v>0</v>
      </c>
      <c r="M30" s="222">
        <f>IF('Первичные данные 3 кл.'!AO30=" "," ",IF('Первичные данные 3 кл.'!AO30&lt;4,0,1))</f>
        <v>0</v>
      </c>
      <c r="N30" s="222">
        <f>IF('Первичные данные 3 кл.'!AS30=" "," ",IF('Первичные данные 3 кл.'!AS30&lt;4,0,1))</f>
        <v>0</v>
      </c>
      <c r="O30" s="222">
        <f>IF('Первичные данные 3 кл.'!AW30=" "," ",IF('Первичные данные 3 кл.'!AW30&lt;4,0,1))</f>
        <v>0</v>
      </c>
      <c r="P30" s="222">
        <f>IF('Первичные данные 3 кл.'!BA30=" "," ",IF('Первичные данные 3 кл.'!BA30&lt;4,0,1))</f>
        <v>0</v>
      </c>
      <c r="Q30" s="222">
        <f>IF('Первичные данные 3 кл.'!BE30=" "," ",IF('Первичные данные 3 кл.'!BE30&lt;4,0,1))</f>
        <v>0</v>
      </c>
      <c r="R30" s="222">
        <f>IF('Первичные данные 3 кл.'!BI30=" "," ",IF('Первичные данные 3 кл.'!BI30&lt;4,0,1))</f>
        <v>0</v>
      </c>
      <c r="S30" s="222">
        <f>IF('Первичные данные 3 кл.'!BM30=" "," ",IF('Первичные данные 3 кл.'!BM30&lt;4,0,1))</f>
        <v>0</v>
      </c>
      <c r="T30" s="222">
        <f>IF('Первичные данные 3 кл.'!BQ30=" "," ",IF('Первичные данные 3 кл.'!BQ30&lt;4,0,1))</f>
        <v>0</v>
      </c>
      <c r="U30" s="207">
        <f>IF('Первичные данные 3 кл.'!BU30=" "," ",IF('Первичные данные 3 кл.'!BU30&lt;4,0,1))</f>
        <v>0</v>
      </c>
      <c r="V30" s="208">
        <f t="shared" si="0"/>
        <v>0</v>
      </c>
      <c r="W30" s="208">
        <f t="shared" si="1"/>
        <v>0</v>
      </c>
      <c r="X30" s="208">
        <f t="shared" si="2"/>
        <v>0</v>
      </c>
      <c r="Y30" s="208">
        <f t="shared" si="3"/>
        <v>0</v>
      </c>
    </row>
    <row r="31" spans="1:25" ht="11.85" customHeight="1" x14ac:dyDescent="0.2">
      <c r="A31" s="170">
        <v>26</v>
      </c>
      <c r="B31" s="143">
        <f>'Первичные данные 3 кл.'!B31</f>
        <v>0</v>
      </c>
      <c r="C31" s="222">
        <f>IF('Первичные данные 3 кл.'!E31=" "," ",IF('Первичные данные 3 кл.'!E31&lt;4,0,1))</f>
        <v>0</v>
      </c>
      <c r="D31" s="222">
        <f>IF('Первичные данные 3 кл.'!H31=" "," ",IF('Первичные данные 3 кл.'!H31&lt;4,0,1))</f>
        <v>0</v>
      </c>
      <c r="E31" s="222">
        <f>IF('Первичные данные 3 кл.'!K31=" "," ",IF('Первичные данные 3 кл.'!K31&lt;4,0,1))</f>
        <v>0</v>
      </c>
      <c r="F31" s="222">
        <f>IF('Первичные данные 3 кл.'!N31=" "," ",IF('Первичные данные 3 кл.'!N31&lt;4,0,1))</f>
        <v>0</v>
      </c>
      <c r="G31" s="222">
        <f>IF('Первичные данные 3 кл.'!Q31=" "," ",IF('Первичные данные 3 кл.'!Q31&lt;4,0,1))</f>
        <v>0</v>
      </c>
      <c r="H31" s="222">
        <f>IF('Первичные данные 3 кл.'!U31=" "," ",IF('Первичные данные 3 кл.'!U31&lt;4,0,1))</f>
        <v>0</v>
      </c>
      <c r="I31" s="222">
        <f>IF('Первичные данные 3 кл.'!Y31=" "," ",IF('Первичные данные 3 кл.'!Y31&lt;4,0,1))</f>
        <v>0</v>
      </c>
      <c r="J31" s="222">
        <f>IF('Первичные данные 3 кл.'!AC31=" "," ",IF('Первичные данные 3 кл.'!AC31&lt;4,0,1))</f>
        <v>0</v>
      </c>
      <c r="K31" s="222">
        <f>IF('Первичные данные 3 кл.'!AG31=" "," ",IF('Первичные данные 3 кл.'!AG31&lt;4,0,1))</f>
        <v>0</v>
      </c>
      <c r="L31" s="222">
        <f>IF('Первичные данные 3 кл.'!AK31=" "," ",IF('Первичные данные 3 кл.'!AK31&lt;4,0,1))</f>
        <v>0</v>
      </c>
      <c r="M31" s="222">
        <f>IF('Первичные данные 3 кл.'!AO31=" "," ",IF('Первичные данные 3 кл.'!AO31&lt;4,0,1))</f>
        <v>0</v>
      </c>
      <c r="N31" s="222">
        <f>IF('Первичные данные 3 кл.'!AS31=" "," ",IF('Первичные данные 3 кл.'!AS31&lt;4,0,1))</f>
        <v>0</v>
      </c>
      <c r="O31" s="222">
        <f>IF('Первичные данные 3 кл.'!AW31=" "," ",IF('Первичные данные 3 кл.'!AW31&lt;4,0,1))</f>
        <v>0</v>
      </c>
      <c r="P31" s="222">
        <f>IF('Первичные данные 3 кл.'!BA31=" "," ",IF('Первичные данные 3 кл.'!BA31&lt;4,0,1))</f>
        <v>0</v>
      </c>
      <c r="Q31" s="222">
        <f>IF('Первичные данные 3 кл.'!BE31=" "," ",IF('Первичные данные 3 кл.'!BE31&lt;4,0,1))</f>
        <v>0</v>
      </c>
      <c r="R31" s="222">
        <f>IF('Первичные данные 3 кл.'!BI31=" "," ",IF('Первичные данные 3 кл.'!BI31&lt;4,0,1))</f>
        <v>0</v>
      </c>
      <c r="S31" s="222">
        <f>IF('Первичные данные 3 кл.'!BM31=" "," ",IF('Первичные данные 3 кл.'!BM31&lt;4,0,1))</f>
        <v>0</v>
      </c>
      <c r="T31" s="222">
        <f>IF('Первичные данные 3 кл.'!BQ31=" "," ",IF('Первичные данные 3 кл.'!BQ31&lt;4,0,1))</f>
        <v>0</v>
      </c>
      <c r="U31" s="207">
        <f>IF('Первичные данные 3 кл.'!BU31=" "," ",IF('Первичные данные 3 кл.'!BU31&lt;4,0,1))</f>
        <v>0</v>
      </c>
      <c r="V31" s="208">
        <f t="shared" si="0"/>
        <v>0</v>
      </c>
      <c r="W31" s="208">
        <f t="shared" si="1"/>
        <v>0</v>
      </c>
      <c r="X31" s="208">
        <f t="shared" si="2"/>
        <v>0</v>
      </c>
      <c r="Y31" s="208">
        <f t="shared" si="3"/>
        <v>0</v>
      </c>
    </row>
    <row r="32" spans="1:25" ht="11.85" customHeight="1" x14ac:dyDescent="0.2">
      <c r="A32" s="170">
        <v>27</v>
      </c>
      <c r="B32" s="143">
        <f>'Первичные данные 3 кл.'!B32</f>
        <v>0</v>
      </c>
      <c r="C32" s="222">
        <f>IF('Первичные данные 3 кл.'!E32=" "," ",IF('Первичные данные 3 кл.'!E32&lt;4,0,1))</f>
        <v>0</v>
      </c>
      <c r="D32" s="222">
        <f>IF('Первичные данные 3 кл.'!H32=" "," ",IF('Первичные данные 3 кл.'!H32&lt;4,0,1))</f>
        <v>0</v>
      </c>
      <c r="E32" s="222">
        <f>IF('Первичные данные 3 кл.'!K32=" "," ",IF('Первичные данные 3 кл.'!K32&lt;4,0,1))</f>
        <v>0</v>
      </c>
      <c r="F32" s="222">
        <f>IF('Первичные данные 3 кл.'!N32=" "," ",IF('Первичные данные 3 кл.'!N32&lt;4,0,1))</f>
        <v>0</v>
      </c>
      <c r="G32" s="222">
        <f>IF('Первичные данные 3 кл.'!Q32=" "," ",IF('Первичные данные 3 кл.'!Q32&lt;4,0,1))</f>
        <v>0</v>
      </c>
      <c r="H32" s="222">
        <f>IF('Первичные данные 3 кл.'!U32=" "," ",IF('Первичные данные 3 кл.'!U32&lt;4,0,1))</f>
        <v>0</v>
      </c>
      <c r="I32" s="222">
        <f>IF('Первичные данные 3 кл.'!Y32=" "," ",IF('Первичные данные 3 кл.'!Y32&lt;4,0,1))</f>
        <v>0</v>
      </c>
      <c r="J32" s="222">
        <f>IF('Первичные данные 3 кл.'!AC32=" "," ",IF('Первичные данные 3 кл.'!AC32&lt;4,0,1))</f>
        <v>0</v>
      </c>
      <c r="K32" s="222">
        <f>IF('Первичные данные 3 кл.'!AG32=" "," ",IF('Первичные данные 3 кл.'!AG32&lt;4,0,1))</f>
        <v>0</v>
      </c>
      <c r="L32" s="222">
        <f>IF('Первичные данные 3 кл.'!AK32=" "," ",IF('Первичные данные 3 кл.'!AK32&lt;4,0,1))</f>
        <v>0</v>
      </c>
      <c r="M32" s="222">
        <f>IF('Первичные данные 3 кл.'!AO32=" "," ",IF('Первичные данные 3 кл.'!AO32&lt;4,0,1))</f>
        <v>0</v>
      </c>
      <c r="N32" s="222">
        <f>IF('Первичные данные 3 кл.'!AS32=" "," ",IF('Первичные данные 3 кл.'!AS32&lt;4,0,1))</f>
        <v>0</v>
      </c>
      <c r="O32" s="222">
        <f>IF('Первичные данные 3 кл.'!AW32=" "," ",IF('Первичные данные 3 кл.'!AW32&lt;4,0,1))</f>
        <v>0</v>
      </c>
      <c r="P32" s="222">
        <f>IF('Первичные данные 3 кл.'!BA32=" "," ",IF('Первичные данные 3 кл.'!BA32&lt;4,0,1))</f>
        <v>0</v>
      </c>
      <c r="Q32" s="222">
        <f>IF('Первичные данные 3 кл.'!BE32=" "," ",IF('Первичные данные 3 кл.'!BE32&lt;4,0,1))</f>
        <v>0</v>
      </c>
      <c r="R32" s="222">
        <f>IF('Первичные данные 3 кл.'!BI32=" "," ",IF('Первичные данные 3 кл.'!BI32&lt;4,0,1))</f>
        <v>0</v>
      </c>
      <c r="S32" s="222">
        <f>IF('Первичные данные 3 кл.'!BM32=" "," ",IF('Первичные данные 3 кл.'!BM32&lt;4,0,1))</f>
        <v>0</v>
      </c>
      <c r="T32" s="222">
        <f>IF('Первичные данные 3 кл.'!BQ32=" "," ",IF('Первичные данные 3 кл.'!BQ32&lt;4,0,1))</f>
        <v>0</v>
      </c>
      <c r="U32" s="207">
        <f>IF('Первичные данные 3 кл.'!BU32=" "," ",IF('Первичные данные 3 кл.'!BU32&lt;4,0,1))</f>
        <v>0</v>
      </c>
      <c r="V32" s="208">
        <f t="shared" si="0"/>
        <v>0</v>
      </c>
      <c r="W32" s="208">
        <f t="shared" si="1"/>
        <v>0</v>
      </c>
      <c r="X32" s="208">
        <f t="shared" si="2"/>
        <v>0</v>
      </c>
      <c r="Y32" s="208">
        <f t="shared" si="3"/>
        <v>0</v>
      </c>
    </row>
    <row r="33" spans="1:25" ht="11.85" customHeight="1" x14ac:dyDescent="0.2">
      <c r="A33" s="170">
        <v>28</v>
      </c>
      <c r="B33" s="143">
        <f>'Первичные данные 3 кл.'!B33</f>
        <v>0</v>
      </c>
      <c r="C33" s="222">
        <f>IF('Первичные данные 3 кл.'!E33=" "," ",IF('Первичные данные 3 кл.'!E33&lt;4,0,1))</f>
        <v>0</v>
      </c>
      <c r="D33" s="222">
        <f>IF('Первичные данные 3 кл.'!H33=" "," ",IF('Первичные данные 3 кл.'!H33&lt;4,0,1))</f>
        <v>0</v>
      </c>
      <c r="E33" s="222">
        <f>IF('Первичные данные 3 кл.'!K33=" "," ",IF('Первичные данные 3 кл.'!K33&lt;4,0,1))</f>
        <v>0</v>
      </c>
      <c r="F33" s="222">
        <f>IF('Первичные данные 3 кл.'!N33=" "," ",IF('Первичные данные 3 кл.'!N33&lt;4,0,1))</f>
        <v>0</v>
      </c>
      <c r="G33" s="222">
        <f>IF('Первичные данные 3 кл.'!Q33=" "," ",IF('Первичные данные 3 кл.'!Q33&lt;4,0,1))</f>
        <v>0</v>
      </c>
      <c r="H33" s="222">
        <f>IF('Первичные данные 3 кл.'!U33=" "," ",IF('Первичные данные 3 кл.'!U33&lt;4,0,1))</f>
        <v>0</v>
      </c>
      <c r="I33" s="222">
        <f>IF('Первичные данные 3 кл.'!Y33=" "," ",IF('Первичные данные 3 кл.'!Y33&lt;4,0,1))</f>
        <v>0</v>
      </c>
      <c r="J33" s="222">
        <f>IF('Первичные данные 3 кл.'!AC33=" "," ",IF('Первичные данные 3 кл.'!AC33&lt;4,0,1))</f>
        <v>0</v>
      </c>
      <c r="K33" s="222">
        <f>IF('Первичные данные 3 кл.'!AG33=" "," ",IF('Первичные данные 3 кл.'!AG33&lt;4,0,1))</f>
        <v>0</v>
      </c>
      <c r="L33" s="222">
        <f>IF('Первичные данные 3 кл.'!AK33=" "," ",IF('Первичные данные 3 кл.'!AK33&lt;4,0,1))</f>
        <v>0</v>
      </c>
      <c r="M33" s="222">
        <f>IF('Первичные данные 3 кл.'!AO33=" "," ",IF('Первичные данные 3 кл.'!AO33&lt;4,0,1))</f>
        <v>0</v>
      </c>
      <c r="N33" s="222">
        <f>IF('Первичные данные 3 кл.'!AS33=" "," ",IF('Первичные данные 3 кл.'!AS33&lt;4,0,1))</f>
        <v>0</v>
      </c>
      <c r="O33" s="222">
        <f>IF('Первичные данные 3 кл.'!AW33=" "," ",IF('Первичные данные 3 кл.'!AW33&lt;4,0,1))</f>
        <v>0</v>
      </c>
      <c r="P33" s="222">
        <f>IF('Первичные данные 3 кл.'!BA33=" "," ",IF('Первичные данные 3 кл.'!BA33&lt;4,0,1))</f>
        <v>0</v>
      </c>
      <c r="Q33" s="222">
        <f>IF('Первичные данные 3 кл.'!BE33=" "," ",IF('Первичные данные 3 кл.'!BE33&lt;4,0,1))</f>
        <v>0</v>
      </c>
      <c r="R33" s="222">
        <f>IF('Первичные данные 3 кл.'!BI33=" "," ",IF('Первичные данные 3 кл.'!BI33&lt;4,0,1))</f>
        <v>0</v>
      </c>
      <c r="S33" s="222">
        <f>IF('Первичные данные 3 кл.'!BM33=" "," ",IF('Первичные данные 3 кл.'!BM33&lt;4,0,1))</f>
        <v>0</v>
      </c>
      <c r="T33" s="222">
        <f>IF('Первичные данные 3 кл.'!BQ33=" "," ",IF('Первичные данные 3 кл.'!BQ33&lt;4,0,1))</f>
        <v>0</v>
      </c>
      <c r="U33" s="207">
        <f>IF('Первичные данные 3 кл.'!BU33=" "," ",IF('Первичные данные 3 кл.'!BU33&lt;4,0,1))</f>
        <v>0</v>
      </c>
      <c r="V33" s="208">
        <f t="shared" si="0"/>
        <v>0</v>
      </c>
      <c r="W33" s="208">
        <f t="shared" si="1"/>
        <v>0</v>
      </c>
      <c r="X33" s="208">
        <f t="shared" si="2"/>
        <v>0</v>
      </c>
      <c r="Y33" s="208">
        <f t="shared" si="3"/>
        <v>0</v>
      </c>
    </row>
    <row r="34" spans="1:25" ht="11.85" customHeight="1" x14ac:dyDescent="0.2">
      <c r="A34" s="170">
        <v>29</v>
      </c>
      <c r="B34" s="143">
        <f>'Первичные данные 3 кл.'!B34</f>
        <v>0</v>
      </c>
      <c r="C34" s="222">
        <f>IF('Первичные данные 3 кл.'!E34=" "," ",IF('Первичные данные 3 кл.'!E34&lt;4,0,1))</f>
        <v>0</v>
      </c>
      <c r="D34" s="222">
        <f>IF('Первичные данные 3 кл.'!H34=" "," ",IF('Первичные данные 3 кл.'!H34&lt;4,0,1))</f>
        <v>0</v>
      </c>
      <c r="E34" s="222">
        <f>IF('Первичные данные 3 кл.'!K34=" "," ",IF('Первичные данные 3 кл.'!K34&lt;4,0,1))</f>
        <v>0</v>
      </c>
      <c r="F34" s="222">
        <f>IF('Первичные данные 3 кл.'!N34=" "," ",IF('Первичные данные 3 кл.'!N34&lt;4,0,1))</f>
        <v>0</v>
      </c>
      <c r="G34" s="222">
        <f>IF('Первичные данные 3 кл.'!Q34=" "," ",IF('Первичные данные 3 кл.'!Q34&lt;4,0,1))</f>
        <v>0</v>
      </c>
      <c r="H34" s="222">
        <f>IF('Первичные данные 3 кл.'!U34=" "," ",IF('Первичные данные 3 кл.'!U34&lt;4,0,1))</f>
        <v>0</v>
      </c>
      <c r="I34" s="222">
        <f>IF('Первичные данные 3 кл.'!Y34=" "," ",IF('Первичные данные 3 кл.'!Y34&lt;4,0,1))</f>
        <v>0</v>
      </c>
      <c r="J34" s="222">
        <f>IF('Первичные данные 3 кл.'!AC34=" "," ",IF('Первичные данные 3 кл.'!AC34&lt;4,0,1))</f>
        <v>0</v>
      </c>
      <c r="K34" s="222">
        <f>IF('Первичные данные 3 кл.'!AG34=" "," ",IF('Первичные данные 3 кл.'!AG34&lt;4,0,1))</f>
        <v>0</v>
      </c>
      <c r="L34" s="222">
        <f>IF('Первичные данные 3 кл.'!AK34=" "," ",IF('Первичные данные 3 кл.'!AK34&lt;4,0,1))</f>
        <v>0</v>
      </c>
      <c r="M34" s="222">
        <f>IF('Первичные данные 3 кл.'!AO34=" "," ",IF('Первичные данные 3 кл.'!AO34&lt;4,0,1))</f>
        <v>0</v>
      </c>
      <c r="N34" s="222">
        <f>IF('Первичные данные 3 кл.'!AS34=" "," ",IF('Первичные данные 3 кл.'!AS34&lt;4,0,1))</f>
        <v>0</v>
      </c>
      <c r="O34" s="222">
        <f>IF('Первичные данные 3 кл.'!AW34=" "," ",IF('Первичные данные 3 кл.'!AW34&lt;4,0,1))</f>
        <v>0</v>
      </c>
      <c r="P34" s="222">
        <f>IF('Первичные данные 3 кл.'!BA34=" "," ",IF('Первичные данные 3 кл.'!BA34&lt;4,0,1))</f>
        <v>0</v>
      </c>
      <c r="Q34" s="222">
        <f>IF('Первичные данные 3 кл.'!BE34=" "," ",IF('Первичные данные 3 кл.'!BE34&lt;4,0,1))</f>
        <v>0</v>
      </c>
      <c r="R34" s="222">
        <f>IF('Первичные данные 3 кл.'!BI34=" "," ",IF('Первичные данные 3 кл.'!BI34&lt;4,0,1))</f>
        <v>0</v>
      </c>
      <c r="S34" s="222">
        <f>IF('Первичные данные 3 кл.'!BM34=" "," ",IF('Первичные данные 3 кл.'!BM34&lt;4,0,1))</f>
        <v>0</v>
      </c>
      <c r="T34" s="222">
        <f>IF('Первичные данные 3 кл.'!BQ34=" "," ",IF('Первичные данные 3 кл.'!BQ34&lt;4,0,1))</f>
        <v>0</v>
      </c>
      <c r="U34" s="207">
        <f>IF('Первичные данные 3 кл.'!BU34=" "," ",IF('Первичные данные 3 кл.'!BU34&lt;4,0,1))</f>
        <v>0</v>
      </c>
      <c r="V34" s="208">
        <f t="shared" si="0"/>
        <v>0</v>
      </c>
      <c r="W34" s="208">
        <f t="shared" si="1"/>
        <v>0</v>
      </c>
      <c r="X34" s="208">
        <f t="shared" si="2"/>
        <v>0</v>
      </c>
      <c r="Y34" s="208">
        <f t="shared" si="3"/>
        <v>0</v>
      </c>
    </row>
    <row r="35" spans="1:25" ht="11.85" customHeight="1" x14ac:dyDescent="0.2">
      <c r="A35" s="170">
        <v>30</v>
      </c>
      <c r="B35" s="143">
        <f>'Первичные данные 3 кл.'!B35</f>
        <v>0</v>
      </c>
      <c r="C35" s="222">
        <f>IF('Первичные данные 3 кл.'!E35=" "," ",IF('Первичные данные 3 кл.'!E35&lt;4,0,1))</f>
        <v>0</v>
      </c>
      <c r="D35" s="222">
        <f>IF('Первичные данные 3 кл.'!H35=" "," ",IF('Первичные данные 3 кл.'!H35&lt;4,0,1))</f>
        <v>0</v>
      </c>
      <c r="E35" s="222">
        <f>IF('Первичные данные 3 кл.'!K35=" "," ",IF('Первичные данные 3 кл.'!K35&lt;4,0,1))</f>
        <v>0</v>
      </c>
      <c r="F35" s="222">
        <f>IF('Первичные данные 3 кл.'!N35=" "," ",IF('Первичные данные 3 кл.'!N35&lt;4,0,1))</f>
        <v>0</v>
      </c>
      <c r="G35" s="222">
        <f>IF('Первичные данные 3 кл.'!Q35=" "," ",IF('Первичные данные 3 кл.'!Q35&lt;4,0,1))</f>
        <v>0</v>
      </c>
      <c r="H35" s="222">
        <f>IF('Первичные данные 3 кл.'!U35=" "," ",IF('Первичные данные 3 кл.'!U35&lt;4,0,1))</f>
        <v>0</v>
      </c>
      <c r="I35" s="222">
        <f>IF('Первичные данные 3 кл.'!Y35=" "," ",IF('Первичные данные 3 кл.'!Y35&lt;4,0,1))</f>
        <v>0</v>
      </c>
      <c r="J35" s="222">
        <f>IF('Первичные данные 3 кл.'!AC35=" "," ",IF('Первичные данные 3 кл.'!AC35&lt;4,0,1))</f>
        <v>0</v>
      </c>
      <c r="K35" s="222">
        <f>IF('Первичные данные 3 кл.'!AG35=" "," ",IF('Первичные данные 3 кл.'!AG35&lt;4,0,1))</f>
        <v>0</v>
      </c>
      <c r="L35" s="222">
        <f>IF('Первичные данные 3 кл.'!AK35=" "," ",IF('Первичные данные 3 кл.'!AK35&lt;4,0,1))</f>
        <v>0</v>
      </c>
      <c r="M35" s="222">
        <f>IF('Первичные данные 3 кл.'!AO35=" "," ",IF('Первичные данные 3 кл.'!AO35&lt;4,0,1))</f>
        <v>0</v>
      </c>
      <c r="N35" s="222">
        <f>IF('Первичные данные 3 кл.'!AS35=" "," ",IF('Первичные данные 3 кл.'!AS35&lt;4,0,1))</f>
        <v>0</v>
      </c>
      <c r="O35" s="222">
        <f>IF('Первичные данные 3 кл.'!AW35=" "," ",IF('Первичные данные 3 кл.'!AW35&lt;4,0,1))</f>
        <v>0</v>
      </c>
      <c r="P35" s="222">
        <f>IF('Первичные данные 3 кл.'!BA35=" "," ",IF('Первичные данные 3 кл.'!BA35&lt;4,0,1))</f>
        <v>0</v>
      </c>
      <c r="Q35" s="222">
        <f>IF('Первичные данные 3 кл.'!BE35=" "," ",IF('Первичные данные 3 кл.'!BE35&lt;4,0,1))</f>
        <v>0</v>
      </c>
      <c r="R35" s="222">
        <f>IF('Первичные данные 3 кл.'!BI35=" "," ",IF('Первичные данные 3 кл.'!BI35&lt;4,0,1))</f>
        <v>0</v>
      </c>
      <c r="S35" s="222">
        <f>IF('Первичные данные 3 кл.'!BM35=" "," ",IF('Первичные данные 3 кл.'!BM35&lt;4,0,1))</f>
        <v>0</v>
      </c>
      <c r="T35" s="222">
        <f>IF('Первичные данные 3 кл.'!BQ35=" "," ",IF('Первичные данные 3 кл.'!BQ35&lt;4,0,1))</f>
        <v>0</v>
      </c>
      <c r="U35" s="207">
        <f>IF('Первичные данные 3 кл.'!BU35=" "," ",IF('Первичные данные 3 кл.'!BU35&lt;4,0,1))</f>
        <v>0</v>
      </c>
      <c r="V35" s="208">
        <f t="shared" si="0"/>
        <v>0</v>
      </c>
      <c r="W35" s="208">
        <f t="shared" si="1"/>
        <v>0</v>
      </c>
      <c r="X35" s="208">
        <f t="shared" si="2"/>
        <v>0</v>
      </c>
      <c r="Y35" s="208">
        <f t="shared" si="3"/>
        <v>0</v>
      </c>
    </row>
    <row r="36" spans="1:25" ht="11.85" customHeight="1" x14ac:dyDescent="0.2">
      <c r="A36" s="170">
        <v>31</v>
      </c>
      <c r="B36" s="143">
        <f>'Первичные данные 3 кл.'!B36</f>
        <v>0</v>
      </c>
      <c r="C36" s="222">
        <f>IF('Первичные данные 3 кл.'!E36=" "," ",IF('Первичные данные 3 кл.'!E36&lt;4,0,1))</f>
        <v>0</v>
      </c>
      <c r="D36" s="222">
        <f>IF('Первичные данные 3 кл.'!H36=" "," ",IF('Первичные данные 3 кл.'!H36&lt;4,0,1))</f>
        <v>0</v>
      </c>
      <c r="E36" s="222">
        <f>IF('Первичные данные 3 кл.'!K36=" "," ",IF('Первичные данные 3 кл.'!K36&lt;4,0,1))</f>
        <v>0</v>
      </c>
      <c r="F36" s="222">
        <f>IF('Первичные данные 3 кл.'!N36=" "," ",IF('Первичные данные 3 кл.'!N36&lt;4,0,1))</f>
        <v>0</v>
      </c>
      <c r="G36" s="222">
        <f>IF('Первичные данные 3 кл.'!Q36=" "," ",IF('Первичные данные 3 кл.'!Q36&lt;4,0,1))</f>
        <v>0</v>
      </c>
      <c r="H36" s="222">
        <f>IF('Первичные данные 3 кл.'!U36=" "," ",IF('Первичные данные 3 кл.'!U36&lt;4,0,1))</f>
        <v>0</v>
      </c>
      <c r="I36" s="222">
        <f>IF('Первичные данные 3 кл.'!Y36=" "," ",IF('Первичные данные 3 кл.'!Y36&lt;4,0,1))</f>
        <v>0</v>
      </c>
      <c r="J36" s="222">
        <f>IF('Первичные данные 3 кл.'!AC36=" "," ",IF('Первичные данные 3 кл.'!AC36&lt;4,0,1))</f>
        <v>0</v>
      </c>
      <c r="K36" s="222">
        <f>IF('Первичные данные 3 кл.'!AG36=" "," ",IF('Первичные данные 3 кл.'!AG36&lt;4,0,1))</f>
        <v>0</v>
      </c>
      <c r="L36" s="222">
        <f>IF('Первичные данные 3 кл.'!AK36=" "," ",IF('Первичные данные 3 кл.'!AK36&lt;4,0,1))</f>
        <v>0</v>
      </c>
      <c r="M36" s="222">
        <f>IF('Первичные данные 3 кл.'!AO36=" "," ",IF('Первичные данные 3 кл.'!AO36&lt;4,0,1))</f>
        <v>0</v>
      </c>
      <c r="N36" s="222">
        <f>IF('Первичные данные 3 кл.'!AS36=" "," ",IF('Первичные данные 3 кл.'!AS36&lt;4,0,1))</f>
        <v>0</v>
      </c>
      <c r="O36" s="222">
        <f>IF('Первичные данные 3 кл.'!AW36=" "," ",IF('Первичные данные 3 кл.'!AW36&lt;4,0,1))</f>
        <v>0</v>
      </c>
      <c r="P36" s="222">
        <f>IF('Первичные данные 3 кл.'!BA36=" "," ",IF('Первичные данные 3 кл.'!BA36&lt;4,0,1))</f>
        <v>0</v>
      </c>
      <c r="Q36" s="222">
        <f>IF('Первичные данные 3 кл.'!BE36=" "," ",IF('Первичные данные 3 кл.'!BE36&lt;4,0,1))</f>
        <v>0</v>
      </c>
      <c r="R36" s="222">
        <f>IF('Первичные данные 3 кл.'!BI36=" "," ",IF('Первичные данные 3 кл.'!BI36&lt;4,0,1))</f>
        <v>0</v>
      </c>
      <c r="S36" s="222">
        <f>IF('Первичные данные 3 кл.'!BM36=" "," ",IF('Первичные данные 3 кл.'!BM36&lt;4,0,1))</f>
        <v>0</v>
      </c>
      <c r="T36" s="222">
        <f>IF('Первичные данные 3 кл.'!BQ36=" "," ",IF('Первичные данные 3 кл.'!BQ36&lt;4,0,1))</f>
        <v>0</v>
      </c>
      <c r="U36" s="207">
        <f>IF('Первичные данные 3 кл.'!BU36=" "," ",IF('Первичные данные 3 кл.'!BU36&lt;4,0,1))</f>
        <v>0</v>
      </c>
      <c r="V36" s="208">
        <f t="shared" si="0"/>
        <v>0</v>
      </c>
      <c r="W36" s="208">
        <f t="shared" si="1"/>
        <v>0</v>
      </c>
      <c r="X36" s="208">
        <f t="shared" si="2"/>
        <v>0</v>
      </c>
      <c r="Y36" s="208">
        <f t="shared" si="3"/>
        <v>0</v>
      </c>
    </row>
    <row r="37" spans="1:25" ht="11.85" customHeight="1" x14ac:dyDescent="0.2">
      <c r="A37" s="170">
        <v>32</v>
      </c>
      <c r="B37" s="143">
        <f>'Первичные данные 3 кл.'!B37</f>
        <v>0</v>
      </c>
      <c r="C37" s="222">
        <f>IF('Первичные данные 3 кл.'!E37=" "," ",IF('Первичные данные 3 кл.'!E37&lt;4,0,1))</f>
        <v>0</v>
      </c>
      <c r="D37" s="222">
        <f>IF('Первичные данные 3 кл.'!H37=" "," ",IF('Первичные данные 3 кл.'!H37&lt;4,0,1))</f>
        <v>0</v>
      </c>
      <c r="E37" s="222">
        <f>IF('Первичные данные 3 кл.'!K37=" "," ",IF('Первичные данные 3 кл.'!K37&lt;4,0,1))</f>
        <v>0</v>
      </c>
      <c r="F37" s="222">
        <f>IF('Первичные данные 3 кл.'!N37=" "," ",IF('Первичные данные 3 кл.'!N37&lt;4,0,1))</f>
        <v>0</v>
      </c>
      <c r="G37" s="222">
        <f>IF('Первичные данные 3 кл.'!Q37=" "," ",IF('Первичные данные 3 кл.'!Q37&lt;4,0,1))</f>
        <v>0</v>
      </c>
      <c r="H37" s="222">
        <f>IF('Первичные данные 3 кл.'!U37=" "," ",IF('Первичные данные 3 кл.'!U37&lt;4,0,1))</f>
        <v>0</v>
      </c>
      <c r="I37" s="222">
        <f>IF('Первичные данные 3 кл.'!Y37=" "," ",IF('Первичные данные 3 кл.'!Y37&lt;4,0,1))</f>
        <v>0</v>
      </c>
      <c r="J37" s="222">
        <f>IF('Первичные данные 3 кл.'!AC37=" "," ",IF('Первичные данные 3 кл.'!AC37&lt;4,0,1))</f>
        <v>0</v>
      </c>
      <c r="K37" s="222">
        <f>IF('Первичные данные 3 кл.'!AG37=" "," ",IF('Первичные данные 3 кл.'!AG37&lt;4,0,1))</f>
        <v>0</v>
      </c>
      <c r="L37" s="222">
        <f>IF('Первичные данные 3 кл.'!AK37=" "," ",IF('Первичные данные 3 кл.'!AK37&lt;4,0,1))</f>
        <v>0</v>
      </c>
      <c r="M37" s="222">
        <f>IF('Первичные данные 3 кл.'!AO37=" "," ",IF('Первичные данные 3 кл.'!AO37&lt;4,0,1))</f>
        <v>0</v>
      </c>
      <c r="N37" s="222">
        <f>IF('Первичные данные 3 кл.'!AS37=" "," ",IF('Первичные данные 3 кл.'!AS37&lt;4,0,1))</f>
        <v>0</v>
      </c>
      <c r="O37" s="222">
        <f>IF('Первичные данные 3 кл.'!AW37=" "," ",IF('Первичные данные 3 кл.'!AW37&lt;4,0,1))</f>
        <v>0</v>
      </c>
      <c r="P37" s="222">
        <f>IF('Первичные данные 3 кл.'!BA37=" "," ",IF('Первичные данные 3 кл.'!BA37&lt;4,0,1))</f>
        <v>0</v>
      </c>
      <c r="Q37" s="222">
        <f>IF('Первичные данные 3 кл.'!BE37=" "," ",IF('Первичные данные 3 кл.'!BE37&lt;4,0,1))</f>
        <v>0</v>
      </c>
      <c r="R37" s="222">
        <f>IF('Первичные данные 3 кл.'!BI37=" "," ",IF('Первичные данные 3 кл.'!BI37&lt;4,0,1))</f>
        <v>0</v>
      </c>
      <c r="S37" s="222">
        <f>IF('Первичные данные 3 кл.'!BM37=" "," ",IF('Первичные данные 3 кл.'!BM37&lt;4,0,1))</f>
        <v>0</v>
      </c>
      <c r="T37" s="222">
        <f>IF('Первичные данные 3 кл.'!BQ37=" "," ",IF('Первичные данные 3 кл.'!BQ37&lt;4,0,1))</f>
        <v>0</v>
      </c>
      <c r="U37" s="207">
        <f>IF('Первичные данные 3 кл.'!BU37=" "," ",IF('Первичные данные 3 кл.'!BU37&lt;4,0,1))</f>
        <v>0</v>
      </c>
      <c r="V37" s="208">
        <f t="shared" si="0"/>
        <v>0</v>
      </c>
      <c r="W37" s="208">
        <f t="shared" si="1"/>
        <v>0</v>
      </c>
      <c r="X37" s="208">
        <f t="shared" si="2"/>
        <v>0</v>
      </c>
      <c r="Y37" s="208">
        <f t="shared" si="3"/>
        <v>0</v>
      </c>
    </row>
    <row r="38" spans="1:25" ht="11.85" customHeight="1" x14ac:dyDescent="0.2">
      <c r="A38" s="170">
        <v>33</v>
      </c>
      <c r="B38" s="143">
        <f>'Первичные данные 3 кл.'!B38</f>
        <v>0</v>
      </c>
      <c r="C38" s="222">
        <f>IF('Первичные данные 3 кл.'!E38=" "," ",IF('Первичные данные 3 кл.'!E38&lt;4,0,1))</f>
        <v>0</v>
      </c>
      <c r="D38" s="222">
        <f>IF('Первичные данные 3 кл.'!H38=" "," ",IF('Первичные данные 3 кл.'!H38&lt;4,0,1))</f>
        <v>0</v>
      </c>
      <c r="E38" s="222">
        <f>IF('Первичные данные 3 кл.'!K38=" "," ",IF('Первичные данные 3 кл.'!K38&lt;4,0,1))</f>
        <v>0</v>
      </c>
      <c r="F38" s="222">
        <f>IF('Первичные данные 3 кл.'!N38=" "," ",IF('Первичные данные 3 кл.'!N38&lt;4,0,1))</f>
        <v>0</v>
      </c>
      <c r="G38" s="222">
        <f>IF('Первичные данные 3 кл.'!Q38=" "," ",IF('Первичные данные 3 кл.'!Q38&lt;4,0,1))</f>
        <v>0</v>
      </c>
      <c r="H38" s="222">
        <f>IF('Первичные данные 3 кл.'!U38=" "," ",IF('Первичные данные 3 кл.'!U38&lt;4,0,1))</f>
        <v>0</v>
      </c>
      <c r="I38" s="222">
        <f>IF('Первичные данные 3 кл.'!Y38=" "," ",IF('Первичные данные 3 кл.'!Y38&lt;4,0,1))</f>
        <v>0</v>
      </c>
      <c r="J38" s="222">
        <f>IF('Первичные данные 3 кл.'!AC38=" "," ",IF('Первичные данные 3 кл.'!AC38&lt;4,0,1))</f>
        <v>0</v>
      </c>
      <c r="K38" s="222">
        <f>IF('Первичные данные 3 кл.'!AG38=" "," ",IF('Первичные данные 3 кл.'!AG38&lt;4,0,1))</f>
        <v>0</v>
      </c>
      <c r="L38" s="222">
        <f>IF('Первичные данные 3 кл.'!AK38=" "," ",IF('Первичные данные 3 кл.'!AK38&lt;4,0,1))</f>
        <v>0</v>
      </c>
      <c r="M38" s="222">
        <f>IF('Первичные данные 3 кл.'!AO38=" "," ",IF('Первичные данные 3 кл.'!AO38&lt;4,0,1))</f>
        <v>0</v>
      </c>
      <c r="N38" s="222">
        <f>IF('Первичные данные 3 кл.'!AS38=" "," ",IF('Первичные данные 3 кл.'!AS38&lt;4,0,1))</f>
        <v>0</v>
      </c>
      <c r="O38" s="222">
        <f>IF('Первичные данные 3 кл.'!AW38=" "," ",IF('Первичные данные 3 кл.'!AW38&lt;4,0,1))</f>
        <v>0</v>
      </c>
      <c r="P38" s="222">
        <f>IF('Первичные данные 3 кл.'!BA38=" "," ",IF('Первичные данные 3 кл.'!BA38&lt;4,0,1))</f>
        <v>0</v>
      </c>
      <c r="Q38" s="222">
        <f>IF('Первичные данные 3 кл.'!BE38=" "," ",IF('Первичные данные 3 кл.'!BE38&lt;4,0,1))</f>
        <v>0</v>
      </c>
      <c r="R38" s="222">
        <f>IF('Первичные данные 3 кл.'!BI38=" "," ",IF('Первичные данные 3 кл.'!BI38&lt;4,0,1))</f>
        <v>0</v>
      </c>
      <c r="S38" s="222">
        <f>IF('Первичные данные 3 кл.'!BM38=" "," ",IF('Первичные данные 3 кл.'!BM38&lt;4,0,1))</f>
        <v>0</v>
      </c>
      <c r="T38" s="222">
        <f>IF('Первичные данные 3 кл.'!BQ38=" "," ",IF('Первичные данные 3 кл.'!BQ38&lt;4,0,1))</f>
        <v>0</v>
      </c>
      <c r="U38" s="207">
        <f>IF('Первичные данные 3 кл.'!BU38=" "," ",IF('Первичные данные 3 кл.'!BU38&lt;4,0,1))</f>
        <v>0</v>
      </c>
      <c r="V38" s="208">
        <f t="shared" si="0"/>
        <v>0</v>
      </c>
      <c r="W38" s="208">
        <f t="shared" si="1"/>
        <v>0</v>
      </c>
      <c r="X38" s="208">
        <f t="shared" si="2"/>
        <v>0</v>
      </c>
      <c r="Y38" s="208">
        <f t="shared" si="3"/>
        <v>0</v>
      </c>
    </row>
    <row r="39" spans="1:25" ht="11.85" customHeight="1" x14ac:dyDescent="0.2">
      <c r="A39" s="170">
        <v>34</v>
      </c>
      <c r="B39" s="143">
        <f>'Первичные данные 3 кл.'!B39</f>
        <v>0</v>
      </c>
      <c r="C39" s="222">
        <f>IF('Первичные данные 3 кл.'!E39=" "," ",IF('Первичные данные 3 кл.'!E39&lt;4,0,1))</f>
        <v>0</v>
      </c>
      <c r="D39" s="222">
        <f>IF('Первичные данные 3 кл.'!H39=" "," ",IF('Первичные данные 3 кл.'!H39&lt;4,0,1))</f>
        <v>0</v>
      </c>
      <c r="E39" s="222">
        <f>IF('Первичные данные 3 кл.'!K39=" "," ",IF('Первичные данные 3 кл.'!K39&lt;4,0,1))</f>
        <v>0</v>
      </c>
      <c r="F39" s="222">
        <f>IF('Первичные данные 3 кл.'!N39=" "," ",IF('Первичные данные 3 кл.'!N39&lt;4,0,1))</f>
        <v>0</v>
      </c>
      <c r="G39" s="222">
        <f>IF('Первичные данные 3 кл.'!Q39=" "," ",IF('Первичные данные 3 кл.'!Q39&lt;4,0,1))</f>
        <v>0</v>
      </c>
      <c r="H39" s="222">
        <f>IF('Первичные данные 3 кл.'!U39=" "," ",IF('Первичные данные 3 кл.'!U39&lt;4,0,1))</f>
        <v>0</v>
      </c>
      <c r="I39" s="222">
        <f>IF('Первичные данные 3 кл.'!Y39=" "," ",IF('Первичные данные 3 кл.'!Y39&lt;4,0,1))</f>
        <v>0</v>
      </c>
      <c r="J39" s="222">
        <f>IF('Первичные данные 3 кл.'!AC39=" "," ",IF('Первичные данные 3 кл.'!AC39&lt;4,0,1))</f>
        <v>0</v>
      </c>
      <c r="K39" s="222">
        <f>IF('Первичные данные 3 кл.'!AG39=" "," ",IF('Первичные данные 3 кл.'!AG39&lt;4,0,1))</f>
        <v>0</v>
      </c>
      <c r="L39" s="222">
        <f>IF('Первичные данные 3 кл.'!AK39=" "," ",IF('Первичные данные 3 кл.'!AK39&lt;4,0,1))</f>
        <v>0</v>
      </c>
      <c r="M39" s="222">
        <f>IF('Первичные данные 3 кл.'!AO39=" "," ",IF('Первичные данные 3 кл.'!AO39&lt;4,0,1))</f>
        <v>0</v>
      </c>
      <c r="N39" s="222">
        <f>IF('Первичные данные 3 кл.'!AS39=" "," ",IF('Первичные данные 3 кл.'!AS39&lt;4,0,1))</f>
        <v>0</v>
      </c>
      <c r="O39" s="222">
        <f>IF('Первичные данные 3 кл.'!AW39=" "," ",IF('Первичные данные 3 кл.'!AW39&lt;4,0,1))</f>
        <v>0</v>
      </c>
      <c r="P39" s="222">
        <f>IF('Первичные данные 3 кл.'!BA39=" "," ",IF('Первичные данные 3 кл.'!BA39&lt;4,0,1))</f>
        <v>0</v>
      </c>
      <c r="Q39" s="222">
        <f>IF('Первичные данные 3 кл.'!BE39=" "," ",IF('Первичные данные 3 кл.'!BE39&lt;4,0,1))</f>
        <v>0</v>
      </c>
      <c r="R39" s="222">
        <f>IF('Первичные данные 3 кл.'!BI39=" "," ",IF('Первичные данные 3 кл.'!BI39&lt;4,0,1))</f>
        <v>0</v>
      </c>
      <c r="S39" s="222">
        <f>IF('Первичные данные 3 кл.'!BM39=" "," ",IF('Первичные данные 3 кл.'!BM39&lt;4,0,1))</f>
        <v>0</v>
      </c>
      <c r="T39" s="222">
        <f>IF('Первичные данные 3 кл.'!BQ39=" "," ",IF('Первичные данные 3 кл.'!BQ39&lt;4,0,1))</f>
        <v>0</v>
      </c>
      <c r="U39" s="207">
        <f>IF('Первичные данные 3 кл.'!BU39=" "," ",IF('Первичные данные 3 кл.'!BU39&lt;4,0,1))</f>
        <v>0</v>
      </c>
      <c r="V39" s="208">
        <f t="shared" si="0"/>
        <v>0</v>
      </c>
      <c r="W39" s="208">
        <f t="shared" si="1"/>
        <v>0</v>
      </c>
      <c r="X39" s="208">
        <f t="shared" si="2"/>
        <v>0</v>
      </c>
      <c r="Y39" s="208">
        <f t="shared" si="3"/>
        <v>0</v>
      </c>
    </row>
    <row r="40" spans="1:25" ht="11.85" customHeight="1" x14ac:dyDescent="0.2">
      <c r="A40" s="170">
        <v>35</v>
      </c>
      <c r="B40" s="143">
        <f>'Первичные данные 3 кл.'!B40</f>
        <v>0</v>
      </c>
      <c r="C40" s="222">
        <f>IF('Первичные данные 3 кл.'!E40=" "," ",IF('Первичные данные 3 кл.'!E40&lt;4,0,1))</f>
        <v>0</v>
      </c>
      <c r="D40" s="222">
        <f>IF('Первичные данные 3 кл.'!H40=" "," ",IF('Первичные данные 3 кл.'!H40&lt;4,0,1))</f>
        <v>0</v>
      </c>
      <c r="E40" s="222">
        <f>IF('Первичные данные 3 кл.'!K40=" "," ",IF('Первичные данные 3 кл.'!K40&lt;4,0,1))</f>
        <v>0</v>
      </c>
      <c r="F40" s="222">
        <f>IF('Первичные данные 3 кл.'!N40=" "," ",IF('Первичные данные 3 кл.'!N40&lt;4,0,1))</f>
        <v>0</v>
      </c>
      <c r="G40" s="222">
        <f>IF('Первичные данные 3 кл.'!Q40=" "," ",IF('Первичные данные 3 кл.'!Q40&lt;4,0,1))</f>
        <v>0</v>
      </c>
      <c r="H40" s="222">
        <f>IF('Первичные данные 3 кл.'!U40=" "," ",IF('Первичные данные 3 кл.'!U40&lt;4,0,1))</f>
        <v>0</v>
      </c>
      <c r="I40" s="222">
        <f>IF('Первичные данные 3 кл.'!Y40=" "," ",IF('Первичные данные 3 кл.'!Y40&lt;4,0,1))</f>
        <v>0</v>
      </c>
      <c r="J40" s="222">
        <f>IF('Первичные данные 3 кл.'!AC40=" "," ",IF('Первичные данные 3 кл.'!AC40&lt;4,0,1))</f>
        <v>0</v>
      </c>
      <c r="K40" s="222">
        <f>IF('Первичные данные 3 кл.'!AG40=" "," ",IF('Первичные данные 3 кл.'!AG40&lt;4,0,1))</f>
        <v>0</v>
      </c>
      <c r="L40" s="222">
        <f>IF('Первичные данные 3 кл.'!AK40=" "," ",IF('Первичные данные 3 кл.'!AK40&lt;4,0,1))</f>
        <v>0</v>
      </c>
      <c r="M40" s="222">
        <f>IF('Первичные данные 3 кл.'!AO40=" "," ",IF('Первичные данные 3 кл.'!AO40&lt;4,0,1))</f>
        <v>0</v>
      </c>
      <c r="N40" s="222">
        <f>IF('Первичные данные 3 кл.'!AS40=" "," ",IF('Первичные данные 3 кл.'!AS40&lt;4,0,1))</f>
        <v>0</v>
      </c>
      <c r="O40" s="222">
        <f>IF('Первичные данные 3 кл.'!AW40=" "," ",IF('Первичные данные 3 кл.'!AW40&lt;4,0,1))</f>
        <v>0</v>
      </c>
      <c r="P40" s="222">
        <f>IF('Первичные данные 3 кл.'!BA40=" "," ",IF('Первичные данные 3 кл.'!BA40&lt;4,0,1))</f>
        <v>0</v>
      </c>
      <c r="Q40" s="222">
        <f>IF('Первичные данные 3 кл.'!BE40=" "," ",IF('Первичные данные 3 кл.'!BE40&lt;4,0,1))</f>
        <v>0</v>
      </c>
      <c r="R40" s="222">
        <f>IF('Первичные данные 3 кл.'!BI40=" "," ",IF('Первичные данные 3 кл.'!BI40&lt;4,0,1))</f>
        <v>0</v>
      </c>
      <c r="S40" s="222">
        <f>IF('Первичные данные 3 кл.'!BM40=" "," ",IF('Первичные данные 3 кл.'!BM40&lt;4,0,1))</f>
        <v>0</v>
      </c>
      <c r="T40" s="222">
        <f>IF('Первичные данные 3 кл.'!BQ40=" "," ",IF('Первичные данные 3 кл.'!BQ40&lt;4,0,1))</f>
        <v>0</v>
      </c>
      <c r="U40" s="207">
        <f>IF('Первичные данные 3 кл.'!BU40=" "," ",IF('Первичные данные 3 кл.'!BU40&lt;4,0,1))</f>
        <v>0</v>
      </c>
      <c r="V40" s="208">
        <f>IF(C40=" "," ",IF(COUNTIF(C40:G40,1)&gt;COUNTIF(C40:G40,0),1,0))</f>
        <v>0</v>
      </c>
      <c r="W40" s="208">
        <f>IF(C40=" "," ",IF(COUNTIF(H40:Q40,1)&gt;COUNTIF(H40:Q40,0),1,0))</f>
        <v>0</v>
      </c>
      <c r="X40" s="208">
        <f>IF(C40=" "," ",IF(COUNTIF(R40:U40,1)&gt;COUNTIF(R40:U40,0),1,0))</f>
        <v>0</v>
      </c>
      <c r="Y40" s="208">
        <f>IF(C40=" "," ",IF(COUNTIF(C40:U40,1)&gt;COUNTIF(C40:U40,0),1,0))</f>
        <v>0</v>
      </c>
    </row>
    <row r="41" spans="1:25" ht="11.85" customHeight="1" x14ac:dyDescent="0.2">
      <c r="B41" s="376" t="s">
        <v>59</v>
      </c>
      <c r="C41" s="376"/>
      <c r="D41" s="376"/>
      <c r="E41" s="376"/>
      <c r="F41" s="376"/>
      <c r="G41" s="376"/>
      <c r="H41" s="376"/>
      <c r="I41" s="376"/>
      <c r="J41" s="376"/>
    </row>
    <row r="42" spans="1:25" ht="11.85" customHeight="1" x14ac:dyDescent="0.2">
      <c r="B42" s="74">
        <v>0</v>
      </c>
      <c r="C42" s="11" t="s">
        <v>28</v>
      </c>
      <c r="D42" s="11"/>
      <c r="E42" s="11"/>
      <c r="F42" s="11"/>
      <c r="G42" s="11"/>
      <c r="H42" s="11"/>
      <c r="I42" s="11"/>
      <c r="J42" s="11"/>
    </row>
    <row r="43" spans="1:25" ht="11.85" customHeight="1" x14ac:dyDescent="0.2">
      <c r="B43" s="74">
        <v>1</v>
      </c>
      <c r="C43" s="11" t="s">
        <v>29</v>
      </c>
      <c r="D43" s="11"/>
      <c r="E43" s="11"/>
      <c r="F43" s="11"/>
      <c r="G43" s="11"/>
      <c r="H43" s="11"/>
      <c r="I43" s="11"/>
      <c r="J43" s="11"/>
    </row>
  </sheetData>
  <sheetProtection password="CF36" sheet="1" objects="1" scenarios="1"/>
  <mergeCells count="36">
    <mergeCell ref="V2:Y2"/>
    <mergeCell ref="V3:V5"/>
    <mergeCell ref="W3:W5"/>
    <mergeCell ref="X3:X5"/>
    <mergeCell ref="Y3:Y5"/>
    <mergeCell ref="U4:U5"/>
    <mergeCell ref="J4:J5"/>
    <mergeCell ref="K4:K5"/>
    <mergeCell ref="L4:L5"/>
    <mergeCell ref="M4:M5"/>
    <mergeCell ref="N4:N5"/>
    <mergeCell ref="P4:P5"/>
    <mergeCell ref="Q4:Q5"/>
    <mergeCell ref="R4:R5"/>
    <mergeCell ref="S4:S5"/>
    <mergeCell ref="O4:O5"/>
    <mergeCell ref="T4:T5"/>
    <mergeCell ref="A1:U1"/>
    <mergeCell ref="C2:G2"/>
    <mergeCell ref="H2:Q2"/>
    <mergeCell ref="R2:U2"/>
    <mergeCell ref="C3:E3"/>
    <mergeCell ref="F3:G3"/>
    <mergeCell ref="R3:T3"/>
    <mergeCell ref="H3:N3"/>
    <mergeCell ref="O3:Q3"/>
    <mergeCell ref="B41:J41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conditionalFormatting sqref="B6:B40">
    <cfRule type="cellIs" dxfId="328" priority="13" stopIfTrue="1" operator="equal">
      <formula>0</formula>
    </cfRule>
  </conditionalFormatting>
  <conditionalFormatting sqref="B42:B43">
    <cfRule type="cellIs" dxfId="327" priority="11" stopIfTrue="1" operator="equal">
      <formula>1</formula>
    </cfRule>
    <cfRule type="cellIs" dxfId="326" priority="12" stopIfTrue="1" operator="equal">
      <formula>0</formula>
    </cfRule>
  </conditionalFormatting>
  <conditionalFormatting sqref="C6:C40">
    <cfRule type="cellIs" dxfId="325" priority="9" operator="equal">
      <formula>1</formula>
    </cfRule>
    <cfRule type="cellIs" dxfId="324" priority="10" operator="equal">
      <formula>0</formula>
    </cfRule>
  </conditionalFormatting>
  <conditionalFormatting sqref="D6:D40">
    <cfRule type="cellIs" dxfId="323" priority="7" operator="equal">
      <formula>1</formula>
    </cfRule>
    <cfRule type="cellIs" dxfId="322" priority="8" operator="equal">
      <formula>0</formula>
    </cfRule>
  </conditionalFormatting>
  <conditionalFormatting sqref="E6:N40 P6:U40">
    <cfRule type="cellIs" dxfId="321" priority="5" operator="equal">
      <formula>1</formula>
    </cfRule>
    <cfRule type="cellIs" dxfId="320" priority="6" operator="equal">
      <formula>0</formula>
    </cfRule>
  </conditionalFormatting>
  <conditionalFormatting sqref="O6:O40">
    <cfRule type="cellIs" dxfId="319" priority="3" operator="equal">
      <formula>1</formula>
    </cfRule>
    <cfRule type="cellIs" dxfId="318" priority="4" operator="equal">
      <formula>0</formula>
    </cfRule>
  </conditionalFormatting>
  <conditionalFormatting sqref="V6:Y40">
    <cfRule type="cellIs" dxfId="317" priority="1" operator="equal">
      <formula>1</formula>
    </cfRule>
    <cfRule type="cellIs" dxfId="316" priority="2" operator="equal">
      <formula>0</formula>
    </cfRule>
  </conditionalFormatting>
  <pageMargins left="0.15748031496062992" right="0.15748031496062992" top="0.15748031496062992" bottom="0.15748031496062992" header="0.31496062992125984" footer="0.31496062992125984"/>
  <pageSetup paperSize="9" orientation="landscape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U27"/>
  <sheetViews>
    <sheetView topLeftCell="A7" workbookViewId="0">
      <selection sqref="A1:U1"/>
    </sheetView>
  </sheetViews>
  <sheetFormatPr defaultColWidth="11.42578125" defaultRowHeight="11.25" customHeight="1" x14ac:dyDescent="0.2"/>
  <cols>
    <col min="1" max="1" width="33.5703125" style="11" customWidth="1"/>
    <col min="2" max="20" width="5.7109375" style="11" customWidth="1"/>
    <col min="21" max="16384" width="11.42578125" style="11"/>
  </cols>
  <sheetData>
    <row r="1" spans="1:21" ht="19.5" customHeight="1" x14ac:dyDescent="0.25">
      <c r="A1" s="384" t="s">
        <v>96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</row>
    <row r="2" spans="1:21" ht="11.25" customHeight="1" thickBot="1" x14ac:dyDescent="0.4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</row>
    <row r="3" spans="1:21" s="107" customFormat="1" ht="14.25" customHeight="1" thickBot="1" x14ac:dyDescent="0.25">
      <c r="A3" s="110"/>
      <c r="B3" s="204" t="s">
        <v>18</v>
      </c>
      <c r="C3" s="205"/>
      <c r="D3" s="206"/>
      <c r="E3" s="475" t="s">
        <v>19</v>
      </c>
      <c r="F3" s="476"/>
      <c r="G3" s="477"/>
      <c r="H3" s="478" t="s">
        <v>34</v>
      </c>
      <c r="I3" s="478"/>
      <c r="J3" s="479"/>
    </row>
    <row r="4" spans="1:21" ht="15.75" customHeight="1" x14ac:dyDescent="0.2">
      <c r="A4" s="109" t="s">
        <v>43</v>
      </c>
      <c r="B4" s="480">
        <f>AVERAGE(B27:F27)</f>
        <v>2.8571428571428571E-2</v>
      </c>
      <c r="C4" s="481"/>
      <c r="D4" s="482"/>
      <c r="E4" s="480">
        <f>AVERAGE(G27:P27)</f>
        <v>2.7742857142857145</v>
      </c>
      <c r="F4" s="481"/>
      <c r="G4" s="482"/>
      <c r="H4" s="480">
        <f>AVERAGE(Q27:T27)</f>
        <v>2.6178571428571429</v>
      </c>
      <c r="I4" s="481"/>
      <c r="J4" s="482"/>
    </row>
    <row r="6" spans="1:21" ht="38.25" customHeight="1" x14ac:dyDescent="0.2"/>
    <row r="22" spans="1:20" ht="270" customHeight="1" x14ac:dyDescent="0.2"/>
    <row r="23" spans="1:20" s="108" customFormat="1" ht="25.5" x14ac:dyDescent="0.35">
      <c r="A23" s="384" t="s">
        <v>97</v>
      </c>
      <c r="B23" s="384"/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4"/>
      <c r="S23" s="384"/>
      <c r="T23" s="384"/>
    </row>
    <row r="25" spans="1:20" ht="16.5" customHeight="1" x14ac:dyDescent="0.25">
      <c r="A25" s="178"/>
      <c r="B25" s="472" t="s">
        <v>18</v>
      </c>
      <c r="C25" s="472"/>
      <c r="D25" s="472"/>
      <c r="E25" s="472"/>
      <c r="F25" s="472"/>
      <c r="G25" s="473" t="s">
        <v>19</v>
      </c>
      <c r="H25" s="473"/>
      <c r="I25" s="473"/>
      <c r="J25" s="473"/>
      <c r="K25" s="473"/>
      <c r="L25" s="473"/>
      <c r="M25" s="473"/>
      <c r="N25" s="473"/>
      <c r="O25" s="473"/>
      <c r="P25" s="473"/>
      <c r="Q25" s="474" t="s">
        <v>34</v>
      </c>
      <c r="R25" s="474"/>
      <c r="S25" s="474"/>
      <c r="T25" s="474"/>
    </row>
    <row r="26" spans="1:20" ht="81" customHeight="1" x14ac:dyDescent="0.2">
      <c r="A26" s="178"/>
      <c r="B26" s="177" t="s">
        <v>39</v>
      </c>
      <c r="C26" s="177" t="s">
        <v>3</v>
      </c>
      <c r="D26" s="177" t="s">
        <v>13</v>
      </c>
      <c r="E26" s="177" t="s">
        <v>93</v>
      </c>
      <c r="F26" s="177" t="s">
        <v>94</v>
      </c>
      <c r="G26" s="177" t="s">
        <v>4</v>
      </c>
      <c r="H26" s="177" t="s">
        <v>5</v>
      </c>
      <c r="I26" s="177" t="s">
        <v>36</v>
      </c>
      <c r="J26" s="177" t="s">
        <v>40</v>
      </c>
      <c r="K26" s="177" t="s">
        <v>35</v>
      </c>
      <c r="L26" s="177" t="s">
        <v>8</v>
      </c>
      <c r="M26" s="177" t="s">
        <v>17</v>
      </c>
      <c r="N26" s="177" t="s">
        <v>124</v>
      </c>
      <c r="O26" s="177" t="s">
        <v>90</v>
      </c>
      <c r="P26" s="177" t="s">
        <v>91</v>
      </c>
      <c r="Q26" s="177" t="s">
        <v>14</v>
      </c>
      <c r="R26" s="177" t="s">
        <v>15</v>
      </c>
      <c r="S26" s="177" t="s">
        <v>16</v>
      </c>
      <c r="T26" s="177" t="s">
        <v>131</v>
      </c>
    </row>
    <row r="27" spans="1:20" ht="24.75" customHeight="1" x14ac:dyDescent="0.2">
      <c r="A27" s="179" t="s">
        <v>117</v>
      </c>
      <c r="B27" s="180">
        <f>AVERAGE('Первичные данные 3 кл.'!E6:E40)</f>
        <v>2.8571428571428571E-2</v>
      </c>
      <c r="C27" s="180">
        <f>AVERAGE('Первичные данные 3 кл.'!H6:H40)</f>
        <v>5.7142857142857141E-2</v>
      </c>
      <c r="D27" s="180">
        <f>AVERAGE('Первичные данные 3 кл.'!K6:K40)</f>
        <v>2.8571428571428571E-2</v>
      </c>
      <c r="E27" s="180">
        <f>AVERAGE('Первичные данные 3 кл.'!N6:N40)</f>
        <v>0</v>
      </c>
      <c r="F27" s="180">
        <f>AVERAGE('Первичные данные 3 кл.'!Q6:Q40)</f>
        <v>2.8571428571428571E-2</v>
      </c>
      <c r="G27" s="180">
        <f>AVERAGE('Первичные данные 3 кл.'!U6:U40)</f>
        <v>2.8285714285714287</v>
      </c>
      <c r="H27" s="180">
        <f>AVERAGE('Первичные данные 3 кл.'!Y6:Y40)</f>
        <v>2.6857142857142855</v>
      </c>
      <c r="I27" s="180">
        <f>AVERAGE('Первичные данные 3 кл.'!AC6:AC40)</f>
        <v>3.1</v>
      </c>
      <c r="J27" s="180">
        <f>AVERAGE('Первичные данные 3 кл.'!AG6:AG40)</f>
        <v>2.842857142857143</v>
      </c>
      <c r="K27" s="180">
        <f>AVERAGE('Первичные данные 3 кл.'!AK6:AK40)</f>
        <v>2.5714285714285716</v>
      </c>
      <c r="L27" s="180">
        <f>AVERAGE('Первичные данные 3 кл.'!AO6:AO40)</f>
        <v>2.9142857142857141</v>
      </c>
      <c r="M27" s="180">
        <f>AVERAGE('Первичные данные 3 кл.'!AS6:AS40)</f>
        <v>2.657142857142857</v>
      </c>
      <c r="N27" s="180">
        <f>AVERAGE('Первичные данные 3 кл.'!AW6:AW40)</f>
        <v>2.4857142857142858</v>
      </c>
      <c r="O27" s="180">
        <f>AVERAGE('Первичные данные 3 кл.'!BA6:BA40)</f>
        <v>3.2857142857142856</v>
      </c>
      <c r="P27" s="180">
        <f>AVERAGE('Первичные данные 3 кл.'!BE6:BE40)</f>
        <v>2.3714285714285714</v>
      </c>
      <c r="Q27" s="180">
        <f>AVERAGE('Первичные данные 3 кл.'!BI6:BI40)</f>
        <v>2.4571428571428573</v>
      </c>
      <c r="R27" s="180">
        <f>AVERAGE('Первичные данные 3 кл.'!BM6:BM40)</f>
        <v>2.4857142857142858</v>
      </c>
      <c r="S27" s="180">
        <f>AVERAGE('Первичные данные 3 кл.'!BQ6:BQ40)</f>
        <v>3.3142857142857145</v>
      </c>
      <c r="T27" s="180">
        <f>AVERAGE('Первичные данные 3 кл.'!BU6:BU40)</f>
        <v>2.2142857142857144</v>
      </c>
    </row>
  </sheetData>
  <sheetProtection password="CF36" sheet="1"/>
  <mergeCells count="10">
    <mergeCell ref="A23:T23"/>
    <mergeCell ref="B25:F25"/>
    <mergeCell ref="G25:P25"/>
    <mergeCell ref="Q25:T25"/>
    <mergeCell ref="A1:U1"/>
    <mergeCell ref="E3:G3"/>
    <mergeCell ref="H3:J3"/>
    <mergeCell ref="B4:D4"/>
    <mergeCell ref="E4:G4"/>
    <mergeCell ref="H4:J4"/>
  </mergeCells>
  <pageMargins left="0.15748031496062992" right="0.15748031496062992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O45"/>
  <sheetViews>
    <sheetView workbookViewId="0">
      <selection activeCell="A6" sqref="A6"/>
    </sheetView>
  </sheetViews>
  <sheetFormatPr defaultColWidth="11.42578125" defaultRowHeight="12.75" x14ac:dyDescent="0.2"/>
  <cols>
    <col min="1" max="1" width="3.42578125" style="15" customWidth="1"/>
    <col min="2" max="2" width="18.5703125" style="171" customWidth="1"/>
    <col min="3" max="15" width="9" style="15" customWidth="1"/>
    <col min="16" max="16384" width="11.42578125" style="15"/>
  </cols>
  <sheetData>
    <row r="1" spans="1:15" ht="15" customHeight="1" thickBot="1" x14ac:dyDescent="0.3">
      <c r="A1" s="337" t="s">
        <v>118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</row>
    <row r="2" spans="1:15" s="164" customFormat="1" ht="15" customHeight="1" thickBot="1" x14ac:dyDescent="0.25">
      <c r="A2" s="161"/>
      <c r="B2" s="203" t="s">
        <v>95</v>
      </c>
      <c r="C2" s="455" t="s">
        <v>18</v>
      </c>
      <c r="D2" s="456"/>
      <c r="E2" s="456"/>
      <c r="F2" s="455" t="s">
        <v>19</v>
      </c>
      <c r="G2" s="456"/>
      <c r="H2" s="456"/>
      <c r="I2" s="456"/>
      <c r="J2" s="456"/>
      <c r="K2" s="456"/>
      <c r="L2" s="456"/>
      <c r="M2" s="457" t="s">
        <v>34</v>
      </c>
      <c r="N2" s="458"/>
      <c r="O2" s="459"/>
    </row>
    <row r="3" spans="1:15" s="164" customFormat="1" ht="15" customHeight="1" thickBot="1" x14ac:dyDescent="0.25">
      <c r="A3" s="165"/>
      <c r="B3" s="166"/>
      <c r="C3" s="447" t="s">
        <v>86</v>
      </c>
      <c r="D3" s="428"/>
      <c r="E3" s="428"/>
      <c r="F3" s="447" t="s">
        <v>86</v>
      </c>
      <c r="G3" s="428"/>
      <c r="H3" s="428"/>
      <c r="I3" s="428"/>
      <c r="J3" s="428"/>
      <c r="K3" s="428"/>
      <c r="L3" s="428"/>
      <c r="M3" s="448" t="s">
        <v>86</v>
      </c>
      <c r="N3" s="449"/>
      <c r="O3" s="450"/>
    </row>
    <row r="4" spans="1:15" ht="54.75" customHeight="1" x14ac:dyDescent="0.2">
      <c r="A4" s="451" t="s">
        <v>0</v>
      </c>
      <c r="B4" s="451" t="s">
        <v>1</v>
      </c>
      <c r="C4" s="453" t="s">
        <v>2</v>
      </c>
      <c r="D4" s="453" t="s">
        <v>3</v>
      </c>
      <c r="E4" s="453" t="s">
        <v>13</v>
      </c>
      <c r="F4" s="453" t="s">
        <v>4</v>
      </c>
      <c r="G4" s="453" t="s">
        <v>5</v>
      </c>
      <c r="H4" s="453" t="s">
        <v>36</v>
      </c>
      <c r="I4" s="453" t="s">
        <v>7</v>
      </c>
      <c r="J4" s="453" t="s">
        <v>35</v>
      </c>
      <c r="K4" s="453" t="s">
        <v>8</v>
      </c>
      <c r="L4" s="453" t="s">
        <v>17</v>
      </c>
      <c r="M4" s="453" t="s">
        <v>14</v>
      </c>
      <c r="N4" s="453" t="s">
        <v>15</v>
      </c>
      <c r="O4" s="453" t="s">
        <v>16</v>
      </c>
    </row>
    <row r="5" spans="1:15" ht="18.75" customHeight="1" x14ac:dyDescent="0.2">
      <c r="A5" s="452"/>
      <c r="B5" s="452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</row>
    <row r="6" spans="1:15" ht="11.25" customHeight="1" x14ac:dyDescent="0.2">
      <c r="A6" s="170">
        <v>1</v>
      </c>
      <c r="B6" s="143" t="str">
        <f>'Первичные данные 3 кл.'!B6</f>
        <v>Афонина Виктория</v>
      </c>
      <c r="C6" s="10" t="str">
        <f>IF('инд. оценка уровня 3кл.'!C6=" "," ",IF('инд. оценка уровня 3кл.'!C6=0,IF('группы 2 кл.'!B5=1,"C","D"),IF('группы 2 кл.'!B5=1,"A",IF('группы 2 кл.'!B5=4,"C","B"))))</f>
        <v>D</v>
      </c>
      <c r="D6" s="10" t="str">
        <f>IF('инд. оценка уровня 3кл.'!D6=" "," ",IF('инд. оценка уровня 3кл.'!D6=0,IF('группы 2 кл.'!C5=1,"C","D"),IF('группы 2 кл.'!C5=1,"A",IF('группы 2 кл.'!C5=4,"C","B"))))</f>
        <v>D</v>
      </c>
      <c r="E6" s="10" t="str">
        <f>IF('инд. оценка уровня 3кл.'!E6=" "," ",IF('инд. оценка уровня 3кл.'!E6=0,IF('группы 2 кл.'!D5=1,"C","D"),IF('группы 2 кл.'!D5=1,"A",IF('группы 2 кл.'!D5=4,"C","B"))))</f>
        <v>D</v>
      </c>
      <c r="F6" s="10" t="str">
        <f>IF('инд. оценка уровня 3кл.'!H6=" "," ",IF('инд. оценка уровня 3кл.'!H6=0,IF('группы 2 кл.'!E5=1,"C","D"),IF('группы 2 кл.'!E5=1,"A",IF('группы 2 кл.'!E5=4,"C","B"))))</f>
        <v>D</v>
      </c>
      <c r="G6" s="10" t="str">
        <f>IF('инд. оценка уровня 3кл.'!I6=" "," ",IF('инд. оценка уровня 3кл.'!I6=0,IF('группы 2 кл.'!F5=1,"C","D"),IF('группы 2 кл.'!F5=1,"A",IF('группы 2 кл.'!F5=4,"C","B"))))</f>
        <v>D</v>
      </c>
      <c r="H6" s="10" t="str">
        <f>IF('инд. оценка уровня 3кл.'!J6=" "," ",IF('инд. оценка уровня 3кл.'!J6=0,IF('группы 2 кл.'!G5=1,"C","D"),IF('группы 2 кл.'!G5=1,"A",IF('группы 2 кл.'!G5=4,"C","B"))))</f>
        <v>D</v>
      </c>
      <c r="I6" s="10" t="str">
        <f>IF('инд. оценка уровня 3кл.'!K6=" "," ",IF('инд. оценка уровня 3кл.'!K6=0,IF('группы 2 кл.'!H5=1,"C","D"),IF('группы 2 кл.'!H5=1,"A",IF('группы 2 кл.'!H5=4,"C","B"))))</f>
        <v>D</v>
      </c>
      <c r="J6" s="10" t="str">
        <f>IF('инд. оценка уровня 3кл.'!L6=" "," ",IF('инд. оценка уровня 3кл.'!L6=0,IF('группы 2 кл.'!I5=1,"C","D"),IF('группы 2 кл.'!I5=1,"A",IF('группы 2 кл.'!I5=4,"C","B"))))</f>
        <v>D</v>
      </c>
      <c r="K6" s="10" t="str">
        <f>IF('инд. оценка уровня 3кл.'!M6=" "," ",IF('инд. оценка уровня 3кл.'!M6=0,IF('группы 2 кл.'!J5=1,"C","D"),IF('группы 2 кл.'!J5=1,"A",IF('группы 2 кл.'!J5=4,"C","B"))))</f>
        <v>D</v>
      </c>
      <c r="L6" s="10" t="str">
        <f>IF('инд. оценка уровня 3кл.'!N6=" "," ",IF('инд. оценка уровня 3кл.'!N6=0,IF('группы 2 кл.'!K5=1,"C","D"),IF('группы 2 кл.'!K5=1,"A",IF('группы 2 кл.'!K5=4,"C","B"))))</f>
        <v>D</v>
      </c>
      <c r="M6" s="10" t="str">
        <f>IF('инд. оценка уровня 3кл.'!R6=" "," ",IF('инд. оценка уровня 3кл.'!R6=0,IF('группы 2 кл.'!L5=1,"C","D"),IF('группы 2 кл.'!L5=1,"A",IF('группы 2 кл.'!L5=4,"C","B"))))</f>
        <v>D</v>
      </c>
      <c r="N6" s="10" t="str">
        <f>IF('инд. оценка уровня 3кл.'!S6=" "," ",IF('инд. оценка уровня 3кл.'!S6=0,IF('группы 2 кл.'!M5=1,"C","D"),IF('группы 2 кл.'!M5=1,"A",IF('группы 2 кл.'!M5=4,"C","B"))))</f>
        <v>D</v>
      </c>
      <c r="O6" s="189" t="str">
        <f>IF('инд. оценка уровня 3кл.'!T6=" "," ",IF('инд. оценка уровня 3кл.'!T6=0,IF('группы 2 кл.'!N5=1,"C","D"),IF('группы 2 кл.'!N5=1,"A",IF('группы 2 кл.'!N5=4,"C","B"))))</f>
        <v>D</v>
      </c>
    </row>
    <row r="7" spans="1:15" ht="11.25" customHeight="1" x14ac:dyDescent="0.2">
      <c r="A7" s="170">
        <v>2</v>
      </c>
      <c r="B7" s="143" t="str">
        <f>'Первичные данные 3 кл.'!B7</f>
        <v>Байков Егор</v>
      </c>
      <c r="C7" s="10" t="str">
        <f>IF('инд. оценка уровня 3кл.'!C7=" ","",IF('инд. оценка уровня 3кл.'!C7=0,IF('группы 2 кл.'!B6=1,"C","D"),IF('группы 2 кл.'!B6=1,"A",IF('группы 2 кл.'!B6=4,"C","B"))))</f>
        <v>D</v>
      </c>
      <c r="D7" s="10" t="str">
        <f>IF('инд. оценка уровня 3кл.'!D7=" "," ",IF('инд. оценка уровня 3кл.'!D7=0,IF('группы 2 кл.'!C6=1,"C","D"),IF('группы 2 кл.'!C6=1,"A",IF('группы 2 кл.'!C6=4,"C","B"))))</f>
        <v>D</v>
      </c>
      <c r="E7" s="10" t="str">
        <f>IF('инд. оценка уровня 3кл.'!E7=" "," ",IF('инд. оценка уровня 3кл.'!E7=0,IF('группы 2 кл.'!D6=1,"C","D"),IF('группы 2 кл.'!D6=1,"A",IF('группы 2 кл.'!D6=4,"C","B"))))</f>
        <v>D</v>
      </c>
      <c r="F7" s="10" t="str">
        <f>IF('инд. оценка уровня 3кл.'!H7=" "," ",IF('инд. оценка уровня 3кл.'!H7=0,IF('группы 2 кл.'!E6=1,"C","D"),IF('группы 2 кл.'!E6=1,"A",IF('группы 2 кл.'!E6=4,"C","B"))))</f>
        <v>C</v>
      </c>
      <c r="G7" s="10" t="str">
        <f>IF('инд. оценка уровня 3кл.'!I7=" "," ",IF('инд. оценка уровня 3кл.'!I7=0,IF('группы 2 кл.'!F6=1,"C","D"),IF('группы 2 кл.'!F6=1,"A",IF('группы 2 кл.'!F6=4,"C","B"))))</f>
        <v>C</v>
      </c>
      <c r="H7" s="10" t="str">
        <f>IF('инд. оценка уровня 3кл.'!J7=" "," ",IF('инд. оценка уровня 3кл.'!J7=0,IF('группы 2 кл.'!G6=1,"C","D"),IF('группы 2 кл.'!G6=1,"A",IF('группы 2 кл.'!G6=4,"C","B"))))</f>
        <v>C</v>
      </c>
      <c r="I7" s="10" t="str">
        <f>IF('инд. оценка уровня 3кл.'!K7=" "," ",IF('инд. оценка уровня 3кл.'!K7=0,IF('группы 2 кл.'!H6=1,"C","D"),IF('группы 2 кл.'!H6=1,"A",IF('группы 2 кл.'!H6=4,"C","B"))))</f>
        <v>C</v>
      </c>
      <c r="J7" s="10" t="str">
        <f>IF('инд. оценка уровня 3кл.'!L7=" "," ",IF('инд. оценка уровня 3кл.'!L7=0,IF('группы 2 кл.'!I6=1,"C","D"),IF('группы 2 кл.'!I6=1,"A",IF('группы 2 кл.'!I6=4,"C","B"))))</f>
        <v>D</v>
      </c>
      <c r="K7" s="10" t="str">
        <f>IF('инд. оценка уровня 3кл.'!M7=" "," ",IF('инд. оценка уровня 3кл.'!M7=0,IF('группы 2 кл.'!J6=1,"C","D"),IF('группы 2 кл.'!J6=1,"A",IF('группы 2 кл.'!J6=4,"C","B"))))</f>
        <v>D</v>
      </c>
      <c r="L7" s="10" t="str">
        <f>IF('инд. оценка уровня 3кл.'!N7=" "," ",IF('инд. оценка уровня 3кл.'!N7=0,IF('группы 2 кл.'!K6=1,"C","D"),IF('группы 2 кл.'!K6=1,"A",IF('группы 2 кл.'!K6=4,"C","B"))))</f>
        <v>C</v>
      </c>
      <c r="M7" s="10" t="str">
        <f>IF('инд. оценка уровня 3кл.'!R7=" "," ",IF('инд. оценка уровня 3кл.'!R7=0,IF('группы 2 кл.'!L6=1,"C","D"),IF('группы 2 кл.'!L6=1,"A",IF('группы 2 кл.'!L6=4,"C","B"))))</f>
        <v>C</v>
      </c>
      <c r="N7" s="10" t="str">
        <f>IF('инд. оценка уровня 3кл.'!S7=" "," ",IF('инд. оценка уровня 3кл.'!S7=0,IF('группы 2 кл.'!M6=1,"C","D"),IF('группы 2 кл.'!M6=1,"A",IF('группы 2 кл.'!M6=4,"C","B"))))</f>
        <v>C</v>
      </c>
      <c r="O7" s="189" t="str">
        <f>IF('инд. оценка уровня 3кл.'!T7=" "," ",IF('инд. оценка уровня 3кл.'!T7=0,IF('группы 2 кл.'!N6=1,"C","D"),IF('группы 2 кл.'!N6=1,"A",IF('группы 2 кл.'!N6=4,"C","B"))))</f>
        <v>C</v>
      </c>
    </row>
    <row r="8" spans="1:15" ht="11.25" customHeight="1" x14ac:dyDescent="0.2">
      <c r="A8" s="170">
        <v>3</v>
      </c>
      <c r="B8" s="143" t="str">
        <f>'Первичные данные 3 кл.'!B8</f>
        <v>Боклаганич Артем</v>
      </c>
      <c r="C8" s="10" t="str">
        <f>IF('инд. оценка уровня 3кл.'!C8=" ","",IF('инд. оценка уровня 3кл.'!C8=0,IF('группы 2 кл.'!B7=1,"C","D"),IF('группы 2 кл.'!B7=1,"A",IF('группы 2 кл.'!B7=4,"C","B"))))</f>
        <v>D</v>
      </c>
      <c r="D8" s="10" t="str">
        <f>IF('инд. оценка уровня 3кл.'!D8=" "," ",IF('инд. оценка уровня 3кл.'!D8=0,IF('группы 2 кл.'!C7=1,"C","D"),IF('группы 2 кл.'!C7=1,"A",IF('группы 2 кл.'!C7=4,"C","B"))))</f>
        <v>D</v>
      </c>
      <c r="E8" s="10" t="str">
        <f>IF('инд. оценка уровня 3кл.'!E8=" "," ",IF('инд. оценка уровня 3кл.'!E8=0,IF('группы 2 кл.'!D7=1,"C","D"),IF('группы 2 кл.'!D7=1,"A",IF('группы 2 кл.'!D7=4,"C","B"))))</f>
        <v>D</v>
      </c>
      <c r="F8" s="10" t="str">
        <f>IF('инд. оценка уровня 3кл.'!H8=" "," ",IF('инд. оценка уровня 3кл.'!H8=0,IF('группы 2 кл.'!E7=1,"C","D"),IF('группы 2 кл.'!E7=1,"A",IF('группы 2 кл.'!E7=4,"C","B"))))</f>
        <v>D</v>
      </c>
      <c r="G8" s="10" t="str">
        <f>IF('инд. оценка уровня 3кл.'!I8=" "," ",IF('инд. оценка уровня 3кл.'!I8=0,IF('группы 2 кл.'!F7=1,"C","D"),IF('группы 2 кл.'!F7=1,"A",IF('группы 2 кл.'!F7=4,"C","B"))))</f>
        <v>C</v>
      </c>
      <c r="H8" s="10" t="str">
        <f>IF('инд. оценка уровня 3кл.'!J8=" "," ",IF('инд. оценка уровня 3кл.'!J8=0,IF('группы 2 кл.'!G7=1,"C","D"),IF('группы 2 кл.'!G7=1,"A",IF('группы 2 кл.'!G7=4,"C","B"))))</f>
        <v>D</v>
      </c>
      <c r="I8" s="10" t="str">
        <f>IF('инд. оценка уровня 3кл.'!K8=" "," ",IF('инд. оценка уровня 3кл.'!K8=0,IF('группы 2 кл.'!H7=1,"C","D"),IF('группы 2 кл.'!H7=1,"A",IF('группы 2 кл.'!H7=4,"C","B"))))</f>
        <v>D</v>
      </c>
      <c r="J8" s="10" t="str">
        <f>IF('инд. оценка уровня 3кл.'!L8=" "," ",IF('инд. оценка уровня 3кл.'!L8=0,IF('группы 2 кл.'!I7=1,"C","D"),IF('группы 2 кл.'!I7=1,"A",IF('группы 2 кл.'!I7=4,"C","B"))))</f>
        <v>D</v>
      </c>
      <c r="K8" s="10" t="str">
        <f>IF('инд. оценка уровня 3кл.'!M8=" "," ",IF('инд. оценка уровня 3кл.'!M8=0,IF('группы 2 кл.'!J7=1,"C","D"),IF('группы 2 кл.'!J7=1,"A",IF('группы 2 кл.'!J7=4,"C","B"))))</f>
        <v>D</v>
      </c>
      <c r="L8" s="10" t="str">
        <f>IF('инд. оценка уровня 3кл.'!N8=" "," ",IF('инд. оценка уровня 3кл.'!N8=0,IF('группы 2 кл.'!K7=1,"C","D"),IF('группы 2 кл.'!K7=1,"A",IF('группы 2 кл.'!K7=4,"C","B"))))</f>
        <v>D</v>
      </c>
      <c r="M8" s="10" t="str">
        <f>IF('инд. оценка уровня 3кл.'!R8=" "," ",IF('инд. оценка уровня 3кл.'!R8=0,IF('группы 2 кл.'!L7=1,"C","D"),IF('группы 2 кл.'!L7=1,"A",IF('группы 2 кл.'!L7=4,"C","B"))))</f>
        <v>D</v>
      </c>
      <c r="N8" s="10" t="str">
        <f>IF('инд. оценка уровня 3кл.'!S8=" "," ",IF('инд. оценка уровня 3кл.'!S8=0,IF('группы 2 кл.'!M7=1,"C","D"),IF('группы 2 кл.'!M7=1,"A",IF('группы 2 кл.'!M7=4,"C","B"))))</f>
        <v>D</v>
      </c>
      <c r="O8" s="189" t="str">
        <f>IF('инд. оценка уровня 3кл.'!T8=" "," ",IF('инд. оценка уровня 3кл.'!T8=0,IF('группы 2 кл.'!N7=1,"C","D"),IF('группы 2 кл.'!N7=1,"A",IF('группы 2 кл.'!N7=4,"C","B"))))</f>
        <v>B</v>
      </c>
    </row>
    <row r="9" spans="1:15" ht="11.25" customHeight="1" x14ac:dyDescent="0.2">
      <c r="A9" s="170">
        <v>4</v>
      </c>
      <c r="B9" s="143" t="str">
        <f>'Первичные данные 3 кл.'!B9</f>
        <v>Бутакова Мария</v>
      </c>
      <c r="C9" s="10" t="str">
        <f>IF('инд. оценка уровня 3кл.'!C9=" ","",IF('инд. оценка уровня 3кл.'!C9=0,IF('группы 2 кл.'!B8=1,"C","D"),IF('группы 2 кл.'!B8=1,"A",IF('группы 2 кл.'!B8=4,"C","B"))))</f>
        <v>D</v>
      </c>
      <c r="D9" s="10" t="str">
        <f>IF('инд. оценка уровня 3кл.'!D9=" "," ",IF('инд. оценка уровня 3кл.'!D9=0,IF('группы 2 кл.'!C8=1,"C","D"),IF('группы 2 кл.'!C8=1,"A",IF('группы 2 кл.'!C8=4,"C","B"))))</f>
        <v>D</v>
      </c>
      <c r="E9" s="10" t="str">
        <f>IF('инд. оценка уровня 3кл.'!E9=" "," ",IF('инд. оценка уровня 3кл.'!E9=0,IF('группы 2 кл.'!D8=1,"C","D"),IF('группы 2 кл.'!D8=1,"A",IF('группы 2 кл.'!D8=4,"C","B"))))</f>
        <v>D</v>
      </c>
      <c r="F9" s="10" t="str">
        <f>IF('инд. оценка уровня 3кл.'!H9=" "," ",IF('инд. оценка уровня 3кл.'!H9=0,IF('группы 2 кл.'!E8=1,"C","D"),IF('группы 2 кл.'!E8=1,"A",IF('группы 2 кл.'!E8=4,"C","B"))))</f>
        <v>C</v>
      </c>
      <c r="G9" s="10" t="str">
        <f>IF('инд. оценка уровня 3кл.'!I9=" "," ",IF('инд. оценка уровня 3кл.'!I9=0,IF('группы 2 кл.'!F8=1,"C","D"),IF('группы 2 кл.'!F8=1,"A",IF('группы 2 кл.'!F8=4,"C","B"))))</f>
        <v>C</v>
      </c>
      <c r="H9" s="10" t="str">
        <f>IF('инд. оценка уровня 3кл.'!J9=" "," ",IF('инд. оценка уровня 3кл.'!J9=0,IF('группы 2 кл.'!G8=1,"C","D"),IF('группы 2 кл.'!G8=1,"A",IF('группы 2 кл.'!G8=4,"C","B"))))</f>
        <v>C</v>
      </c>
      <c r="I9" s="10" t="str">
        <f>IF('инд. оценка уровня 3кл.'!K9=" "," ",IF('инд. оценка уровня 3кл.'!K9=0,IF('группы 2 кл.'!H8=1,"C","D"),IF('группы 2 кл.'!H8=1,"A",IF('группы 2 кл.'!H8=4,"C","B"))))</f>
        <v>C</v>
      </c>
      <c r="J9" s="10" t="str">
        <f>IF('инд. оценка уровня 3кл.'!L9=" "," ",IF('инд. оценка уровня 3кл.'!L9=0,IF('группы 2 кл.'!I8=1,"C","D"),IF('группы 2 кл.'!I8=1,"A",IF('группы 2 кл.'!I8=4,"C","B"))))</f>
        <v>D</v>
      </c>
      <c r="K9" s="10" t="str">
        <f>IF('инд. оценка уровня 3кл.'!M9=" "," ",IF('инд. оценка уровня 3кл.'!M9=0,IF('группы 2 кл.'!J8=1,"C","D"),IF('группы 2 кл.'!J8=1,"A",IF('группы 2 кл.'!J8=4,"C","B"))))</f>
        <v>B</v>
      </c>
      <c r="L9" s="10" t="str">
        <f>IF('инд. оценка уровня 3кл.'!N9=" "," ",IF('инд. оценка уровня 3кл.'!N9=0,IF('группы 2 кл.'!K8=1,"C","D"),IF('группы 2 кл.'!K8=1,"A",IF('группы 2 кл.'!K8=4,"C","B"))))</f>
        <v>B</v>
      </c>
      <c r="M9" s="10" t="str">
        <f>IF('инд. оценка уровня 3кл.'!R9=" "," ",IF('инд. оценка уровня 3кл.'!R9=0,IF('группы 2 кл.'!L8=1,"C","D"),IF('группы 2 кл.'!L8=1,"A",IF('группы 2 кл.'!L8=4,"C","B"))))</f>
        <v>D</v>
      </c>
      <c r="N9" s="10" t="str">
        <f>IF('инд. оценка уровня 3кл.'!S9=" "," ",IF('инд. оценка уровня 3кл.'!S9=0,IF('группы 2 кл.'!M8=1,"C","D"),IF('группы 2 кл.'!M8=1,"A",IF('группы 2 кл.'!M8=4,"C","B"))))</f>
        <v>B</v>
      </c>
      <c r="O9" s="189" t="str">
        <f>IF('инд. оценка уровня 3кл.'!T9=" "," ",IF('инд. оценка уровня 3кл.'!T9=0,IF('группы 2 кл.'!N8=1,"C","D"),IF('группы 2 кл.'!N8=1,"A",IF('группы 2 кл.'!N8=4,"C","B"))))</f>
        <v>B</v>
      </c>
    </row>
    <row r="10" spans="1:15" ht="11.25" customHeight="1" x14ac:dyDescent="0.2">
      <c r="A10" s="170">
        <v>5</v>
      </c>
      <c r="B10" s="143" t="str">
        <f>'Первичные данные 3 кл.'!B10</f>
        <v>Волков Владислав</v>
      </c>
      <c r="C10" s="10" t="str">
        <f>IF('инд. оценка уровня 3кл.'!C10=" ","",IF('инд. оценка уровня 3кл.'!C10=0,IF('группы 2 кл.'!B9=1,"C","D"),IF('группы 2 кл.'!B9=1,"A",IF('группы 2 кл.'!B9=4,"C","B"))))</f>
        <v>D</v>
      </c>
      <c r="D10" s="10" t="str">
        <f>IF('инд. оценка уровня 3кл.'!D10=" "," ",IF('инд. оценка уровня 3кл.'!D10=0,IF('группы 2 кл.'!C9=1,"C","D"),IF('группы 2 кл.'!C9=1,"A",IF('группы 2 кл.'!C9=4,"C","B"))))</f>
        <v>D</v>
      </c>
      <c r="E10" s="10" t="str">
        <f>IF('инд. оценка уровня 3кл.'!E10=" "," ",IF('инд. оценка уровня 3кл.'!E10=0,IF('группы 2 кл.'!D9=1,"C","D"),IF('группы 2 кл.'!D9=1,"A",IF('группы 2 кл.'!D9=4,"C","B"))))</f>
        <v>D</v>
      </c>
      <c r="F10" s="10" t="str">
        <f>IF('инд. оценка уровня 3кл.'!H10=" "," ",IF('инд. оценка уровня 3кл.'!H10=0,IF('группы 2 кл.'!E9=1,"C","D"),IF('группы 2 кл.'!E9=1,"A",IF('группы 2 кл.'!E9=4,"C","B"))))</f>
        <v>C</v>
      </c>
      <c r="G10" s="10" t="str">
        <f>IF('инд. оценка уровня 3кл.'!I10=" "," ",IF('инд. оценка уровня 3кл.'!I10=0,IF('группы 2 кл.'!F9=1,"C","D"),IF('группы 2 кл.'!F9=1,"A",IF('группы 2 кл.'!F9=4,"C","B"))))</f>
        <v>D</v>
      </c>
      <c r="H10" s="10" t="str">
        <f>IF('инд. оценка уровня 3кл.'!J10=" "," ",IF('инд. оценка уровня 3кл.'!J10=0,IF('группы 2 кл.'!G9=1,"C","D"),IF('группы 2 кл.'!G9=1,"A",IF('группы 2 кл.'!G9=4,"C","B"))))</f>
        <v>D</v>
      </c>
      <c r="I10" s="10" t="str">
        <f>IF('инд. оценка уровня 3кл.'!K10=" "," ",IF('инд. оценка уровня 3кл.'!K10=0,IF('группы 2 кл.'!H9=1,"C","D"),IF('группы 2 кл.'!H9=1,"A",IF('группы 2 кл.'!H9=4,"C","B"))))</f>
        <v>D</v>
      </c>
      <c r="J10" s="10" t="str">
        <f>IF('инд. оценка уровня 3кл.'!L10=" "," ",IF('инд. оценка уровня 3кл.'!L10=0,IF('группы 2 кл.'!I9=1,"C","D"),IF('группы 2 кл.'!I9=1,"A",IF('группы 2 кл.'!I9=4,"C","B"))))</f>
        <v>C</v>
      </c>
      <c r="K10" s="10" t="str">
        <f>IF('инд. оценка уровня 3кл.'!M10=" "," ",IF('инд. оценка уровня 3кл.'!M10=0,IF('группы 2 кл.'!J9=1,"C","D"),IF('группы 2 кл.'!J9=1,"A",IF('группы 2 кл.'!J9=4,"C","B"))))</f>
        <v>C</v>
      </c>
      <c r="L10" s="10" t="str">
        <f>IF('инд. оценка уровня 3кл.'!N10=" "," ",IF('инд. оценка уровня 3кл.'!N10=0,IF('группы 2 кл.'!K9=1,"C","D"),IF('группы 2 кл.'!K9=1,"A",IF('группы 2 кл.'!K9=4,"C","B"))))</f>
        <v>C</v>
      </c>
      <c r="M10" s="10" t="str">
        <f>IF('инд. оценка уровня 3кл.'!R10=" "," ",IF('инд. оценка уровня 3кл.'!R10=0,IF('группы 2 кл.'!L9=1,"C","D"),IF('группы 2 кл.'!L9=1,"A",IF('группы 2 кл.'!L9=4,"C","B"))))</f>
        <v>D</v>
      </c>
      <c r="N10" s="10" t="str">
        <f>IF('инд. оценка уровня 3кл.'!S10=" "," ",IF('инд. оценка уровня 3кл.'!S10=0,IF('группы 2 кл.'!M9=1,"C","D"),IF('группы 2 кл.'!M9=1,"A",IF('группы 2 кл.'!M9=4,"C","B"))))</f>
        <v>D</v>
      </c>
      <c r="O10" s="189" t="str">
        <f>IF('инд. оценка уровня 3кл.'!T10=" "," ",IF('инд. оценка уровня 3кл.'!T10=0,IF('группы 2 кл.'!N9=1,"C","D"),IF('группы 2 кл.'!N9=1,"A",IF('группы 2 кл.'!N9=4,"C","B"))))</f>
        <v>C</v>
      </c>
    </row>
    <row r="11" spans="1:15" ht="11.25" customHeight="1" x14ac:dyDescent="0.2">
      <c r="A11" s="170">
        <v>6</v>
      </c>
      <c r="B11" s="143" t="str">
        <f>'Первичные данные 3 кл.'!B11</f>
        <v>Гук Артем</v>
      </c>
      <c r="C11" s="10" t="str">
        <f>IF('инд. оценка уровня 3кл.'!C11=" ","",IF('инд. оценка уровня 3кл.'!C11=0,IF('группы 2 кл.'!B10=1,"C","D"),IF('группы 2 кл.'!B10=1,"A",IF('группы 2 кл.'!B10=4,"C","B"))))</f>
        <v>D</v>
      </c>
      <c r="D11" s="10" t="str">
        <f>IF('инд. оценка уровня 3кл.'!D11=" "," ",IF('инд. оценка уровня 3кл.'!D11=0,IF('группы 2 кл.'!C10=1,"C","D"),IF('группы 2 кл.'!C10=1,"A",IF('группы 2 кл.'!C10=4,"C","B"))))</f>
        <v>D</v>
      </c>
      <c r="E11" s="10" t="str">
        <f>IF('инд. оценка уровня 3кл.'!E11=" "," ",IF('инд. оценка уровня 3кл.'!E11=0,IF('группы 2 кл.'!D10=1,"C","D"),IF('группы 2 кл.'!D10=1,"A",IF('группы 2 кл.'!D10=4,"C","B"))))</f>
        <v>D</v>
      </c>
      <c r="F11" s="10" t="str">
        <f>IF('инд. оценка уровня 3кл.'!H11=" "," ",IF('инд. оценка уровня 3кл.'!H11=0,IF('группы 2 кл.'!E10=1,"C","D"),IF('группы 2 кл.'!E10=1,"A",IF('группы 2 кл.'!E10=4,"C","B"))))</f>
        <v>D</v>
      </c>
      <c r="G11" s="10" t="str">
        <f>IF('инд. оценка уровня 3кл.'!I11=" "," ",IF('инд. оценка уровня 3кл.'!I11=0,IF('группы 2 кл.'!F10=1,"C","D"),IF('группы 2 кл.'!F10=1,"A",IF('группы 2 кл.'!F10=4,"C","B"))))</f>
        <v>D</v>
      </c>
      <c r="H11" s="10" t="str">
        <f>IF('инд. оценка уровня 3кл.'!J11=" "," ",IF('инд. оценка уровня 3кл.'!J11=0,IF('группы 2 кл.'!G10=1,"C","D"),IF('группы 2 кл.'!G10=1,"A",IF('группы 2 кл.'!G10=4,"C","B"))))</f>
        <v>D</v>
      </c>
      <c r="I11" s="10" t="str">
        <f>IF('инд. оценка уровня 3кл.'!K11=" "," ",IF('инд. оценка уровня 3кл.'!K11=0,IF('группы 2 кл.'!H10=1,"C","D"),IF('группы 2 кл.'!H10=1,"A",IF('группы 2 кл.'!H10=4,"C","B"))))</f>
        <v>D</v>
      </c>
      <c r="J11" s="10" t="str">
        <f>IF('инд. оценка уровня 3кл.'!L11=" "," ",IF('инд. оценка уровня 3кл.'!L11=0,IF('группы 2 кл.'!I10=1,"C","D"),IF('группы 2 кл.'!I10=1,"A",IF('группы 2 кл.'!I10=4,"C","B"))))</f>
        <v>D</v>
      </c>
      <c r="K11" s="10" t="str">
        <f>IF('инд. оценка уровня 3кл.'!M11=" "," ",IF('инд. оценка уровня 3кл.'!M11=0,IF('группы 2 кл.'!J10=1,"C","D"),IF('группы 2 кл.'!J10=1,"A",IF('группы 2 кл.'!J10=4,"C","B"))))</f>
        <v>D</v>
      </c>
      <c r="L11" s="10" t="str">
        <f>IF('инд. оценка уровня 3кл.'!N11=" "," ",IF('инд. оценка уровня 3кл.'!N11=0,IF('группы 2 кл.'!K10=1,"C","D"),IF('группы 2 кл.'!K10=1,"A",IF('группы 2 кл.'!K10=4,"C","B"))))</f>
        <v>D</v>
      </c>
      <c r="M11" s="10" t="str">
        <f>IF('инд. оценка уровня 3кл.'!R11=" "," ",IF('инд. оценка уровня 3кл.'!R11=0,IF('группы 2 кл.'!L10=1,"C","D"),IF('группы 2 кл.'!L10=1,"A",IF('группы 2 кл.'!L10=4,"C","B"))))</f>
        <v>D</v>
      </c>
      <c r="N11" s="10" t="str">
        <f>IF('инд. оценка уровня 3кл.'!S11=" "," ",IF('инд. оценка уровня 3кл.'!S11=0,IF('группы 2 кл.'!M10=1,"C","D"),IF('группы 2 кл.'!M10=1,"A",IF('группы 2 кл.'!M10=4,"C","B"))))</f>
        <v>D</v>
      </c>
      <c r="O11" s="189" t="str">
        <f>IF('инд. оценка уровня 3кл.'!T11=" "," ",IF('инд. оценка уровня 3кл.'!T11=0,IF('группы 2 кл.'!N10=1,"C","D"),IF('группы 2 кл.'!N10=1,"A",IF('группы 2 кл.'!N10=4,"C","B"))))</f>
        <v>C</v>
      </c>
    </row>
    <row r="12" spans="1:15" ht="11.25" customHeight="1" x14ac:dyDescent="0.2">
      <c r="A12" s="170">
        <v>7</v>
      </c>
      <c r="B12" s="143" t="str">
        <f>'Первичные данные 3 кл.'!B12</f>
        <v>Демченкова Алина</v>
      </c>
      <c r="C12" s="10" t="str">
        <f>IF('инд. оценка уровня 3кл.'!C12=" ","",IF('инд. оценка уровня 3кл.'!C12=0,IF('группы 2 кл.'!B11=1,"C","D"),IF('группы 2 кл.'!B11=1,"A",IF('группы 2 кл.'!B11=4,"C","B"))))</f>
        <v>D</v>
      </c>
      <c r="D12" s="10" t="str">
        <f>IF('инд. оценка уровня 3кл.'!D12=" "," ",IF('инд. оценка уровня 3кл.'!D12=0,IF('группы 2 кл.'!C11=1,"C","D"),IF('группы 2 кл.'!C11=1,"A",IF('группы 2 кл.'!C11=4,"C","B"))))</f>
        <v>D</v>
      </c>
      <c r="E12" s="10" t="str">
        <f>IF('инд. оценка уровня 3кл.'!E12=" "," ",IF('инд. оценка уровня 3кл.'!E12=0,IF('группы 2 кл.'!D11=1,"C","D"),IF('группы 2 кл.'!D11=1,"A",IF('группы 2 кл.'!D11=4,"C","B"))))</f>
        <v>D</v>
      </c>
      <c r="F12" s="10" t="str">
        <f>IF('инд. оценка уровня 3кл.'!H12=" "," ",IF('инд. оценка уровня 3кл.'!H12=0,IF('группы 2 кл.'!E11=1,"C","D"),IF('группы 2 кл.'!E11=1,"A",IF('группы 2 кл.'!E11=4,"C","B"))))</f>
        <v>D</v>
      </c>
      <c r="G12" s="10" t="str">
        <f>IF('инд. оценка уровня 3кл.'!I12=" "," ",IF('инд. оценка уровня 3кл.'!I12=0,IF('группы 2 кл.'!F11=1,"C","D"),IF('группы 2 кл.'!F11=1,"A",IF('группы 2 кл.'!F11=4,"C","B"))))</f>
        <v>D</v>
      </c>
      <c r="H12" s="10" t="str">
        <f>IF('инд. оценка уровня 3кл.'!J12=" "," ",IF('инд. оценка уровня 3кл.'!J12=0,IF('группы 2 кл.'!G11=1,"C","D"),IF('группы 2 кл.'!G11=1,"A",IF('группы 2 кл.'!G11=4,"C","B"))))</f>
        <v>D</v>
      </c>
      <c r="I12" s="10" t="str">
        <f>IF('инд. оценка уровня 3кл.'!K12=" "," ",IF('инд. оценка уровня 3кл.'!K12=0,IF('группы 2 кл.'!H11=1,"C","D"),IF('группы 2 кл.'!H11=1,"A",IF('группы 2 кл.'!H11=4,"C","B"))))</f>
        <v>D</v>
      </c>
      <c r="J12" s="10" t="str">
        <f>IF('инд. оценка уровня 3кл.'!L12=" "," ",IF('инд. оценка уровня 3кл.'!L12=0,IF('группы 2 кл.'!I11=1,"C","D"),IF('группы 2 кл.'!I11=1,"A",IF('группы 2 кл.'!I11=4,"C","B"))))</f>
        <v>D</v>
      </c>
      <c r="K12" s="10" t="str">
        <f>IF('инд. оценка уровня 3кл.'!M12=" "," ",IF('инд. оценка уровня 3кл.'!M12=0,IF('группы 2 кл.'!J11=1,"C","D"),IF('группы 2 кл.'!J11=1,"A",IF('группы 2 кл.'!J11=4,"C","B"))))</f>
        <v>D</v>
      </c>
      <c r="L12" s="10" t="str">
        <f>IF('инд. оценка уровня 3кл.'!N12=" "," ",IF('инд. оценка уровня 3кл.'!N12=0,IF('группы 2 кл.'!K11=1,"C","D"),IF('группы 2 кл.'!K11=1,"A",IF('группы 2 кл.'!K11=4,"C","B"))))</f>
        <v>D</v>
      </c>
      <c r="M12" s="10" t="str">
        <f>IF('инд. оценка уровня 3кл.'!R12=" "," ",IF('инд. оценка уровня 3кл.'!R12=0,IF('группы 2 кл.'!L11=1,"C","D"),IF('группы 2 кл.'!L11=1,"A",IF('группы 2 кл.'!L11=4,"C","B"))))</f>
        <v>D</v>
      </c>
      <c r="N12" s="10" t="str">
        <f>IF('инд. оценка уровня 3кл.'!S12=" "," ",IF('инд. оценка уровня 3кл.'!S12=0,IF('группы 2 кл.'!M11=1,"C","D"),IF('группы 2 кл.'!M11=1,"A",IF('группы 2 кл.'!M11=4,"C","B"))))</f>
        <v>D</v>
      </c>
      <c r="O12" s="189" t="str">
        <f>IF('инд. оценка уровня 3кл.'!T12=" "," ",IF('инд. оценка уровня 3кл.'!T12=0,IF('группы 2 кл.'!N11=1,"C","D"),IF('группы 2 кл.'!N11=1,"A",IF('группы 2 кл.'!N11=4,"C","B"))))</f>
        <v>D</v>
      </c>
    </row>
    <row r="13" spans="1:15" ht="11.25" customHeight="1" x14ac:dyDescent="0.2">
      <c r="A13" s="170">
        <v>8</v>
      </c>
      <c r="B13" s="143" t="str">
        <f>'Первичные данные 3 кл.'!B13</f>
        <v>Демченкова Диана</v>
      </c>
      <c r="C13" s="10" t="str">
        <f>IF('инд. оценка уровня 3кл.'!C13=" ","",IF('инд. оценка уровня 3кл.'!C13=0,IF('группы 2 кл.'!B12=1,"C","D"),IF('группы 2 кл.'!B12=1,"A",IF('группы 2 кл.'!B12=4,"C","B"))))</f>
        <v>D</v>
      </c>
      <c r="D13" s="10" t="str">
        <f>IF('инд. оценка уровня 3кл.'!D13=" "," ",IF('инд. оценка уровня 3кл.'!D13=0,IF('группы 2 кл.'!C12=1,"C","D"),IF('группы 2 кл.'!C12=1,"A",IF('группы 2 кл.'!C12=4,"C","B"))))</f>
        <v>D</v>
      </c>
      <c r="E13" s="10" t="str">
        <f>IF('инд. оценка уровня 3кл.'!E13=" "," ",IF('инд. оценка уровня 3кл.'!E13=0,IF('группы 2 кл.'!D12=1,"C","D"),IF('группы 2 кл.'!D12=1,"A",IF('группы 2 кл.'!D12=4,"C","B"))))</f>
        <v>D</v>
      </c>
      <c r="F13" s="10" t="str">
        <f>IF('инд. оценка уровня 3кл.'!H13=" "," ",IF('инд. оценка уровня 3кл.'!H13=0,IF('группы 2 кл.'!E12=1,"C","D"),IF('группы 2 кл.'!E12=1,"A",IF('группы 2 кл.'!E12=4,"C","B"))))</f>
        <v>B</v>
      </c>
      <c r="G13" s="10" t="str">
        <f>IF('инд. оценка уровня 3кл.'!I13=" "," ",IF('инд. оценка уровня 3кл.'!I13=0,IF('группы 2 кл.'!F12=1,"C","D"),IF('группы 2 кл.'!F12=1,"A",IF('группы 2 кл.'!F12=4,"C","B"))))</f>
        <v>C</v>
      </c>
      <c r="H13" s="10" t="str">
        <f>IF('инд. оценка уровня 3кл.'!J13=" "," ",IF('инд. оценка уровня 3кл.'!J13=0,IF('группы 2 кл.'!G12=1,"C","D"),IF('группы 2 кл.'!G12=1,"A",IF('группы 2 кл.'!G12=4,"C","B"))))</f>
        <v>A</v>
      </c>
      <c r="I13" s="10" t="str">
        <f>IF('инд. оценка уровня 3кл.'!K13=" "," ",IF('инд. оценка уровня 3кл.'!K13=0,IF('группы 2 кл.'!H12=1,"C","D"),IF('группы 2 кл.'!H12=1,"A",IF('группы 2 кл.'!H12=4,"C","B"))))</f>
        <v>C</v>
      </c>
      <c r="J13" s="10" t="str">
        <f>IF('инд. оценка уровня 3кл.'!L13=" "," ",IF('инд. оценка уровня 3кл.'!L13=0,IF('группы 2 кл.'!I12=1,"C","D"),IF('группы 2 кл.'!I12=1,"A",IF('группы 2 кл.'!I12=4,"C","B"))))</f>
        <v>C</v>
      </c>
      <c r="K13" s="10" t="str">
        <f>IF('инд. оценка уровня 3кл.'!M13=" "," ",IF('инд. оценка уровня 3кл.'!M13=0,IF('группы 2 кл.'!J12=1,"C","D"),IF('группы 2 кл.'!J12=1,"A",IF('группы 2 кл.'!J12=4,"C","B"))))</f>
        <v>C</v>
      </c>
      <c r="L13" s="10" t="str">
        <f>IF('инд. оценка уровня 3кл.'!N13=" "," ",IF('инд. оценка уровня 3кл.'!N13=0,IF('группы 2 кл.'!K12=1,"C","D"),IF('группы 2 кл.'!K12=1,"A",IF('группы 2 кл.'!K12=4,"C","B"))))</f>
        <v>C</v>
      </c>
      <c r="M13" s="10" t="str">
        <f>IF('инд. оценка уровня 3кл.'!R13=" "," ",IF('инд. оценка уровня 3кл.'!R13=0,IF('группы 2 кл.'!L12=1,"C","D"),IF('группы 2 кл.'!L12=1,"A",IF('группы 2 кл.'!L12=4,"C","B"))))</f>
        <v>C</v>
      </c>
      <c r="N13" s="10" t="str">
        <f>IF('инд. оценка уровня 3кл.'!S13=" "," ",IF('инд. оценка уровня 3кл.'!S13=0,IF('группы 2 кл.'!M12=1,"C","D"),IF('группы 2 кл.'!M12=1,"A",IF('группы 2 кл.'!M12=4,"C","B"))))</f>
        <v>A</v>
      </c>
      <c r="O13" s="189" t="str">
        <f>IF('инд. оценка уровня 3кл.'!T13=" "," ",IF('инд. оценка уровня 3кл.'!T13=0,IF('группы 2 кл.'!N12=1,"C","D"),IF('группы 2 кл.'!N12=1,"A",IF('группы 2 кл.'!N12=4,"C","B"))))</f>
        <v>A</v>
      </c>
    </row>
    <row r="14" spans="1:15" ht="11.25" customHeight="1" x14ac:dyDescent="0.2">
      <c r="A14" s="170">
        <v>9</v>
      </c>
      <c r="B14" s="143" t="str">
        <f>'Первичные данные 3 кл.'!B14</f>
        <v>Дереча Вадим</v>
      </c>
      <c r="C14" s="10" t="str">
        <f>IF('инд. оценка уровня 3кл.'!C14=" ","",IF('инд. оценка уровня 3кл.'!C14=0,IF('группы 2 кл.'!B13=1,"C","D"),IF('группы 2 кл.'!B13=1,"A",IF('группы 2 кл.'!B13=4,"C","B"))))</f>
        <v>D</v>
      </c>
      <c r="D14" s="10" t="str">
        <f>IF('инд. оценка уровня 3кл.'!D14=" "," ",IF('инд. оценка уровня 3кл.'!D14=0,IF('группы 2 кл.'!C13=1,"C","D"),IF('группы 2 кл.'!C13=1,"A",IF('группы 2 кл.'!C13=4,"C","B"))))</f>
        <v>D</v>
      </c>
      <c r="E14" s="10" t="str">
        <f>IF('инд. оценка уровня 3кл.'!E14=" "," ",IF('инд. оценка уровня 3кл.'!E14=0,IF('группы 2 кл.'!D13=1,"C","D"),IF('группы 2 кл.'!D13=1,"A",IF('группы 2 кл.'!D13=4,"C","B"))))</f>
        <v>D</v>
      </c>
      <c r="F14" s="10" t="str">
        <f>IF('инд. оценка уровня 3кл.'!H14=" "," ",IF('инд. оценка уровня 3кл.'!H14=0,IF('группы 2 кл.'!E13=1,"C","D"),IF('группы 2 кл.'!E13=1,"A",IF('группы 2 кл.'!E13=4,"C","B"))))</f>
        <v>B</v>
      </c>
      <c r="G14" s="10" t="str">
        <f>IF('инд. оценка уровня 3кл.'!I14=" "," ",IF('инд. оценка уровня 3кл.'!I14=0,IF('группы 2 кл.'!F13=1,"C","D"),IF('группы 2 кл.'!F13=1,"A",IF('группы 2 кл.'!F13=4,"C","B"))))</f>
        <v>C</v>
      </c>
      <c r="H14" s="10" t="str">
        <f>IF('инд. оценка уровня 3кл.'!J14=" "," ",IF('инд. оценка уровня 3кл.'!J14=0,IF('группы 2 кл.'!G13=1,"C","D"),IF('группы 2 кл.'!G13=1,"A",IF('группы 2 кл.'!G13=4,"C","B"))))</f>
        <v>B</v>
      </c>
      <c r="I14" s="10" t="str">
        <f>IF('инд. оценка уровня 3кл.'!K14=" "," ",IF('инд. оценка уровня 3кл.'!K14=0,IF('группы 2 кл.'!H13=1,"C","D"),IF('группы 2 кл.'!H13=1,"A",IF('группы 2 кл.'!H13=4,"C","B"))))</f>
        <v>C</v>
      </c>
      <c r="J14" s="10" t="str">
        <f>IF('инд. оценка уровня 3кл.'!L14=" "," ",IF('инд. оценка уровня 3кл.'!L14=0,IF('группы 2 кл.'!I13=1,"C","D"),IF('группы 2 кл.'!I13=1,"A",IF('группы 2 кл.'!I13=4,"C","B"))))</f>
        <v>D</v>
      </c>
      <c r="K14" s="10" t="str">
        <f>IF('инд. оценка уровня 3кл.'!M14=" "," ",IF('инд. оценка уровня 3кл.'!M14=0,IF('группы 2 кл.'!J13=1,"C","D"),IF('группы 2 кл.'!J13=1,"A",IF('группы 2 кл.'!J13=4,"C","B"))))</f>
        <v>D</v>
      </c>
      <c r="L14" s="10" t="str">
        <f>IF('инд. оценка уровня 3кл.'!N14=" "," ",IF('инд. оценка уровня 3кл.'!N14=0,IF('группы 2 кл.'!K13=1,"C","D"),IF('группы 2 кл.'!K13=1,"A",IF('группы 2 кл.'!K13=4,"C","B"))))</f>
        <v>B</v>
      </c>
      <c r="M14" s="10" t="str">
        <f>IF('инд. оценка уровня 3кл.'!R14=" "," ",IF('инд. оценка уровня 3кл.'!R14=0,IF('группы 2 кл.'!L13=1,"C","D"),IF('группы 2 кл.'!L13=1,"A",IF('группы 2 кл.'!L13=4,"C","B"))))</f>
        <v>C</v>
      </c>
      <c r="N14" s="10" t="str">
        <f>IF('инд. оценка уровня 3кл.'!S14=" "," ",IF('инд. оценка уровня 3кл.'!S14=0,IF('группы 2 кл.'!M13=1,"C","D"),IF('группы 2 кл.'!M13=1,"A",IF('группы 2 кл.'!M13=4,"C","B"))))</f>
        <v>D</v>
      </c>
      <c r="O14" s="189" t="str">
        <f>IF('инд. оценка уровня 3кл.'!T14=" "," ",IF('инд. оценка уровня 3кл.'!T14=0,IF('группы 2 кл.'!N13=1,"C","D"),IF('группы 2 кл.'!N13=1,"A",IF('группы 2 кл.'!N13=4,"C","B"))))</f>
        <v>A</v>
      </c>
    </row>
    <row r="15" spans="1:15" ht="11.25" customHeight="1" x14ac:dyDescent="0.2">
      <c r="A15" s="170">
        <v>10</v>
      </c>
      <c r="B15" s="143" t="str">
        <f>'Первичные данные 3 кл.'!B15</f>
        <v>Зартдинов Кирилл</v>
      </c>
      <c r="C15" s="10" t="str">
        <f>IF('инд. оценка уровня 3кл.'!C15=" ","",IF('инд. оценка уровня 3кл.'!C15=0,IF('группы 2 кл.'!B14=1,"C","D"),IF('группы 2 кл.'!B14=1,"A",IF('группы 2 кл.'!B14=4,"C","B"))))</f>
        <v>D</v>
      </c>
      <c r="D15" s="10" t="str">
        <f>IF('инд. оценка уровня 3кл.'!D15=" "," ",IF('инд. оценка уровня 3кл.'!D15=0,IF('группы 2 кл.'!C14=1,"C","D"),IF('группы 2 кл.'!C14=1,"A",IF('группы 2 кл.'!C14=4,"C","B"))))</f>
        <v>D</v>
      </c>
      <c r="E15" s="10" t="str">
        <f>IF('инд. оценка уровня 3кл.'!E15=" "," ",IF('инд. оценка уровня 3кл.'!E15=0,IF('группы 2 кл.'!D14=1,"C","D"),IF('группы 2 кл.'!D14=1,"A",IF('группы 2 кл.'!D14=4,"C","B"))))</f>
        <v>D</v>
      </c>
      <c r="F15" s="10" t="str">
        <f>IF('инд. оценка уровня 3кл.'!H15=" "," ",IF('инд. оценка уровня 3кл.'!H15=0,IF('группы 2 кл.'!E14=1,"C","D"),IF('группы 2 кл.'!E14=1,"A",IF('группы 2 кл.'!E14=4,"C","B"))))</f>
        <v>B</v>
      </c>
      <c r="G15" s="10" t="str">
        <f>IF('инд. оценка уровня 3кл.'!I15=" "," ",IF('инд. оценка уровня 3кл.'!I15=0,IF('группы 2 кл.'!F14=1,"C","D"),IF('группы 2 кл.'!F14=1,"A",IF('группы 2 кл.'!F14=4,"C","B"))))</f>
        <v>C</v>
      </c>
      <c r="H15" s="10" t="str">
        <f>IF('инд. оценка уровня 3кл.'!J15=" "," ",IF('инд. оценка уровня 3кл.'!J15=0,IF('группы 2 кл.'!G14=1,"C","D"),IF('группы 2 кл.'!G14=1,"A",IF('группы 2 кл.'!G14=4,"C","B"))))</f>
        <v>B</v>
      </c>
      <c r="I15" s="10" t="str">
        <f>IF('инд. оценка уровня 3кл.'!K15=" "," ",IF('инд. оценка уровня 3кл.'!K15=0,IF('группы 2 кл.'!H14=1,"C","D"),IF('группы 2 кл.'!H14=1,"A",IF('группы 2 кл.'!H14=4,"C","B"))))</f>
        <v>C</v>
      </c>
      <c r="J15" s="10" t="str">
        <f>IF('инд. оценка уровня 3кл.'!L15=" "," ",IF('инд. оценка уровня 3кл.'!L15=0,IF('группы 2 кл.'!I14=1,"C","D"),IF('группы 2 кл.'!I14=1,"A",IF('группы 2 кл.'!I14=4,"C","B"))))</f>
        <v>B</v>
      </c>
      <c r="K15" s="10" t="str">
        <f>IF('инд. оценка уровня 3кл.'!M15=" "," ",IF('инд. оценка уровня 3кл.'!M15=0,IF('группы 2 кл.'!J14=1,"C","D"),IF('группы 2 кл.'!J14=1,"A",IF('группы 2 кл.'!J14=4,"C","B"))))</f>
        <v>C</v>
      </c>
      <c r="L15" s="10" t="str">
        <f>IF('инд. оценка уровня 3кл.'!N15=" "," ",IF('инд. оценка уровня 3кл.'!N15=0,IF('группы 2 кл.'!K14=1,"C","D"),IF('группы 2 кл.'!K14=1,"A",IF('группы 2 кл.'!K14=4,"C","B"))))</f>
        <v>B</v>
      </c>
      <c r="M15" s="10" t="str">
        <f>IF('инд. оценка уровня 3кл.'!R15=" "," ",IF('инд. оценка уровня 3кл.'!R15=0,IF('группы 2 кл.'!L14=1,"C","D"),IF('группы 2 кл.'!L14=1,"A",IF('группы 2 кл.'!L14=4,"C","B"))))</f>
        <v>C</v>
      </c>
      <c r="N15" s="10" t="str">
        <f>IF('инд. оценка уровня 3кл.'!S15=" "," ",IF('инд. оценка уровня 3кл.'!S15=0,IF('группы 2 кл.'!M14=1,"C","D"),IF('группы 2 кл.'!M14=1,"A",IF('группы 2 кл.'!M14=4,"C","B"))))</f>
        <v>B</v>
      </c>
      <c r="O15" s="189" t="str">
        <f>IF('инд. оценка уровня 3кл.'!T15=" "," ",IF('инд. оценка уровня 3кл.'!T15=0,IF('группы 2 кл.'!N14=1,"C","D"),IF('группы 2 кл.'!N14=1,"A",IF('группы 2 кл.'!N14=4,"C","B"))))</f>
        <v>C</v>
      </c>
    </row>
    <row r="16" spans="1:15" ht="11.25" customHeight="1" x14ac:dyDescent="0.2">
      <c r="A16" s="170">
        <v>11</v>
      </c>
      <c r="B16" s="143" t="str">
        <f>'Первичные данные 3 кл.'!B16</f>
        <v>Казачков Максим</v>
      </c>
      <c r="C16" s="10" t="str">
        <f>IF('инд. оценка уровня 3кл.'!C16=" ","",IF('инд. оценка уровня 3кл.'!C16=0,IF('группы 2 кл.'!B15=1,"C","D"),IF('группы 2 кл.'!B15=1,"A",IF('группы 2 кл.'!B15=4,"C","B"))))</f>
        <v>C</v>
      </c>
      <c r="D16" s="10" t="str">
        <f>IF('инд. оценка уровня 3кл.'!D16=" "," ",IF('инд. оценка уровня 3кл.'!D16=0,IF('группы 2 кл.'!C15=1,"C","D"),IF('группы 2 кл.'!C15=1,"A",IF('группы 2 кл.'!C15=4,"C","B"))))</f>
        <v>C</v>
      </c>
      <c r="E16" s="10" t="str">
        <f>IF('инд. оценка уровня 3кл.'!E16=" "," ",IF('инд. оценка уровня 3кл.'!E16=0,IF('группы 2 кл.'!D15=1,"C","D"),IF('группы 2 кл.'!D15=1,"A",IF('группы 2 кл.'!D15=4,"C","B"))))</f>
        <v>D</v>
      </c>
      <c r="F16" s="10" t="str">
        <f>IF('инд. оценка уровня 3кл.'!H16=" "," ",IF('инд. оценка уровня 3кл.'!H16=0,IF('группы 2 кл.'!E15=1,"C","D"),IF('группы 2 кл.'!E15=1,"A",IF('группы 2 кл.'!E15=4,"C","B"))))</f>
        <v>A</v>
      </c>
      <c r="G16" s="10" t="str">
        <f>IF('инд. оценка уровня 3кл.'!I16=" "," ",IF('инд. оценка уровня 3кл.'!I16=0,IF('группы 2 кл.'!F15=1,"C","D"),IF('группы 2 кл.'!F15=1,"A",IF('группы 2 кл.'!F15=4,"C","B"))))</f>
        <v>B</v>
      </c>
      <c r="H16" s="10" t="str">
        <f>IF('инд. оценка уровня 3кл.'!J16=" "," ",IF('инд. оценка уровня 3кл.'!J16=0,IF('группы 2 кл.'!G15=1,"C","D"),IF('группы 2 кл.'!G15=1,"A",IF('группы 2 кл.'!G15=4,"C","B"))))</f>
        <v>B</v>
      </c>
      <c r="I16" s="10" t="str">
        <f>IF('инд. оценка уровня 3кл.'!K16=" "," ",IF('инд. оценка уровня 3кл.'!K16=0,IF('группы 2 кл.'!H15=1,"C","D"),IF('группы 2 кл.'!H15=1,"A",IF('группы 2 кл.'!H15=4,"C","B"))))</f>
        <v>C</v>
      </c>
      <c r="J16" s="10" t="str">
        <f>IF('инд. оценка уровня 3кл.'!L16=" "," ",IF('инд. оценка уровня 3кл.'!L16=0,IF('группы 2 кл.'!I15=1,"C","D"),IF('группы 2 кл.'!I15=1,"A",IF('группы 2 кл.'!I15=4,"C","B"))))</f>
        <v>B</v>
      </c>
      <c r="K16" s="10" t="str">
        <f>IF('инд. оценка уровня 3кл.'!M16=" "," ",IF('инд. оценка уровня 3кл.'!M16=0,IF('группы 2 кл.'!J15=1,"C","D"),IF('группы 2 кл.'!J15=1,"A",IF('группы 2 кл.'!J15=4,"C","B"))))</f>
        <v>C</v>
      </c>
      <c r="L16" s="10" t="str">
        <f>IF('инд. оценка уровня 3кл.'!N16=" "," ",IF('инд. оценка уровня 3кл.'!N16=0,IF('группы 2 кл.'!K15=1,"C","D"),IF('группы 2 кл.'!K15=1,"A",IF('группы 2 кл.'!K15=4,"C","B"))))</f>
        <v>A</v>
      </c>
      <c r="M16" s="10" t="str">
        <f>IF('инд. оценка уровня 3кл.'!R16=" "," ",IF('инд. оценка уровня 3кл.'!R16=0,IF('группы 2 кл.'!L15=1,"C","D"),IF('группы 2 кл.'!L15=1,"A",IF('группы 2 кл.'!L15=4,"C","B"))))</f>
        <v>C</v>
      </c>
      <c r="N16" s="10" t="str">
        <f>IF('инд. оценка уровня 3кл.'!S16=" "," ",IF('инд. оценка уровня 3кл.'!S16=0,IF('группы 2 кл.'!M15=1,"C","D"),IF('группы 2 кл.'!M15=1,"A",IF('группы 2 кл.'!M15=4,"C","B"))))</f>
        <v>B</v>
      </c>
      <c r="O16" s="189" t="str">
        <f>IF('инд. оценка уровня 3кл.'!T16=" "," ",IF('инд. оценка уровня 3кл.'!T16=0,IF('группы 2 кл.'!N15=1,"C","D"),IF('группы 2 кл.'!N15=1,"A",IF('группы 2 кл.'!N15=4,"C","B"))))</f>
        <v>B</v>
      </c>
    </row>
    <row r="17" spans="1:15" ht="11.25" customHeight="1" x14ac:dyDescent="0.2">
      <c r="A17" s="170">
        <v>12</v>
      </c>
      <c r="B17" s="143" t="str">
        <f>'Первичные данные 3 кл.'!B17</f>
        <v>Канева Алина</v>
      </c>
      <c r="C17" s="10" t="str">
        <f>IF('инд. оценка уровня 3кл.'!C17=" ","",IF('инд. оценка уровня 3кл.'!C17=0,IF('группы 2 кл.'!B16=1,"C","D"),IF('группы 2 кл.'!B16=1,"A",IF('группы 2 кл.'!B16=4,"C","B"))))</f>
        <v>D</v>
      </c>
      <c r="D17" s="10" t="str">
        <f>IF('инд. оценка уровня 3кл.'!D17=" "," ",IF('инд. оценка уровня 3кл.'!D17=0,IF('группы 2 кл.'!C16=1,"C","D"),IF('группы 2 кл.'!C16=1,"A",IF('группы 2 кл.'!C16=4,"C","B"))))</f>
        <v>D</v>
      </c>
      <c r="E17" s="10" t="str">
        <f>IF('инд. оценка уровня 3кл.'!E17=" "," ",IF('инд. оценка уровня 3кл.'!E17=0,IF('группы 2 кл.'!D16=1,"C","D"),IF('группы 2 кл.'!D16=1,"A",IF('группы 2 кл.'!D16=4,"C","B"))))</f>
        <v>D</v>
      </c>
      <c r="F17" s="10" t="str">
        <f>IF('инд. оценка уровня 3кл.'!H17=" "," ",IF('инд. оценка уровня 3кл.'!H17=0,IF('группы 2 кл.'!E16=1,"C","D"),IF('группы 2 кл.'!E16=1,"A",IF('группы 2 кл.'!E16=4,"C","B"))))</f>
        <v>B</v>
      </c>
      <c r="G17" s="10" t="str">
        <f>IF('инд. оценка уровня 3кл.'!I17=" "," ",IF('инд. оценка уровня 3кл.'!I17=0,IF('группы 2 кл.'!F16=1,"C","D"),IF('группы 2 кл.'!F16=1,"A",IF('группы 2 кл.'!F16=4,"C","B"))))</f>
        <v>D</v>
      </c>
      <c r="H17" s="10" t="str">
        <f>IF('инд. оценка уровня 3кл.'!J17=" "," ",IF('инд. оценка уровня 3кл.'!J17=0,IF('группы 2 кл.'!G16=1,"C","D"),IF('группы 2 кл.'!G16=1,"A",IF('группы 2 кл.'!G16=4,"C","B"))))</f>
        <v>C</v>
      </c>
      <c r="I17" s="10" t="str">
        <f>IF('инд. оценка уровня 3кл.'!K17=" "," ",IF('инд. оценка уровня 3кл.'!K17=0,IF('группы 2 кл.'!H16=1,"C","D"),IF('группы 2 кл.'!H16=1,"A",IF('группы 2 кл.'!H16=4,"C","B"))))</f>
        <v>D</v>
      </c>
      <c r="J17" s="10" t="str">
        <f>IF('инд. оценка уровня 3кл.'!L17=" "," ",IF('инд. оценка уровня 3кл.'!L17=0,IF('группы 2 кл.'!I16=1,"C","D"),IF('группы 2 кл.'!I16=1,"A",IF('группы 2 кл.'!I16=4,"C","B"))))</f>
        <v>D</v>
      </c>
      <c r="K17" s="10" t="str">
        <f>IF('инд. оценка уровня 3кл.'!M17=" "," ",IF('инд. оценка уровня 3кл.'!M17=0,IF('группы 2 кл.'!J16=1,"C","D"),IF('группы 2 кл.'!J16=1,"A",IF('группы 2 кл.'!J16=4,"C","B"))))</f>
        <v>C</v>
      </c>
      <c r="L17" s="10" t="str">
        <f>IF('инд. оценка уровня 3кл.'!N17=" "," ",IF('инд. оценка уровня 3кл.'!N17=0,IF('группы 2 кл.'!K16=1,"C","D"),IF('группы 2 кл.'!K16=1,"A",IF('группы 2 кл.'!K16=4,"C","B"))))</f>
        <v>D</v>
      </c>
      <c r="M17" s="10" t="str">
        <f>IF('инд. оценка уровня 3кл.'!R17=" "," ",IF('инд. оценка уровня 3кл.'!R17=0,IF('группы 2 кл.'!L16=1,"C","D"),IF('группы 2 кл.'!L16=1,"A",IF('группы 2 кл.'!L16=4,"C","B"))))</f>
        <v>D</v>
      </c>
      <c r="N17" s="10" t="str">
        <f>IF('инд. оценка уровня 3кл.'!S17=" "," ",IF('инд. оценка уровня 3кл.'!S17=0,IF('группы 2 кл.'!M16=1,"C","D"),IF('группы 2 кл.'!M16=1,"A",IF('группы 2 кл.'!M16=4,"C","B"))))</f>
        <v>D</v>
      </c>
      <c r="O17" s="189" t="str">
        <f>IF('инд. оценка уровня 3кл.'!T17=" "," ",IF('инд. оценка уровня 3кл.'!T17=0,IF('группы 2 кл.'!N16=1,"C","D"),IF('группы 2 кл.'!N16=1,"A",IF('группы 2 кл.'!N16=4,"C","B"))))</f>
        <v>B</v>
      </c>
    </row>
    <row r="18" spans="1:15" ht="11.25" customHeight="1" x14ac:dyDescent="0.2">
      <c r="A18" s="170">
        <v>13</v>
      </c>
      <c r="B18" s="143" t="str">
        <f>'Первичные данные 3 кл.'!B18</f>
        <v>Катугина Дарья</v>
      </c>
      <c r="C18" s="10" t="str">
        <f>IF('инд. оценка уровня 3кл.'!C18=" ","",IF('инд. оценка уровня 3кл.'!C18=0,IF('группы 2 кл.'!B17=1,"C","D"),IF('группы 2 кл.'!B17=1,"A",IF('группы 2 кл.'!B17=4,"C","B"))))</f>
        <v>D</v>
      </c>
      <c r="D18" s="10" t="str">
        <f>IF('инд. оценка уровня 3кл.'!D18=" "," ",IF('инд. оценка уровня 3кл.'!D18=0,IF('группы 2 кл.'!C17=1,"C","D"),IF('группы 2 кл.'!C17=1,"A",IF('группы 2 кл.'!C17=4,"C","B"))))</f>
        <v>D</v>
      </c>
      <c r="E18" s="10" t="str">
        <f>IF('инд. оценка уровня 3кл.'!E18=" "," ",IF('инд. оценка уровня 3кл.'!E18=0,IF('группы 2 кл.'!D17=1,"C","D"),IF('группы 2 кл.'!D17=1,"A",IF('группы 2 кл.'!D17=4,"C","B"))))</f>
        <v>D</v>
      </c>
      <c r="F18" s="10" t="str">
        <f>IF('инд. оценка уровня 3кл.'!H18=" "," ",IF('инд. оценка уровня 3кл.'!H18=0,IF('группы 2 кл.'!E17=1,"C","D"),IF('группы 2 кл.'!E17=1,"A",IF('группы 2 кл.'!E17=4,"C","B"))))</f>
        <v>D</v>
      </c>
      <c r="G18" s="10" t="str">
        <f>IF('инд. оценка уровня 3кл.'!I18=" "," ",IF('инд. оценка уровня 3кл.'!I18=0,IF('группы 2 кл.'!F17=1,"C","D"),IF('группы 2 кл.'!F17=1,"A",IF('группы 2 кл.'!F17=4,"C","B"))))</f>
        <v>D</v>
      </c>
      <c r="H18" s="10" t="str">
        <f>IF('инд. оценка уровня 3кл.'!J18=" "," ",IF('инд. оценка уровня 3кл.'!J18=0,IF('группы 2 кл.'!G17=1,"C","D"),IF('группы 2 кл.'!G17=1,"A",IF('группы 2 кл.'!G17=4,"C","B"))))</f>
        <v>C</v>
      </c>
      <c r="I18" s="10" t="str">
        <f>IF('инд. оценка уровня 3кл.'!K18=" "," ",IF('инд. оценка уровня 3кл.'!K18=0,IF('группы 2 кл.'!H17=1,"C","D"),IF('группы 2 кл.'!H17=1,"A",IF('группы 2 кл.'!H17=4,"C","B"))))</f>
        <v>C</v>
      </c>
      <c r="J18" s="10" t="str">
        <f>IF('инд. оценка уровня 3кл.'!L18=" "," ",IF('инд. оценка уровня 3кл.'!L18=0,IF('группы 2 кл.'!I17=1,"C","D"),IF('группы 2 кл.'!I17=1,"A",IF('группы 2 кл.'!I17=4,"C","B"))))</f>
        <v>D</v>
      </c>
      <c r="K18" s="10" t="str">
        <f>IF('инд. оценка уровня 3кл.'!M18=" "," ",IF('инд. оценка уровня 3кл.'!M18=0,IF('группы 2 кл.'!J17=1,"C","D"),IF('группы 2 кл.'!J17=1,"A",IF('группы 2 кл.'!J17=4,"C","B"))))</f>
        <v>D</v>
      </c>
      <c r="L18" s="10" t="str">
        <f>IF('инд. оценка уровня 3кл.'!N18=" "," ",IF('инд. оценка уровня 3кл.'!N18=0,IF('группы 2 кл.'!K17=1,"C","D"),IF('группы 2 кл.'!K17=1,"A",IF('группы 2 кл.'!K17=4,"C","B"))))</f>
        <v>D</v>
      </c>
      <c r="M18" s="10" t="str">
        <f>IF('инд. оценка уровня 3кл.'!R18=" "," ",IF('инд. оценка уровня 3кл.'!R18=0,IF('группы 2 кл.'!L17=1,"C","D"),IF('группы 2 кл.'!L17=1,"A",IF('группы 2 кл.'!L17=4,"C","B"))))</f>
        <v>D</v>
      </c>
      <c r="N18" s="10" t="str">
        <f>IF('инд. оценка уровня 3кл.'!S18=" "," ",IF('инд. оценка уровня 3кл.'!S18=0,IF('группы 2 кл.'!M17=1,"C","D"),IF('группы 2 кл.'!M17=1,"A",IF('группы 2 кл.'!M17=4,"C","B"))))</f>
        <v>D</v>
      </c>
      <c r="O18" s="189" t="str">
        <f>IF('инд. оценка уровня 3кл.'!T18=" "," ",IF('инд. оценка уровня 3кл.'!T18=0,IF('группы 2 кл.'!N17=1,"C","D"),IF('группы 2 кл.'!N17=1,"A",IF('группы 2 кл.'!N17=4,"C","B"))))</f>
        <v>C</v>
      </c>
    </row>
    <row r="19" spans="1:15" ht="11.25" customHeight="1" x14ac:dyDescent="0.2">
      <c r="A19" s="170">
        <v>14</v>
      </c>
      <c r="B19" s="143" t="str">
        <f>'Первичные данные 3 кл.'!B19</f>
        <v>Макарова Полина</v>
      </c>
      <c r="C19" s="10" t="str">
        <f>IF('инд. оценка уровня 3кл.'!C19=" ","",IF('инд. оценка уровня 3кл.'!C19=0,IF('группы 2 кл.'!B18=1,"C","D"),IF('группы 2 кл.'!B18=1,"A",IF('группы 2 кл.'!B18=4,"C","B"))))</f>
        <v>C</v>
      </c>
      <c r="D19" s="10" t="str">
        <f>IF('инд. оценка уровня 3кл.'!D19=" "," ",IF('инд. оценка уровня 3кл.'!D19=0,IF('группы 2 кл.'!C18=1,"C","D"),IF('группы 2 кл.'!C18=1,"A",IF('группы 2 кл.'!C18=4,"C","B"))))</f>
        <v>C</v>
      </c>
      <c r="E19" s="10" t="str">
        <f>IF('инд. оценка уровня 3кл.'!E19=" "," ",IF('инд. оценка уровня 3кл.'!E19=0,IF('группы 2 кл.'!D18=1,"C","D"),IF('группы 2 кл.'!D18=1,"A",IF('группы 2 кл.'!D18=4,"C","B"))))</f>
        <v>D</v>
      </c>
      <c r="F19" s="10" t="str">
        <f>IF('инд. оценка уровня 3кл.'!H19=" "," ",IF('инд. оценка уровня 3кл.'!H19=0,IF('группы 2 кл.'!E18=1,"C","D"),IF('группы 2 кл.'!E18=1,"A",IF('группы 2 кл.'!E18=4,"C","B"))))</f>
        <v>C</v>
      </c>
      <c r="G19" s="10" t="str">
        <f>IF('инд. оценка уровня 3кл.'!I19=" "," ",IF('инд. оценка уровня 3кл.'!I19=0,IF('группы 2 кл.'!F18=1,"C","D"),IF('группы 2 кл.'!F18=1,"A",IF('группы 2 кл.'!F18=4,"C","B"))))</f>
        <v>B</v>
      </c>
      <c r="H19" s="10" t="str">
        <f>IF('инд. оценка уровня 3кл.'!J19=" "," ",IF('инд. оценка уровня 3кл.'!J19=0,IF('группы 2 кл.'!G18=1,"C","D"),IF('группы 2 кл.'!G18=1,"A",IF('группы 2 кл.'!G18=4,"C","B"))))</f>
        <v>B</v>
      </c>
      <c r="I19" s="10" t="str">
        <f>IF('инд. оценка уровня 3кл.'!K19=" "," ",IF('инд. оценка уровня 3кл.'!K19=0,IF('группы 2 кл.'!H18=1,"C","D"),IF('группы 2 кл.'!H18=1,"A",IF('группы 2 кл.'!H18=4,"C","B"))))</f>
        <v>A</v>
      </c>
      <c r="J19" s="10" t="str">
        <f>IF('инд. оценка уровня 3кл.'!L19=" "," ",IF('инд. оценка уровня 3кл.'!L19=0,IF('группы 2 кл.'!I18=1,"C","D"),IF('группы 2 кл.'!I18=1,"A",IF('группы 2 кл.'!I18=4,"C","B"))))</f>
        <v>B</v>
      </c>
      <c r="K19" s="10" t="str">
        <f>IF('инд. оценка уровня 3кл.'!M19=" "," ",IF('инд. оценка уровня 3кл.'!M19=0,IF('группы 2 кл.'!J18=1,"C","D"),IF('группы 2 кл.'!J18=1,"A",IF('группы 2 кл.'!J18=4,"C","B"))))</f>
        <v>B</v>
      </c>
      <c r="L19" s="10" t="str">
        <f>IF('инд. оценка уровня 3кл.'!N19=" "," ",IF('инд. оценка уровня 3кл.'!N19=0,IF('группы 2 кл.'!K18=1,"C","D"),IF('группы 2 кл.'!K18=1,"A",IF('группы 2 кл.'!K18=4,"C","B"))))</f>
        <v>C</v>
      </c>
      <c r="M19" s="10" t="str">
        <f>IF('инд. оценка уровня 3кл.'!R19=" "," ",IF('инд. оценка уровня 3кл.'!R19=0,IF('группы 2 кл.'!L18=1,"C","D"),IF('группы 2 кл.'!L18=1,"A",IF('группы 2 кл.'!L18=4,"C","B"))))</f>
        <v>B</v>
      </c>
      <c r="N19" s="10" t="str">
        <f>IF('инд. оценка уровня 3кл.'!S19=" "," ",IF('инд. оценка уровня 3кл.'!S19=0,IF('группы 2 кл.'!M18=1,"C","D"),IF('группы 2 кл.'!M18=1,"A",IF('группы 2 кл.'!M18=4,"C","B"))))</f>
        <v>A</v>
      </c>
      <c r="O19" s="189" t="str">
        <f>IF('инд. оценка уровня 3кл.'!T19=" "," ",IF('инд. оценка уровня 3кл.'!T19=0,IF('группы 2 кл.'!N18=1,"C","D"),IF('группы 2 кл.'!N18=1,"A",IF('группы 2 кл.'!N18=4,"C","B"))))</f>
        <v>B</v>
      </c>
    </row>
    <row r="20" spans="1:15" ht="11.25" customHeight="1" x14ac:dyDescent="0.2">
      <c r="A20" s="170">
        <v>15</v>
      </c>
      <c r="B20" s="143" t="str">
        <f>'Первичные данные 3 кл.'!B20</f>
        <v>Салтыкова Мария</v>
      </c>
      <c r="C20" s="10" t="str">
        <f>IF('инд. оценка уровня 3кл.'!C20=" ","",IF('инд. оценка уровня 3кл.'!C20=0,IF('группы 2 кл.'!B19=1,"C","D"),IF('группы 2 кл.'!B19=1,"A",IF('группы 2 кл.'!B19=4,"C","B"))))</f>
        <v>D</v>
      </c>
      <c r="D20" s="10" t="str">
        <f>IF('инд. оценка уровня 3кл.'!D20=" "," ",IF('инд. оценка уровня 3кл.'!D20=0,IF('группы 2 кл.'!C19=1,"C","D"),IF('группы 2 кл.'!C19=1,"A",IF('группы 2 кл.'!C19=4,"C","B"))))</f>
        <v>D</v>
      </c>
      <c r="E20" s="10" t="str">
        <f>IF('инд. оценка уровня 3кл.'!E20=" "," ",IF('инд. оценка уровня 3кл.'!E20=0,IF('группы 2 кл.'!D19=1,"C","D"),IF('группы 2 кл.'!D19=1,"A",IF('группы 2 кл.'!D19=4,"C","B"))))</f>
        <v>D</v>
      </c>
      <c r="F20" s="10" t="str">
        <f>IF('инд. оценка уровня 3кл.'!H20=" "," ",IF('инд. оценка уровня 3кл.'!H20=0,IF('группы 2 кл.'!E19=1,"C","D"),IF('группы 2 кл.'!E19=1,"A",IF('группы 2 кл.'!E19=4,"C","B"))))</f>
        <v>C</v>
      </c>
      <c r="G20" s="10" t="str">
        <f>IF('инд. оценка уровня 3кл.'!I20=" "," ",IF('инд. оценка уровня 3кл.'!I20=0,IF('группы 2 кл.'!F19=1,"C","D"),IF('группы 2 кл.'!F19=1,"A",IF('группы 2 кл.'!F19=4,"C","B"))))</f>
        <v>D</v>
      </c>
      <c r="H20" s="10" t="str">
        <f>IF('инд. оценка уровня 3кл.'!J20=" "," ",IF('инд. оценка уровня 3кл.'!J20=0,IF('группы 2 кл.'!G19=1,"C","D"),IF('группы 2 кл.'!G19=1,"A",IF('группы 2 кл.'!G19=4,"C","B"))))</f>
        <v>B</v>
      </c>
      <c r="I20" s="10" t="str">
        <f>IF('инд. оценка уровня 3кл.'!K20=" "," ",IF('инд. оценка уровня 3кл.'!K20=0,IF('группы 2 кл.'!H19=1,"C","D"),IF('группы 2 кл.'!H19=1,"A",IF('группы 2 кл.'!H19=4,"C","B"))))</f>
        <v>C</v>
      </c>
      <c r="J20" s="10" t="str">
        <f>IF('инд. оценка уровня 3кл.'!L20=" "," ",IF('инд. оценка уровня 3кл.'!L20=0,IF('группы 2 кл.'!I19=1,"C","D"),IF('группы 2 кл.'!I19=1,"A",IF('группы 2 кл.'!I19=4,"C","B"))))</f>
        <v>C</v>
      </c>
      <c r="K20" s="10" t="str">
        <f>IF('инд. оценка уровня 3кл.'!M20=" "," ",IF('инд. оценка уровня 3кл.'!M20=0,IF('группы 2 кл.'!J19=1,"C","D"),IF('группы 2 кл.'!J19=1,"A",IF('группы 2 кл.'!J19=4,"C","B"))))</f>
        <v>C</v>
      </c>
      <c r="L20" s="10" t="str">
        <f>IF('инд. оценка уровня 3кл.'!N20=" "," ",IF('инд. оценка уровня 3кл.'!N20=0,IF('группы 2 кл.'!K19=1,"C","D"),IF('группы 2 кл.'!K19=1,"A",IF('группы 2 кл.'!K19=4,"C","B"))))</f>
        <v>D</v>
      </c>
      <c r="M20" s="10" t="str">
        <f>IF('инд. оценка уровня 3кл.'!R20=" "," ",IF('инд. оценка уровня 3кл.'!R20=0,IF('группы 2 кл.'!L19=1,"C","D"),IF('группы 2 кл.'!L19=1,"A",IF('группы 2 кл.'!L19=4,"C","B"))))</f>
        <v>B</v>
      </c>
      <c r="N20" s="10" t="str">
        <f>IF('инд. оценка уровня 3кл.'!S20=" "," ",IF('инд. оценка уровня 3кл.'!S20=0,IF('группы 2 кл.'!M19=1,"C","D"),IF('группы 2 кл.'!M19=1,"A",IF('группы 2 кл.'!M19=4,"C","B"))))</f>
        <v>B</v>
      </c>
      <c r="O20" s="189" t="str">
        <f>IF('инд. оценка уровня 3кл.'!T20=" "," ",IF('инд. оценка уровня 3кл.'!T20=0,IF('группы 2 кл.'!N19=1,"C","D"),IF('группы 2 кл.'!N19=1,"A",IF('группы 2 кл.'!N19=4,"C","B"))))</f>
        <v>B</v>
      </c>
    </row>
    <row r="21" spans="1:15" ht="11.25" customHeight="1" x14ac:dyDescent="0.2">
      <c r="A21" s="170">
        <v>16</v>
      </c>
      <c r="B21" s="143" t="str">
        <f>'Первичные данные 3 кл.'!B21</f>
        <v>Нечаева Мария</v>
      </c>
      <c r="C21" s="10" t="str">
        <f>IF('инд. оценка уровня 3кл.'!C21=" ","",IF('инд. оценка уровня 3кл.'!C21=0,IF('группы 2 кл.'!B20=1,"C","D"),IF('группы 2 кл.'!B20=1,"A",IF('группы 2 кл.'!B20=4,"C","B"))))</f>
        <v>D</v>
      </c>
      <c r="D21" s="10" t="str">
        <f>IF('инд. оценка уровня 3кл.'!D21=" "," ",IF('инд. оценка уровня 3кл.'!D21=0,IF('группы 2 кл.'!C20=1,"C","D"),IF('группы 2 кл.'!C20=1,"A",IF('группы 2 кл.'!C20=4,"C","B"))))</f>
        <v>D</v>
      </c>
      <c r="E21" s="10" t="str">
        <f>IF('инд. оценка уровня 3кл.'!E21=" "," ",IF('инд. оценка уровня 3кл.'!E21=0,IF('группы 2 кл.'!D20=1,"C","D"),IF('группы 2 кл.'!D20=1,"A",IF('группы 2 кл.'!D20=4,"C","B"))))</f>
        <v>D</v>
      </c>
      <c r="F21" s="10" t="str">
        <f>IF('инд. оценка уровня 3кл.'!H21=" "," ",IF('инд. оценка уровня 3кл.'!H21=0,IF('группы 2 кл.'!E20=1,"C","D"),IF('группы 2 кл.'!E20=1,"A",IF('группы 2 кл.'!E20=4,"C","B"))))</f>
        <v>C</v>
      </c>
      <c r="G21" s="10" t="str">
        <f>IF('инд. оценка уровня 3кл.'!I21=" "," ",IF('инд. оценка уровня 3кл.'!I21=0,IF('группы 2 кл.'!F20=1,"C","D"),IF('группы 2 кл.'!F20=1,"A",IF('группы 2 кл.'!F20=4,"C","B"))))</f>
        <v>D</v>
      </c>
      <c r="H21" s="10" t="str">
        <f>IF('инд. оценка уровня 3кл.'!J21=" "," ",IF('инд. оценка уровня 3кл.'!J21=0,IF('группы 2 кл.'!G20=1,"C","D"),IF('группы 2 кл.'!G20=1,"A",IF('группы 2 кл.'!G20=4,"C","B"))))</f>
        <v>D</v>
      </c>
      <c r="I21" s="10" t="str">
        <f>IF('инд. оценка уровня 3кл.'!K21=" "," ",IF('инд. оценка уровня 3кл.'!K21=0,IF('группы 2 кл.'!H20=1,"C","D"),IF('группы 2 кл.'!H20=1,"A",IF('группы 2 кл.'!H20=4,"C","B"))))</f>
        <v>C</v>
      </c>
      <c r="J21" s="10" t="str">
        <f>IF('инд. оценка уровня 3кл.'!L21=" "," ",IF('инд. оценка уровня 3кл.'!L21=0,IF('группы 2 кл.'!I20=1,"C","D"),IF('группы 2 кл.'!I20=1,"A",IF('группы 2 кл.'!I20=4,"C","B"))))</f>
        <v>C</v>
      </c>
      <c r="K21" s="10" t="str">
        <f>IF('инд. оценка уровня 3кл.'!M21=" "," ",IF('инд. оценка уровня 3кл.'!M21=0,IF('группы 2 кл.'!J20=1,"C","D"),IF('группы 2 кл.'!J20=1,"A",IF('группы 2 кл.'!J20=4,"C","B"))))</f>
        <v>D</v>
      </c>
      <c r="L21" s="10" t="str">
        <f>IF('инд. оценка уровня 3кл.'!N21=" "," ",IF('инд. оценка уровня 3кл.'!N21=0,IF('группы 2 кл.'!K20=1,"C","D"),IF('группы 2 кл.'!K20=1,"A",IF('группы 2 кл.'!K20=4,"C","B"))))</f>
        <v>D</v>
      </c>
      <c r="M21" s="10" t="str">
        <f>IF('инд. оценка уровня 3кл.'!R21=" "," ",IF('инд. оценка уровня 3кл.'!R21=0,IF('группы 2 кл.'!L20=1,"C","D"),IF('группы 2 кл.'!L20=1,"A",IF('группы 2 кл.'!L20=4,"C","B"))))</f>
        <v>D</v>
      </c>
      <c r="N21" s="10" t="str">
        <f>IF('инд. оценка уровня 3кл.'!S21=" "," ",IF('инд. оценка уровня 3кл.'!S21=0,IF('группы 2 кл.'!M20=1,"C","D"),IF('группы 2 кл.'!M20=1,"A",IF('группы 2 кл.'!M20=4,"C","B"))))</f>
        <v>D</v>
      </c>
      <c r="O21" s="189" t="str">
        <f>IF('инд. оценка уровня 3кл.'!T21=" "," ",IF('инд. оценка уровня 3кл.'!T21=0,IF('группы 2 кл.'!N20=1,"C","D"),IF('группы 2 кл.'!N20=1,"A",IF('группы 2 кл.'!N20=4,"C","B"))))</f>
        <v>C</v>
      </c>
    </row>
    <row r="22" spans="1:15" ht="11.25" customHeight="1" x14ac:dyDescent="0.2">
      <c r="A22" s="170">
        <v>17</v>
      </c>
      <c r="B22" s="143" t="str">
        <f>'Первичные данные 3 кл.'!B22</f>
        <v>Обухович Артем</v>
      </c>
      <c r="C22" s="10" t="str">
        <f>IF('инд. оценка уровня 3кл.'!C22=" ","",IF('инд. оценка уровня 3кл.'!C22=0,IF('группы 2 кл.'!B21=1,"C","D"),IF('группы 2 кл.'!B21=1,"A",IF('группы 2 кл.'!B21=4,"C","B"))))</f>
        <v>D</v>
      </c>
      <c r="D22" s="10" t="str">
        <f>IF('инд. оценка уровня 3кл.'!D22=" "," ",IF('инд. оценка уровня 3кл.'!D22=0,IF('группы 2 кл.'!C21=1,"C","D"),IF('группы 2 кл.'!C21=1,"A",IF('группы 2 кл.'!C21=4,"C","B"))))</f>
        <v>D</v>
      </c>
      <c r="E22" s="10" t="str">
        <f>IF('инд. оценка уровня 3кл.'!E22=" "," ",IF('инд. оценка уровня 3кл.'!E22=0,IF('группы 2 кл.'!D21=1,"C","D"),IF('группы 2 кл.'!D21=1,"A",IF('группы 2 кл.'!D21=4,"C","B"))))</f>
        <v>D</v>
      </c>
      <c r="F22" s="10" t="str">
        <f>IF('инд. оценка уровня 3кл.'!H22=" "," ",IF('инд. оценка уровня 3кл.'!H22=0,IF('группы 2 кл.'!E21=1,"C","D"),IF('группы 2 кл.'!E21=1,"A",IF('группы 2 кл.'!E21=4,"C","B"))))</f>
        <v>A</v>
      </c>
      <c r="G22" s="10" t="str">
        <f>IF('инд. оценка уровня 3кл.'!I22=" "," ",IF('инд. оценка уровня 3кл.'!I22=0,IF('группы 2 кл.'!F21=1,"C","D"),IF('группы 2 кл.'!F21=1,"A",IF('группы 2 кл.'!F21=4,"C","B"))))</f>
        <v>C</v>
      </c>
      <c r="H22" s="10" t="str">
        <f>IF('инд. оценка уровня 3кл.'!J22=" "," ",IF('инд. оценка уровня 3кл.'!J22=0,IF('группы 2 кл.'!G21=1,"C","D"),IF('группы 2 кл.'!G21=1,"A",IF('группы 2 кл.'!G21=4,"C","B"))))</f>
        <v>A</v>
      </c>
      <c r="I22" s="10" t="str">
        <f>IF('инд. оценка уровня 3кл.'!K22=" "," ",IF('инд. оценка уровня 3кл.'!K22=0,IF('группы 2 кл.'!H21=1,"C","D"),IF('группы 2 кл.'!H21=1,"A",IF('группы 2 кл.'!H21=4,"C","B"))))</f>
        <v>B</v>
      </c>
      <c r="J22" s="10" t="str">
        <f>IF('инд. оценка уровня 3кл.'!L22=" "," ",IF('инд. оценка уровня 3кл.'!L22=0,IF('группы 2 кл.'!I21=1,"C","D"),IF('группы 2 кл.'!I21=1,"A",IF('группы 2 кл.'!I21=4,"C","B"))))</f>
        <v>B</v>
      </c>
      <c r="K22" s="10" t="str">
        <f>IF('инд. оценка уровня 3кл.'!M22=" "," ",IF('инд. оценка уровня 3кл.'!M22=0,IF('группы 2 кл.'!J21=1,"C","D"),IF('группы 2 кл.'!J21=1,"A",IF('группы 2 кл.'!J21=4,"C","B"))))</f>
        <v>C</v>
      </c>
      <c r="L22" s="10" t="str">
        <f>IF('инд. оценка уровня 3кл.'!N22=" "," ",IF('инд. оценка уровня 3кл.'!N22=0,IF('группы 2 кл.'!K21=1,"C","D"),IF('группы 2 кл.'!K21=1,"A",IF('группы 2 кл.'!K21=4,"C","B"))))</f>
        <v>B</v>
      </c>
      <c r="M22" s="10" t="str">
        <f>IF('инд. оценка уровня 3кл.'!R22=" "," ",IF('инд. оценка уровня 3кл.'!R22=0,IF('группы 2 кл.'!L21=1,"C","D"),IF('группы 2 кл.'!L21=1,"A",IF('группы 2 кл.'!L21=4,"C","B"))))</f>
        <v>A</v>
      </c>
      <c r="N22" s="10" t="str">
        <f>IF('инд. оценка уровня 3кл.'!S22=" "," ",IF('инд. оценка уровня 3кл.'!S22=0,IF('группы 2 кл.'!M21=1,"C","D"),IF('группы 2 кл.'!M21=1,"A",IF('группы 2 кл.'!M21=4,"C","B"))))</f>
        <v>A</v>
      </c>
      <c r="O22" s="189" t="str">
        <f>IF('инд. оценка уровня 3кл.'!T22=" "," ",IF('инд. оценка уровня 3кл.'!T22=0,IF('группы 2 кл.'!N21=1,"C","D"),IF('группы 2 кл.'!N21=1,"A",IF('группы 2 кл.'!N21=4,"C","B"))))</f>
        <v>B</v>
      </c>
    </row>
    <row r="23" spans="1:15" ht="11.25" customHeight="1" x14ac:dyDescent="0.2">
      <c r="A23" s="170">
        <v>18</v>
      </c>
      <c r="B23" s="143" t="str">
        <f>'Первичные данные 3 кл.'!B23</f>
        <v>Пастухова Ксения</v>
      </c>
      <c r="C23" s="10" t="str">
        <f>IF('инд. оценка уровня 3кл.'!C23=" ","",IF('инд. оценка уровня 3кл.'!C23=0,IF('группы 2 кл.'!B22=1,"C","D"),IF('группы 2 кл.'!B22=1,"A",IF('группы 2 кл.'!B22=4,"C","B"))))</f>
        <v>D</v>
      </c>
      <c r="D23" s="10" t="str">
        <f>IF('инд. оценка уровня 3кл.'!D23=" "," ",IF('инд. оценка уровня 3кл.'!D23=0,IF('группы 2 кл.'!C22=1,"C","D"),IF('группы 2 кл.'!C22=1,"A",IF('группы 2 кл.'!C22=4,"C","B"))))</f>
        <v>D</v>
      </c>
      <c r="E23" s="10" t="str">
        <f>IF('инд. оценка уровня 3кл.'!E23=" "," ",IF('инд. оценка уровня 3кл.'!E23=0,IF('группы 2 кл.'!D22=1,"C","D"),IF('группы 2 кл.'!D22=1,"A",IF('группы 2 кл.'!D22=4,"C","B"))))</f>
        <v>D</v>
      </c>
      <c r="F23" s="10" t="str">
        <f>IF('инд. оценка уровня 3кл.'!H23=" "," ",IF('инд. оценка уровня 3кл.'!H23=0,IF('группы 2 кл.'!E22=1,"C","D"),IF('группы 2 кл.'!E22=1,"A",IF('группы 2 кл.'!E22=4,"C","B"))))</f>
        <v>D</v>
      </c>
      <c r="G23" s="10" t="str">
        <f>IF('инд. оценка уровня 3кл.'!I23=" "," ",IF('инд. оценка уровня 3кл.'!I23=0,IF('группы 2 кл.'!F22=1,"C","D"),IF('группы 2 кл.'!F22=1,"A",IF('группы 2 кл.'!F22=4,"C","B"))))</f>
        <v>D</v>
      </c>
      <c r="H23" s="10" t="str">
        <f>IF('инд. оценка уровня 3кл.'!J23=" "," ",IF('инд. оценка уровня 3кл.'!J23=0,IF('группы 2 кл.'!G22=1,"C","D"),IF('группы 2 кл.'!G22=1,"A",IF('группы 2 кл.'!G22=4,"C","B"))))</f>
        <v>D</v>
      </c>
      <c r="I23" s="10" t="str">
        <f>IF('инд. оценка уровня 3кл.'!K23=" "," ",IF('инд. оценка уровня 3кл.'!K23=0,IF('группы 2 кл.'!H22=1,"C","D"),IF('группы 2 кл.'!H22=1,"A",IF('группы 2 кл.'!H22=4,"C","B"))))</f>
        <v>D</v>
      </c>
      <c r="J23" s="10" t="str">
        <f>IF('инд. оценка уровня 3кл.'!L23=" "," ",IF('инд. оценка уровня 3кл.'!L23=0,IF('группы 2 кл.'!I22=1,"C","D"),IF('группы 2 кл.'!I22=1,"A",IF('группы 2 кл.'!I22=4,"C","B"))))</f>
        <v>D</v>
      </c>
      <c r="K23" s="10" t="str">
        <f>IF('инд. оценка уровня 3кл.'!M23=" "," ",IF('инд. оценка уровня 3кл.'!M23=0,IF('группы 2 кл.'!J22=1,"C","D"),IF('группы 2 кл.'!J22=1,"A",IF('группы 2 кл.'!J22=4,"C","B"))))</f>
        <v>D</v>
      </c>
      <c r="L23" s="10" t="str">
        <f>IF('инд. оценка уровня 3кл.'!N23=" "," ",IF('инд. оценка уровня 3кл.'!N23=0,IF('группы 2 кл.'!K22=1,"C","D"),IF('группы 2 кл.'!K22=1,"A",IF('группы 2 кл.'!K22=4,"C","B"))))</f>
        <v>D</v>
      </c>
      <c r="M23" s="10" t="str">
        <f>IF('инд. оценка уровня 3кл.'!R23=" "," ",IF('инд. оценка уровня 3кл.'!R23=0,IF('группы 2 кл.'!L22=1,"C","D"),IF('группы 2 кл.'!L22=1,"A",IF('группы 2 кл.'!L22=4,"C","B"))))</f>
        <v>B</v>
      </c>
      <c r="N23" s="10" t="str">
        <f>IF('инд. оценка уровня 3кл.'!S23=" "," ",IF('инд. оценка уровня 3кл.'!S23=0,IF('группы 2 кл.'!M22=1,"C","D"),IF('группы 2 кл.'!M22=1,"A",IF('группы 2 кл.'!M22=4,"C","B"))))</f>
        <v>A</v>
      </c>
      <c r="O23" s="189" t="str">
        <f>IF('инд. оценка уровня 3кл.'!T23=" "," ",IF('инд. оценка уровня 3кл.'!T23=0,IF('группы 2 кл.'!N22=1,"C","D"),IF('группы 2 кл.'!N22=1,"A",IF('группы 2 кл.'!N22=4,"C","B"))))</f>
        <v>B</v>
      </c>
    </row>
    <row r="24" spans="1:15" ht="11.25" customHeight="1" x14ac:dyDescent="0.2">
      <c r="A24" s="170">
        <v>19</v>
      </c>
      <c r="B24" s="143" t="str">
        <f>'Первичные данные 3 кл.'!B24</f>
        <v>Проводников Иван</v>
      </c>
      <c r="C24" s="10" t="str">
        <f>IF('инд. оценка уровня 3кл.'!C24=" ","",IF('инд. оценка уровня 3кл.'!C24=0,IF('группы 2 кл.'!B23=1,"C","D"),IF('группы 2 кл.'!B23=1,"A",IF('группы 2 кл.'!B23=4,"C","B"))))</f>
        <v>D</v>
      </c>
      <c r="D24" s="10" t="str">
        <f>IF('инд. оценка уровня 3кл.'!D24=" "," ",IF('инд. оценка уровня 3кл.'!D24=0,IF('группы 2 кл.'!C23=1,"C","D"),IF('группы 2 кл.'!C23=1,"A",IF('группы 2 кл.'!C23=4,"C","B"))))</f>
        <v>D</v>
      </c>
      <c r="E24" s="10" t="str">
        <f>IF('инд. оценка уровня 3кл.'!E24=" "," ",IF('инд. оценка уровня 3кл.'!E24=0,IF('группы 2 кл.'!D23=1,"C","D"),IF('группы 2 кл.'!D23=1,"A",IF('группы 2 кл.'!D23=4,"C","B"))))</f>
        <v>D</v>
      </c>
      <c r="F24" s="10" t="str">
        <f>IF('инд. оценка уровня 3кл.'!H24=" "," ",IF('инд. оценка уровня 3кл.'!H24=0,IF('группы 2 кл.'!E23=1,"C","D"),IF('группы 2 кл.'!E23=1,"A",IF('группы 2 кл.'!E23=4,"C","B"))))</f>
        <v>D</v>
      </c>
      <c r="G24" s="10" t="str">
        <f>IF('инд. оценка уровня 3кл.'!I24=" "," ",IF('инд. оценка уровня 3кл.'!I24=0,IF('группы 2 кл.'!F23=1,"C","D"),IF('группы 2 кл.'!F23=1,"A",IF('группы 2 кл.'!F23=4,"C","B"))))</f>
        <v>D</v>
      </c>
      <c r="H24" s="10" t="str">
        <f>IF('инд. оценка уровня 3кл.'!J24=" "," ",IF('инд. оценка уровня 3кл.'!J24=0,IF('группы 2 кл.'!G23=1,"C","D"),IF('группы 2 кл.'!G23=1,"A",IF('группы 2 кл.'!G23=4,"C","B"))))</f>
        <v>D</v>
      </c>
      <c r="I24" s="10" t="str">
        <f>IF('инд. оценка уровня 3кл.'!K24=" "," ",IF('инд. оценка уровня 3кл.'!K24=0,IF('группы 2 кл.'!H23=1,"C","D"),IF('группы 2 кл.'!H23=1,"A",IF('группы 2 кл.'!H23=4,"C","B"))))</f>
        <v>D</v>
      </c>
      <c r="J24" s="10" t="str">
        <f>IF('инд. оценка уровня 3кл.'!L24=" "," ",IF('инд. оценка уровня 3кл.'!L24=0,IF('группы 2 кл.'!I23=1,"C","D"),IF('группы 2 кл.'!I23=1,"A",IF('группы 2 кл.'!I23=4,"C","B"))))</f>
        <v>D</v>
      </c>
      <c r="K24" s="10" t="str">
        <f>IF('инд. оценка уровня 3кл.'!M24=" "," ",IF('инд. оценка уровня 3кл.'!M24=0,IF('группы 2 кл.'!J23=1,"C","D"),IF('группы 2 кл.'!J23=1,"A",IF('группы 2 кл.'!J23=4,"C","B"))))</f>
        <v>D</v>
      </c>
      <c r="L24" s="10" t="str">
        <f>IF('инд. оценка уровня 3кл.'!N24=" "," ",IF('инд. оценка уровня 3кл.'!N24=0,IF('группы 2 кл.'!K23=1,"C","D"),IF('группы 2 кл.'!K23=1,"A",IF('группы 2 кл.'!K23=4,"C","B"))))</f>
        <v>D</v>
      </c>
      <c r="M24" s="10" t="str">
        <f>IF('инд. оценка уровня 3кл.'!R24=" "," ",IF('инд. оценка уровня 3кл.'!R24=0,IF('группы 2 кл.'!L23=1,"C","D"),IF('группы 2 кл.'!L23=1,"A",IF('группы 2 кл.'!L23=4,"C","B"))))</f>
        <v>D</v>
      </c>
      <c r="N24" s="10" t="str">
        <f>IF('инд. оценка уровня 3кл.'!S24=" "," ",IF('инд. оценка уровня 3кл.'!S24=0,IF('группы 2 кл.'!M23=1,"C","D"),IF('группы 2 кл.'!M23=1,"A",IF('группы 2 кл.'!M23=4,"C","B"))))</f>
        <v>D</v>
      </c>
      <c r="O24" s="189" t="str">
        <f>IF('инд. оценка уровня 3кл.'!T24=" "," ",IF('инд. оценка уровня 3кл.'!T24=0,IF('группы 2 кл.'!N23=1,"C","D"),IF('группы 2 кл.'!N23=1,"A",IF('группы 2 кл.'!N23=4,"C","B"))))</f>
        <v>D</v>
      </c>
    </row>
    <row r="25" spans="1:15" ht="11.25" customHeight="1" x14ac:dyDescent="0.2">
      <c r="A25" s="170">
        <v>20</v>
      </c>
      <c r="B25" s="143" t="str">
        <f>'Первичные данные 3 кл.'!B25</f>
        <v>Ратушная Маргарита</v>
      </c>
      <c r="C25" s="10" t="str">
        <f>IF('инд. оценка уровня 3кл.'!C25=" ","",IF('инд. оценка уровня 3кл.'!C25=0,IF('группы 2 кл.'!B24=1,"C","D"),IF('группы 2 кл.'!B24=1,"A",IF('группы 2 кл.'!B24=4,"C","B"))))</f>
        <v>D</v>
      </c>
      <c r="D25" s="10" t="str">
        <f>IF('инд. оценка уровня 3кл.'!D25=" "," ",IF('инд. оценка уровня 3кл.'!D25=0,IF('группы 2 кл.'!C24=1,"C","D"),IF('группы 2 кл.'!C24=1,"A",IF('группы 2 кл.'!C24=4,"C","B"))))</f>
        <v>C</v>
      </c>
      <c r="E25" s="10" t="str">
        <f>IF('инд. оценка уровня 3кл.'!E25=" "," ",IF('инд. оценка уровня 3кл.'!E25=0,IF('группы 2 кл.'!D24=1,"C","D"),IF('группы 2 кл.'!D24=1,"A",IF('группы 2 кл.'!D24=4,"C","B"))))</f>
        <v>D</v>
      </c>
      <c r="F25" s="10" t="str">
        <f>IF('инд. оценка уровня 3кл.'!H25=" "," ",IF('инд. оценка уровня 3кл.'!H25=0,IF('группы 2 кл.'!E24=1,"C","D"),IF('группы 2 кл.'!E24=1,"A",IF('группы 2 кл.'!E24=4,"C","B"))))</f>
        <v>A</v>
      </c>
      <c r="G25" s="10" t="str">
        <f>IF('инд. оценка уровня 3кл.'!I25=" "," ",IF('инд. оценка уровня 3кл.'!I25=0,IF('группы 2 кл.'!F24=1,"C","D"),IF('группы 2 кл.'!F24=1,"A",IF('группы 2 кл.'!F24=4,"C","B"))))</f>
        <v>B</v>
      </c>
      <c r="H25" s="10" t="str">
        <f>IF('инд. оценка уровня 3кл.'!J25=" "," ",IF('инд. оценка уровня 3кл.'!J25=0,IF('группы 2 кл.'!G24=1,"C","D"),IF('группы 2 кл.'!G24=1,"A",IF('группы 2 кл.'!G24=4,"C","B"))))</f>
        <v>B</v>
      </c>
      <c r="I25" s="10" t="str">
        <f>IF('инд. оценка уровня 3кл.'!K25=" "," ",IF('инд. оценка уровня 3кл.'!K25=0,IF('группы 2 кл.'!H24=1,"C","D"),IF('группы 2 кл.'!H24=1,"A",IF('группы 2 кл.'!H24=4,"C","B"))))</f>
        <v>C</v>
      </c>
      <c r="J25" s="10" t="str">
        <f>IF('инд. оценка уровня 3кл.'!L25=" "," ",IF('инд. оценка уровня 3кл.'!L25=0,IF('группы 2 кл.'!I24=1,"C","D"),IF('группы 2 кл.'!I24=1,"A",IF('группы 2 кл.'!I24=4,"C","B"))))</f>
        <v>B</v>
      </c>
      <c r="K25" s="10" t="str">
        <f>IF('инд. оценка уровня 3кл.'!M25=" "," ",IF('инд. оценка уровня 3кл.'!M25=0,IF('группы 2 кл.'!J24=1,"C","D"),IF('группы 2 кл.'!J24=1,"A",IF('группы 2 кл.'!J24=4,"C","B"))))</f>
        <v>B</v>
      </c>
      <c r="L25" s="10" t="str">
        <f>IF('инд. оценка уровня 3кл.'!N25=" "," ",IF('инд. оценка уровня 3кл.'!N25=0,IF('группы 2 кл.'!K24=1,"C","D"),IF('группы 2 кл.'!K24=1,"A",IF('группы 2 кл.'!K24=4,"C","B"))))</f>
        <v>B</v>
      </c>
      <c r="M25" s="10" t="str">
        <f>IF('инд. оценка уровня 3кл.'!R25=" "," ",IF('инд. оценка уровня 3кл.'!R25=0,IF('группы 2 кл.'!L24=1,"C","D"),IF('группы 2 кл.'!L24=1,"A",IF('группы 2 кл.'!L24=4,"C","B"))))</f>
        <v>C</v>
      </c>
      <c r="N25" s="10" t="str">
        <f>IF('инд. оценка уровня 3кл.'!S25=" "," ",IF('инд. оценка уровня 3кл.'!S25=0,IF('группы 2 кл.'!M24=1,"C","D"),IF('группы 2 кл.'!M24=1,"A",IF('группы 2 кл.'!M24=4,"C","B"))))</f>
        <v>C</v>
      </c>
      <c r="O25" s="189" t="str">
        <f>IF('инд. оценка уровня 3кл.'!T25=" "," ",IF('инд. оценка уровня 3кл.'!T25=0,IF('группы 2 кл.'!N24=1,"C","D"),IF('группы 2 кл.'!N24=1,"A",IF('группы 2 кл.'!N24=4,"C","B"))))</f>
        <v>D</v>
      </c>
    </row>
    <row r="26" spans="1:15" ht="11.25" customHeight="1" x14ac:dyDescent="0.2">
      <c r="A26" s="170">
        <v>21</v>
      </c>
      <c r="B26" s="143" t="str">
        <f>'Первичные данные 3 кл.'!B26</f>
        <v>Салтыков Кирилл</v>
      </c>
      <c r="C26" s="10" t="str">
        <f>IF('инд. оценка уровня 3кл.'!C26=" ","",IF('инд. оценка уровня 3кл.'!C26=0,IF('группы 2 кл.'!B25=1,"C","D"),IF('группы 2 кл.'!B25=1,"A",IF('группы 2 кл.'!B25=4,"C","B"))))</f>
        <v>D</v>
      </c>
      <c r="D26" s="10" t="str">
        <f>IF('инд. оценка уровня 3кл.'!D26=" "," ",IF('инд. оценка уровня 3кл.'!D26=0,IF('группы 2 кл.'!C25=1,"C","D"),IF('группы 2 кл.'!C25=1,"A",IF('группы 2 кл.'!C25=4,"C","B"))))</f>
        <v>D</v>
      </c>
      <c r="E26" s="10" t="str">
        <f>IF('инд. оценка уровня 3кл.'!E26=" "," ",IF('инд. оценка уровня 3кл.'!E26=0,IF('группы 2 кл.'!D25=1,"C","D"),IF('группы 2 кл.'!D25=1,"A",IF('группы 2 кл.'!D25=4,"C","B"))))</f>
        <v>D</v>
      </c>
      <c r="F26" s="10" t="str">
        <f>IF('инд. оценка уровня 3кл.'!H26=" "," ",IF('инд. оценка уровня 3кл.'!H26=0,IF('группы 2 кл.'!E25=1,"C","D"),IF('группы 2 кл.'!E25=1,"A",IF('группы 2 кл.'!E25=4,"C","B"))))</f>
        <v>B</v>
      </c>
      <c r="G26" s="10" t="str">
        <f>IF('инд. оценка уровня 3кл.'!I26=" "," ",IF('инд. оценка уровня 3кл.'!I26=0,IF('группы 2 кл.'!F25=1,"C","D"),IF('группы 2 кл.'!F25=1,"A",IF('группы 2 кл.'!F25=4,"C","B"))))</f>
        <v>B</v>
      </c>
      <c r="H26" s="10" t="str">
        <f>IF('инд. оценка уровня 3кл.'!J26=" "," ",IF('инд. оценка уровня 3кл.'!J26=0,IF('группы 2 кл.'!G25=1,"C","D"),IF('группы 2 кл.'!G25=1,"A",IF('группы 2 кл.'!G25=4,"C","B"))))</f>
        <v>B</v>
      </c>
      <c r="I26" s="10" t="str">
        <f>IF('инд. оценка уровня 3кл.'!K26=" "," ",IF('инд. оценка уровня 3кл.'!K26=0,IF('группы 2 кл.'!H25=1,"C","D"),IF('группы 2 кл.'!H25=1,"A",IF('группы 2 кл.'!H25=4,"C","B"))))</f>
        <v>D</v>
      </c>
      <c r="J26" s="10" t="str">
        <f>IF('инд. оценка уровня 3кл.'!L26=" "," ",IF('инд. оценка уровня 3кл.'!L26=0,IF('группы 2 кл.'!I25=1,"C","D"),IF('группы 2 кл.'!I25=1,"A",IF('группы 2 кл.'!I25=4,"C","B"))))</f>
        <v>A</v>
      </c>
      <c r="K26" s="10" t="str">
        <f>IF('инд. оценка уровня 3кл.'!M26=" "," ",IF('инд. оценка уровня 3кл.'!M26=0,IF('группы 2 кл.'!J25=1,"C","D"),IF('группы 2 кл.'!J25=1,"A",IF('группы 2 кл.'!J25=4,"C","B"))))</f>
        <v>C</v>
      </c>
      <c r="L26" s="10" t="str">
        <f>IF('инд. оценка уровня 3кл.'!N26=" "," ",IF('инд. оценка уровня 3кл.'!N26=0,IF('группы 2 кл.'!K25=1,"C","D"),IF('группы 2 кл.'!K25=1,"A",IF('группы 2 кл.'!K25=4,"C","B"))))</f>
        <v>B</v>
      </c>
      <c r="M26" s="10" t="str">
        <f>IF('инд. оценка уровня 3кл.'!R26=" "," ",IF('инд. оценка уровня 3кл.'!R26=0,IF('группы 2 кл.'!L25=1,"C","D"),IF('группы 2 кл.'!L25=1,"A",IF('группы 2 кл.'!L25=4,"C","B"))))</f>
        <v>B</v>
      </c>
      <c r="N26" s="10" t="str">
        <f>IF('инд. оценка уровня 3кл.'!S26=" "," ",IF('инд. оценка уровня 3кл.'!S26=0,IF('группы 2 кл.'!M25=1,"C","D"),IF('группы 2 кл.'!M25=1,"A",IF('группы 2 кл.'!M25=4,"C","B"))))</f>
        <v>C</v>
      </c>
      <c r="O26" s="189" t="str">
        <f>IF('инд. оценка уровня 3кл.'!T26=" "," ",IF('инд. оценка уровня 3кл.'!T26=0,IF('группы 2 кл.'!N25=1,"C","D"),IF('группы 2 кл.'!N25=1,"A",IF('группы 2 кл.'!N25=4,"C","B"))))</f>
        <v>B</v>
      </c>
    </row>
    <row r="27" spans="1:15" ht="11.25" customHeight="1" x14ac:dyDescent="0.2">
      <c r="A27" s="170">
        <v>22</v>
      </c>
      <c r="B27" s="143" t="str">
        <f>'Первичные данные 3 кл.'!B27</f>
        <v>Самойлов Савва</v>
      </c>
      <c r="C27" s="10" t="str">
        <f>IF('инд. оценка уровня 3кл.'!C27=" ","",IF('инд. оценка уровня 3кл.'!C27=0,IF('группы 2 кл.'!B26=1,"C","D"),IF('группы 2 кл.'!B26=1,"A",IF('группы 2 кл.'!B26=4,"C","B"))))</f>
        <v>D</v>
      </c>
      <c r="D27" s="10" t="str">
        <f>IF('инд. оценка уровня 3кл.'!D27=" "," ",IF('инд. оценка уровня 3кл.'!D27=0,IF('группы 2 кл.'!C26=1,"C","D"),IF('группы 2 кл.'!C26=1,"A",IF('группы 2 кл.'!C26=4,"C","B"))))</f>
        <v>D</v>
      </c>
      <c r="E27" s="10" t="str">
        <f>IF('инд. оценка уровня 3кл.'!E27=" "," ",IF('инд. оценка уровня 3кл.'!E27=0,IF('группы 2 кл.'!D26=1,"C","D"),IF('группы 2 кл.'!D26=1,"A",IF('группы 2 кл.'!D26=4,"C","B"))))</f>
        <v>D</v>
      </c>
      <c r="F27" s="10" t="str">
        <f>IF('инд. оценка уровня 3кл.'!H27=" "," ",IF('инд. оценка уровня 3кл.'!H27=0,IF('группы 2 кл.'!E26=1,"C","D"),IF('группы 2 кл.'!E26=1,"A",IF('группы 2 кл.'!E26=4,"C","B"))))</f>
        <v>D</v>
      </c>
      <c r="G27" s="10" t="str">
        <f>IF('инд. оценка уровня 3кл.'!I27=" "," ",IF('инд. оценка уровня 3кл.'!I27=0,IF('группы 2 кл.'!F26=1,"C","D"),IF('группы 2 кл.'!F26=1,"A",IF('группы 2 кл.'!F26=4,"C","B"))))</f>
        <v>B</v>
      </c>
      <c r="H27" s="10" t="str">
        <f>IF('инд. оценка уровня 3кл.'!J27=" "," ",IF('инд. оценка уровня 3кл.'!J27=0,IF('группы 2 кл.'!G26=1,"C","D"),IF('группы 2 кл.'!G26=1,"A",IF('группы 2 кл.'!G26=4,"C","B"))))</f>
        <v>D</v>
      </c>
      <c r="I27" s="10" t="str">
        <f>IF('инд. оценка уровня 3кл.'!K27=" "," ",IF('инд. оценка уровня 3кл.'!K27=0,IF('группы 2 кл.'!H26=1,"C","D"),IF('группы 2 кл.'!H26=1,"A",IF('группы 2 кл.'!H26=4,"C","B"))))</f>
        <v>C</v>
      </c>
      <c r="J27" s="10" t="str">
        <f>IF('инд. оценка уровня 3кл.'!L27=" "," ",IF('инд. оценка уровня 3кл.'!L27=0,IF('группы 2 кл.'!I26=1,"C","D"),IF('группы 2 кл.'!I26=1,"A",IF('группы 2 кл.'!I26=4,"C","B"))))</f>
        <v>C</v>
      </c>
      <c r="K27" s="10" t="str">
        <f>IF('инд. оценка уровня 3кл.'!M27=" "," ",IF('инд. оценка уровня 3кл.'!M27=0,IF('группы 2 кл.'!J26=1,"C","D"),IF('группы 2 кл.'!J26=1,"A",IF('группы 2 кл.'!J26=4,"C","B"))))</f>
        <v>C</v>
      </c>
      <c r="L27" s="10" t="str">
        <f>IF('инд. оценка уровня 3кл.'!N27=" "," ",IF('инд. оценка уровня 3кл.'!N27=0,IF('группы 2 кл.'!K26=1,"C","D"),IF('группы 2 кл.'!K26=1,"A",IF('группы 2 кл.'!K26=4,"C","B"))))</f>
        <v>D</v>
      </c>
      <c r="M27" s="10" t="str">
        <f>IF('инд. оценка уровня 3кл.'!R27=" "," ",IF('инд. оценка уровня 3кл.'!R27=0,IF('группы 2 кл.'!L26=1,"C","D"),IF('группы 2 кл.'!L26=1,"A",IF('группы 2 кл.'!L26=4,"C","B"))))</f>
        <v>D</v>
      </c>
      <c r="N27" s="10" t="str">
        <f>IF('инд. оценка уровня 3кл.'!S27=" "," ",IF('инд. оценка уровня 3кл.'!S27=0,IF('группы 2 кл.'!M26=1,"C","D"),IF('группы 2 кл.'!M26=1,"A",IF('группы 2 кл.'!M26=4,"C","B"))))</f>
        <v>D</v>
      </c>
      <c r="O27" s="189" t="str">
        <f>IF('инд. оценка уровня 3кл.'!T27=" "," ",IF('инд. оценка уровня 3кл.'!T27=0,IF('группы 2 кл.'!N26=1,"C","D"),IF('группы 2 кл.'!N26=1,"A",IF('группы 2 кл.'!N26=4,"C","B"))))</f>
        <v>D</v>
      </c>
    </row>
    <row r="28" spans="1:15" ht="11.25" customHeight="1" x14ac:dyDescent="0.2">
      <c r="A28" s="170">
        <v>23</v>
      </c>
      <c r="B28" s="143" t="str">
        <f>'Первичные данные 3 кл.'!B28</f>
        <v>Чолпонкулов Эмир</v>
      </c>
      <c r="C28" s="10" t="str">
        <f>IF('инд. оценка уровня 3кл.'!C28=" ","",IF('инд. оценка уровня 3кл.'!C28=0,IF('группы 2 кл.'!B27=1,"C","D"),IF('группы 2 кл.'!B27=1,"A",IF('группы 2 кл.'!B27=4,"C","B"))))</f>
        <v>D</v>
      </c>
      <c r="D28" s="10" t="str">
        <f>IF('инд. оценка уровня 3кл.'!D28=" "," ",IF('инд. оценка уровня 3кл.'!D28=0,IF('группы 2 кл.'!C27=1,"C","D"),IF('группы 2 кл.'!C27=1,"A",IF('группы 2 кл.'!C27=4,"C","B"))))</f>
        <v>D</v>
      </c>
      <c r="E28" s="10" t="str">
        <f>IF('инд. оценка уровня 3кл.'!E28=" "," ",IF('инд. оценка уровня 3кл.'!E28=0,IF('группы 2 кл.'!D27=1,"C","D"),IF('группы 2 кл.'!D27=1,"A",IF('группы 2 кл.'!D27=4,"C","B"))))</f>
        <v>D</v>
      </c>
      <c r="F28" s="10" t="str">
        <f>IF('инд. оценка уровня 3кл.'!H28=" "," ",IF('инд. оценка уровня 3кл.'!H28=0,IF('группы 2 кл.'!E27=1,"C","D"),IF('группы 2 кл.'!E27=1,"A",IF('группы 2 кл.'!E27=4,"C","B"))))</f>
        <v>A</v>
      </c>
      <c r="G28" s="10" t="str">
        <f>IF('инд. оценка уровня 3кл.'!I28=" "," ",IF('инд. оценка уровня 3кл.'!I28=0,IF('группы 2 кл.'!F27=1,"C","D"),IF('группы 2 кл.'!F27=1,"A",IF('группы 2 кл.'!F27=4,"C","B"))))</f>
        <v>B</v>
      </c>
      <c r="H28" s="10" t="str">
        <f>IF('инд. оценка уровня 3кл.'!J28=" "," ",IF('инд. оценка уровня 3кл.'!J28=0,IF('группы 2 кл.'!G27=1,"C","D"),IF('группы 2 кл.'!G27=1,"A",IF('группы 2 кл.'!G27=4,"C","B"))))</f>
        <v>B</v>
      </c>
      <c r="I28" s="10" t="str">
        <f>IF('инд. оценка уровня 3кл.'!K28=" "," ",IF('инд. оценка уровня 3кл.'!K28=0,IF('группы 2 кл.'!H27=1,"C","D"),IF('группы 2 кл.'!H27=1,"A",IF('группы 2 кл.'!H27=4,"C","B"))))</f>
        <v>C</v>
      </c>
      <c r="J28" s="10" t="str">
        <f>IF('инд. оценка уровня 3кл.'!L28=" "," ",IF('инд. оценка уровня 3кл.'!L28=0,IF('группы 2 кл.'!I27=1,"C","D"),IF('группы 2 кл.'!I27=1,"A",IF('группы 2 кл.'!I27=4,"C","B"))))</f>
        <v>B</v>
      </c>
      <c r="K28" s="10" t="str">
        <f>IF('инд. оценка уровня 3кл.'!M28=" "," ",IF('инд. оценка уровня 3кл.'!M28=0,IF('группы 2 кл.'!J27=1,"C","D"),IF('группы 2 кл.'!J27=1,"A",IF('группы 2 кл.'!J27=4,"C","B"))))</f>
        <v>C</v>
      </c>
      <c r="L28" s="10" t="str">
        <f>IF('инд. оценка уровня 3кл.'!N28=" "," ",IF('инд. оценка уровня 3кл.'!N28=0,IF('группы 2 кл.'!K27=1,"C","D"),IF('группы 2 кл.'!K27=1,"A",IF('группы 2 кл.'!K27=4,"C","B"))))</f>
        <v>B</v>
      </c>
      <c r="M28" s="10" t="str">
        <f>IF('инд. оценка уровня 3кл.'!R28=" "," ",IF('инд. оценка уровня 3кл.'!R28=0,IF('группы 2 кл.'!L27=1,"C","D"),IF('группы 2 кл.'!L27=1,"A",IF('группы 2 кл.'!L27=4,"C","B"))))</f>
        <v>C</v>
      </c>
      <c r="N28" s="10" t="str">
        <f>IF('инд. оценка уровня 3кл.'!S28=" "," ",IF('инд. оценка уровня 3кл.'!S28=0,IF('группы 2 кл.'!M27=1,"C","D"),IF('группы 2 кл.'!M27=1,"A",IF('группы 2 кл.'!M27=4,"C","B"))))</f>
        <v>B</v>
      </c>
      <c r="O28" s="189" t="str">
        <f>IF('инд. оценка уровня 3кл.'!T28=" "," ",IF('инд. оценка уровня 3кл.'!T28=0,IF('группы 2 кл.'!N27=1,"C","D"),IF('группы 2 кл.'!N27=1,"A",IF('группы 2 кл.'!N27=4,"C","B"))))</f>
        <v>B</v>
      </c>
    </row>
    <row r="29" spans="1:15" ht="11.25" customHeight="1" x14ac:dyDescent="0.2">
      <c r="A29" s="170">
        <v>24</v>
      </c>
      <c r="B29" s="143" t="str">
        <f>'Первичные данные 3 кл.'!B29</f>
        <v>Шарипов Илья</v>
      </c>
      <c r="C29" s="10" t="str">
        <f>IF('инд. оценка уровня 3кл.'!C29=" ","",IF('инд. оценка уровня 3кл.'!C29=0,IF('группы 2 кл.'!B28=1,"C","D"),IF('группы 2 кл.'!B28=1,"A",IF('группы 2 кл.'!B28=4,"C","B"))))</f>
        <v>D</v>
      </c>
      <c r="D29" s="10" t="str">
        <f>IF('инд. оценка уровня 3кл.'!D29=" "," ",IF('инд. оценка уровня 3кл.'!D29=0,IF('группы 2 кл.'!C28=1,"C","D"),IF('группы 2 кл.'!C28=1,"A",IF('группы 2 кл.'!C28=4,"C","B"))))</f>
        <v>D</v>
      </c>
      <c r="E29" s="10" t="str">
        <f>IF('инд. оценка уровня 3кл.'!E29=" "," ",IF('инд. оценка уровня 3кл.'!E29=0,IF('группы 2 кл.'!D28=1,"C","D"),IF('группы 2 кл.'!D28=1,"A",IF('группы 2 кл.'!D28=4,"C","B"))))</f>
        <v>D</v>
      </c>
      <c r="F29" s="10" t="str">
        <f>IF('инд. оценка уровня 3кл.'!H29=" "," ",IF('инд. оценка уровня 3кл.'!H29=0,IF('группы 2 кл.'!E28=1,"C","D"),IF('группы 2 кл.'!E28=1,"A",IF('группы 2 кл.'!E28=4,"C","B"))))</f>
        <v>C</v>
      </c>
      <c r="G29" s="10" t="str">
        <f>IF('инд. оценка уровня 3кл.'!I29=" "," ",IF('инд. оценка уровня 3кл.'!I29=0,IF('группы 2 кл.'!F28=1,"C","D"),IF('группы 2 кл.'!F28=1,"A",IF('группы 2 кл.'!F28=4,"C","B"))))</f>
        <v>C</v>
      </c>
      <c r="H29" s="10" t="str">
        <f>IF('инд. оценка уровня 3кл.'!J29=" "," ",IF('инд. оценка уровня 3кл.'!J29=0,IF('группы 2 кл.'!G28=1,"C","D"),IF('группы 2 кл.'!G28=1,"A",IF('группы 2 кл.'!G28=4,"C","B"))))</f>
        <v>C</v>
      </c>
      <c r="I29" s="10" t="str">
        <f>IF('инд. оценка уровня 3кл.'!K29=" "," ",IF('инд. оценка уровня 3кл.'!K29=0,IF('группы 2 кл.'!H28=1,"C","D"),IF('группы 2 кл.'!H28=1,"A",IF('группы 2 кл.'!H28=4,"C","B"))))</f>
        <v>C</v>
      </c>
      <c r="J29" s="10" t="str">
        <f>IF('инд. оценка уровня 3кл.'!L29=" "," ",IF('инд. оценка уровня 3кл.'!L29=0,IF('группы 2 кл.'!I28=1,"C","D"),IF('группы 2 кл.'!I28=1,"A",IF('группы 2 кл.'!I28=4,"C","B"))))</f>
        <v>C</v>
      </c>
      <c r="K29" s="10" t="str">
        <f>IF('инд. оценка уровня 3кл.'!M29=" "," ",IF('инд. оценка уровня 3кл.'!M29=0,IF('группы 2 кл.'!J28=1,"C","D"),IF('группы 2 кл.'!J28=1,"A",IF('группы 2 кл.'!J28=4,"C","B"))))</f>
        <v>C</v>
      </c>
      <c r="L29" s="10" t="str">
        <f>IF('инд. оценка уровня 3кл.'!N29=" "," ",IF('инд. оценка уровня 3кл.'!N29=0,IF('группы 2 кл.'!K28=1,"C","D"),IF('группы 2 кл.'!K28=1,"A",IF('группы 2 кл.'!K28=4,"C","B"))))</f>
        <v>C</v>
      </c>
      <c r="M29" s="10" t="str">
        <f>IF('инд. оценка уровня 3кл.'!R29=" "," ",IF('инд. оценка уровня 3кл.'!R29=0,IF('группы 2 кл.'!L28=1,"C","D"),IF('группы 2 кл.'!L28=1,"A",IF('группы 2 кл.'!L28=4,"C","B"))))</f>
        <v>D</v>
      </c>
      <c r="N29" s="10" t="str">
        <f>IF('инд. оценка уровня 3кл.'!S29=" "," ",IF('инд. оценка уровня 3кл.'!S29=0,IF('группы 2 кл.'!M28=1,"C","D"),IF('группы 2 кл.'!M28=1,"A",IF('группы 2 кл.'!M28=4,"C","B"))))</f>
        <v>D</v>
      </c>
      <c r="O29" s="189" t="str">
        <f>IF('инд. оценка уровня 3кл.'!T29=" "," ",IF('инд. оценка уровня 3кл.'!T29=0,IF('группы 2 кл.'!N28=1,"C","D"),IF('группы 2 кл.'!N28=1,"A",IF('группы 2 кл.'!N28=4,"C","B"))))</f>
        <v>C</v>
      </c>
    </row>
    <row r="30" spans="1:15" ht="11.25" customHeight="1" x14ac:dyDescent="0.2">
      <c r="A30" s="170">
        <v>25</v>
      </c>
      <c r="B30" s="143">
        <f>'Первичные данные 3 кл.'!B30</f>
        <v>0</v>
      </c>
      <c r="C30" s="10" t="str">
        <f>IF('инд. оценка уровня 3кл.'!C30=" ","",IF('инд. оценка уровня 3кл.'!C30=0,IF('группы 2 кл.'!B29=1,"C","D"),IF('группы 2 кл.'!B29=1,"A",IF('группы 2 кл.'!B29=4,"C","B"))))</f>
        <v>D</v>
      </c>
      <c r="D30" s="10" t="str">
        <f>IF('инд. оценка уровня 3кл.'!D30=" "," ",IF('инд. оценка уровня 3кл.'!D30=0,IF('группы 2 кл.'!C29=1,"C","D"),IF('группы 2 кл.'!C29=1,"A",IF('группы 2 кл.'!C29=4,"C","B"))))</f>
        <v>D</v>
      </c>
      <c r="E30" s="10" t="str">
        <f>IF('инд. оценка уровня 3кл.'!E30=" "," ",IF('инд. оценка уровня 3кл.'!E30=0,IF('группы 2 кл.'!D29=1,"C","D"),IF('группы 2 кл.'!D29=1,"A",IF('группы 2 кл.'!D29=4,"C","B"))))</f>
        <v>D</v>
      </c>
      <c r="F30" s="10" t="str">
        <f>IF('инд. оценка уровня 3кл.'!H30=" "," ",IF('инд. оценка уровня 3кл.'!H30=0,IF('группы 2 кл.'!E29=1,"C","D"),IF('группы 2 кл.'!E29=1,"A",IF('группы 2 кл.'!E29=4,"C","B"))))</f>
        <v>D</v>
      </c>
      <c r="G30" s="10" t="str">
        <f>IF('инд. оценка уровня 3кл.'!I30=" "," ",IF('инд. оценка уровня 3кл.'!I30=0,IF('группы 2 кл.'!F29=1,"C","D"),IF('группы 2 кл.'!F29=1,"A",IF('группы 2 кл.'!F29=4,"C","B"))))</f>
        <v>D</v>
      </c>
      <c r="H30" s="10" t="str">
        <f>IF('инд. оценка уровня 3кл.'!J30=" "," ",IF('инд. оценка уровня 3кл.'!J30=0,IF('группы 2 кл.'!G29=1,"C","D"),IF('группы 2 кл.'!G29=1,"A",IF('группы 2 кл.'!G29=4,"C","B"))))</f>
        <v>D</v>
      </c>
      <c r="I30" s="10" t="str">
        <f>IF('инд. оценка уровня 3кл.'!K30=" "," ",IF('инд. оценка уровня 3кл.'!K30=0,IF('группы 2 кл.'!H29=1,"C","D"),IF('группы 2 кл.'!H29=1,"A",IF('группы 2 кл.'!H29=4,"C","B"))))</f>
        <v>D</v>
      </c>
      <c r="J30" s="10" t="str">
        <f>IF('инд. оценка уровня 3кл.'!L30=" "," ",IF('инд. оценка уровня 3кл.'!L30=0,IF('группы 2 кл.'!I29=1,"C","D"),IF('группы 2 кл.'!I29=1,"A",IF('группы 2 кл.'!I29=4,"C","B"))))</f>
        <v>D</v>
      </c>
      <c r="K30" s="10" t="str">
        <f>IF('инд. оценка уровня 3кл.'!M30=" "," ",IF('инд. оценка уровня 3кл.'!M30=0,IF('группы 2 кл.'!J29=1,"C","D"),IF('группы 2 кл.'!J29=1,"A",IF('группы 2 кл.'!J29=4,"C","B"))))</f>
        <v>D</v>
      </c>
      <c r="L30" s="10" t="str">
        <f>IF('инд. оценка уровня 3кл.'!N30=" "," ",IF('инд. оценка уровня 3кл.'!N30=0,IF('группы 2 кл.'!K29=1,"C","D"),IF('группы 2 кл.'!K29=1,"A",IF('группы 2 кл.'!K29=4,"C","B"))))</f>
        <v>D</v>
      </c>
      <c r="M30" s="10" t="str">
        <f>IF('инд. оценка уровня 3кл.'!R30=" "," ",IF('инд. оценка уровня 3кл.'!R30=0,IF('группы 2 кл.'!L29=1,"C","D"),IF('группы 2 кл.'!L29=1,"A",IF('группы 2 кл.'!L29=4,"C","B"))))</f>
        <v>D</v>
      </c>
      <c r="N30" s="10" t="str">
        <f>IF('инд. оценка уровня 3кл.'!S30=" "," ",IF('инд. оценка уровня 3кл.'!S30=0,IF('группы 2 кл.'!M29=1,"C","D"),IF('группы 2 кл.'!M29=1,"A",IF('группы 2 кл.'!M29=4,"C","B"))))</f>
        <v>D</v>
      </c>
      <c r="O30" s="189" t="str">
        <f>IF('инд. оценка уровня 3кл.'!T30=" "," ",IF('инд. оценка уровня 3кл.'!T30=0,IF('группы 2 кл.'!N29=1,"C","D"),IF('группы 2 кл.'!N29=1,"A",IF('группы 2 кл.'!N29=4,"C","B"))))</f>
        <v>D</v>
      </c>
    </row>
    <row r="31" spans="1:15" ht="11.25" customHeight="1" x14ac:dyDescent="0.2">
      <c r="A31" s="170">
        <v>26</v>
      </c>
      <c r="B31" s="143">
        <f>'Первичные данные 3 кл.'!B31</f>
        <v>0</v>
      </c>
      <c r="C31" s="10" t="str">
        <f>IF('инд. оценка уровня 3кл.'!C31=" ","",IF('инд. оценка уровня 3кл.'!C31=0,IF('группы 2 кл.'!B30=1,"C","D"),IF('группы 2 кл.'!B30=1,"A",IF('группы 2 кл.'!B30=4,"C","B"))))</f>
        <v>D</v>
      </c>
      <c r="D31" s="10" t="str">
        <f>IF('инд. оценка уровня 3кл.'!D31=" "," ",IF('инд. оценка уровня 3кл.'!D31=0,IF('группы 2 кл.'!C30=1,"C","D"),IF('группы 2 кл.'!C30=1,"A",IF('группы 2 кл.'!C30=4,"C","B"))))</f>
        <v>D</v>
      </c>
      <c r="E31" s="10" t="str">
        <f>IF('инд. оценка уровня 3кл.'!E31=" "," ",IF('инд. оценка уровня 3кл.'!E31=0,IF('группы 2 кл.'!D30=1,"C","D"),IF('группы 2 кл.'!D30=1,"A",IF('группы 2 кл.'!D30=4,"C","B"))))</f>
        <v>D</v>
      </c>
      <c r="F31" s="10" t="str">
        <f>IF('инд. оценка уровня 3кл.'!H31=" "," ",IF('инд. оценка уровня 3кл.'!H31=0,IF('группы 2 кл.'!E30=1,"C","D"),IF('группы 2 кл.'!E30=1,"A",IF('группы 2 кл.'!E30=4,"C","B"))))</f>
        <v>D</v>
      </c>
      <c r="G31" s="10" t="str">
        <f>IF('инд. оценка уровня 3кл.'!I31=" "," ",IF('инд. оценка уровня 3кл.'!I31=0,IF('группы 2 кл.'!F30=1,"C","D"),IF('группы 2 кл.'!F30=1,"A",IF('группы 2 кл.'!F30=4,"C","B"))))</f>
        <v>D</v>
      </c>
      <c r="H31" s="10" t="str">
        <f>IF('инд. оценка уровня 3кл.'!J31=" "," ",IF('инд. оценка уровня 3кл.'!J31=0,IF('группы 2 кл.'!G30=1,"C","D"),IF('группы 2 кл.'!G30=1,"A",IF('группы 2 кл.'!G30=4,"C","B"))))</f>
        <v>D</v>
      </c>
      <c r="I31" s="10" t="str">
        <f>IF('инд. оценка уровня 3кл.'!K31=" "," ",IF('инд. оценка уровня 3кл.'!K31=0,IF('группы 2 кл.'!H30=1,"C","D"),IF('группы 2 кл.'!H30=1,"A",IF('группы 2 кл.'!H30=4,"C","B"))))</f>
        <v>D</v>
      </c>
      <c r="J31" s="10" t="str">
        <f>IF('инд. оценка уровня 3кл.'!L31=" "," ",IF('инд. оценка уровня 3кл.'!L31=0,IF('группы 2 кл.'!I30=1,"C","D"),IF('группы 2 кл.'!I30=1,"A",IF('группы 2 кл.'!I30=4,"C","B"))))</f>
        <v>D</v>
      </c>
      <c r="K31" s="10" t="str">
        <f>IF('инд. оценка уровня 3кл.'!M31=" "," ",IF('инд. оценка уровня 3кл.'!M31=0,IF('группы 2 кл.'!J30=1,"C","D"),IF('группы 2 кл.'!J30=1,"A",IF('группы 2 кл.'!J30=4,"C","B"))))</f>
        <v>D</v>
      </c>
      <c r="L31" s="10" t="str">
        <f>IF('инд. оценка уровня 3кл.'!N31=" "," ",IF('инд. оценка уровня 3кл.'!N31=0,IF('группы 2 кл.'!K30=1,"C","D"),IF('группы 2 кл.'!K30=1,"A",IF('группы 2 кл.'!K30=4,"C","B"))))</f>
        <v>D</v>
      </c>
      <c r="M31" s="10" t="str">
        <f>IF('инд. оценка уровня 3кл.'!R31=" "," ",IF('инд. оценка уровня 3кл.'!R31=0,IF('группы 2 кл.'!L30=1,"C","D"),IF('группы 2 кл.'!L30=1,"A",IF('группы 2 кл.'!L30=4,"C","B"))))</f>
        <v>D</v>
      </c>
      <c r="N31" s="10" t="str">
        <f>IF('инд. оценка уровня 3кл.'!S31=" "," ",IF('инд. оценка уровня 3кл.'!S31=0,IF('группы 2 кл.'!M30=1,"C","D"),IF('группы 2 кл.'!M30=1,"A",IF('группы 2 кл.'!M30=4,"C","B"))))</f>
        <v>D</v>
      </c>
      <c r="O31" s="189" t="str">
        <f>IF('инд. оценка уровня 3кл.'!T31=" "," ",IF('инд. оценка уровня 3кл.'!T31=0,IF('группы 2 кл.'!N30=1,"C","D"),IF('группы 2 кл.'!N30=1,"A",IF('группы 2 кл.'!N30=4,"C","B"))))</f>
        <v>D</v>
      </c>
    </row>
    <row r="32" spans="1:15" ht="11.25" customHeight="1" x14ac:dyDescent="0.2">
      <c r="A32" s="170">
        <v>27</v>
      </c>
      <c r="B32" s="143">
        <f>'Первичные данные 3 кл.'!B32</f>
        <v>0</v>
      </c>
      <c r="C32" s="10" t="str">
        <f>IF('инд. оценка уровня 3кл.'!C32=" ","",IF('инд. оценка уровня 3кл.'!C32=0,IF('группы 2 кл.'!B31=1,"C","D"),IF('группы 2 кл.'!B31=1,"A",IF('группы 2 кл.'!B31=4,"C","B"))))</f>
        <v>D</v>
      </c>
      <c r="D32" s="10" t="str">
        <f>IF('инд. оценка уровня 3кл.'!D32=" "," ",IF('инд. оценка уровня 3кл.'!D32=0,IF('группы 2 кл.'!C31=1,"C","D"),IF('группы 2 кл.'!C31=1,"A",IF('группы 2 кл.'!C31=4,"C","B"))))</f>
        <v>D</v>
      </c>
      <c r="E32" s="10" t="str">
        <f>IF('инд. оценка уровня 3кл.'!E32=" "," ",IF('инд. оценка уровня 3кл.'!E32=0,IF('группы 2 кл.'!D31=1,"C","D"),IF('группы 2 кл.'!D31=1,"A",IF('группы 2 кл.'!D31=4,"C","B"))))</f>
        <v>D</v>
      </c>
      <c r="F32" s="10" t="str">
        <f>IF('инд. оценка уровня 3кл.'!H32=" "," ",IF('инд. оценка уровня 3кл.'!H32=0,IF('группы 2 кл.'!E31=1,"C","D"),IF('группы 2 кл.'!E31=1,"A",IF('группы 2 кл.'!E31=4,"C","B"))))</f>
        <v>D</v>
      </c>
      <c r="G32" s="10" t="str">
        <f>IF('инд. оценка уровня 3кл.'!I32=" "," ",IF('инд. оценка уровня 3кл.'!I32=0,IF('группы 2 кл.'!F31=1,"C","D"),IF('группы 2 кл.'!F31=1,"A",IF('группы 2 кл.'!F31=4,"C","B"))))</f>
        <v>D</v>
      </c>
      <c r="H32" s="10" t="str">
        <f>IF('инд. оценка уровня 3кл.'!J32=" "," ",IF('инд. оценка уровня 3кл.'!J32=0,IF('группы 2 кл.'!G31=1,"C","D"),IF('группы 2 кл.'!G31=1,"A",IF('группы 2 кл.'!G31=4,"C","B"))))</f>
        <v>D</v>
      </c>
      <c r="I32" s="10" t="str">
        <f>IF('инд. оценка уровня 3кл.'!K32=" "," ",IF('инд. оценка уровня 3кл.'!K32=0,IF('группы 2 кл.'!H31=1,"C","D"),IF('группы 2 кл.'!H31=1,"A",IF('группы 2 кл.'!H31=4,"C","B"))))</f>
        <v>D</v>
      </c>
      <c r="J32" s="10" t="str">
        <f>IF('инд. оценка уровня 3кл.'!L32=" "," ",IF('инд. оценка уровня 3кл.'!L32=0,IF('группы 2 кл.'!I31=1,"C","D"),IF('группы 2 кл.'!I31=1,"A",IF('группы 2 кл.'!I31=4,"C","B"))))</f>
        <v>D</v>
      </c>
      <c r="K32" s="10" t="str">
        <f>IF('инд. оценка уровня 3кл.'!M32=" "," ",IF('инд. оценка уровня 3кл.'!M32=0,IF('группы 2 кл.'!J31=1,"C","D"),IF('группы 2 кл.'!J31=1,"A",IF('группы 2 кл.'!J31=4,"C","B"))))</f>
        <v>D</v>
      </c>
      <c r="L32" s="10" t="str">
        <f>IF('инд. оценка уровня 3кл.'!N32=" "," ",IF('инд. оценка уровня 3кл.'!N32=0,IF('группы 2 кл.'!K31=1,"C","D"),IF('группы 2 кл.'!K31=1,"A",IF('группы 2 кл.'!K31=4,"C","B"))))</f>
        <v>D</v>
      </c>
      <c r="M32" s="10" t="str">
        <f>IF('инд. оценка уровня 3кл.'!R32=" "," ",IF('инд. оценка уровня 3кл.'!R32=0,IF('группы 2 кл.'!L31=1,"C","D"),IF('группы 2 кл.'!L31=1,"A",IF('группы 2 кл.'!L31=4,"C","B"))))</f>
        <v>D</v>
      </c>
      <c r="N32" s="10" t="str">
        <f>IF('инд. оценка уровня 3кл.'!S32=" "," ",IF('инд. оценка уровня 3кл.'!S32=0,IF('группы 2 кл.'!M31=1,"C","D"),IF('группы 2 кл.'!M31=1,"A",IF('группы 2 кл.'!M31=4,"C","B"))))</f>
        <v>D</v>
      </c>
      <c r="O32" s="189" t="str">
        <f>IF('инд. оценка уровня 3кл.'!T32=" "," ",IF('инд. оценка уровня 3кл.'!T32=0,IF('группы 2 кл.'!N31=1,"C","D"),IF('группы 2 кл.'!N31=1,"A",IF('группы 2 кл.'!N31=4,"C","B"))))</f>
        <v>D</v>
      </c>
    </row>
    <row r="33" spans="1:15" ht="11.25" customHeight="1" x14ac:dyDescent="0.2">
      <c r="A33" s="170">
        <v>28</v>
      </c>
      <c r="B33" s="143">
        <f>'Первичные данные 3 кл.'!B33</f>
        <v>0</v>
      </c>
      <c r="C33" s="10" t="str">
        <f>IF('инд. оценка уровня 3кл.'!C33=" ","",IF('инд. оценка уровня 3кл.'!C33=0,IF('группы 2 кл.'!B32=1,"C","D"),IF('группы 2 кл.'!B32=1,"A",IF('группы 2 кл.'!B32=4,"C","B"))))</f>
        <v>D</v>
      </c>
      <c r="D33" s="10" t="str">
        <f>IF('инд. оценка уровня 3кл.'!D33=" "," ",IF('инд. оценка уровня 3кл.'!D33=0,IF('группы 2 кл.'!C32=1,"C","D"),IF('группы 2 кл.'!C32=1,"A",IF('группы 2 кл.'!C32=4,"C","B"))))</f>
        <v>D</v>
      </c>
      <c r="E33" s="10" t="str">
        <f>IF('инд. оценка уровня 3кл.'!E33=" "," ",IF('инд. оценка уровня 3кл.'!E33=0,IF('группы 2 кл.'!D32=1,"C","D"),IF('группы 2 кл.'!D32=1,"A",IF('группы 2 кл.'!D32=4,"C","B"))))</f>
        <v>D</v>
      </c>
      <c r="F33" s="10" t="str">
        <f>IF('инд. оценка уровня 3кл.'!H33=" "," ",IF('инд. оценка уровня 3кл.'!H33=0,IF('группы 2 кл.'!E32=1,"C","D"),IF('группы 2 кл.'!E32=1,"A",IF('группы 2 кл.'!E32=4,"C","B"))))</f>
        <v>D</v>
      </c>
      <c r="G33" s="10" t="str">
        <f>IF('инд. оценка уровня 3кл.'!I33=" "," ",IF('инд. оценка уровня 3кл.'!I33=0,IF('группы 2 кл.'!F32=1,"C","D"),IF('группы 2 кл.'!F32=1,"A",IF('группы 2 кл.'!F32=4,"C","B"))))</f>
        <v>D</v>
      </c>
      <c r="H33" s="10" t="str">
        <f>IF('инд. оценка уровня 3кл.'!J33=" "," ",IF('инд. оценка уровня 3кл.'!J33=0,IF('группы 2 кл.'!G32=1,"C","D"),IF('группы 2 кл.'!G32=1,"A",IF('группы 2 кл.'!G32=4,"C","B"))))</f>
        <v>D</v>
      </c>
      <c r="I33" s="10" t="str">
        <f>IF('инд. оценка уровня 3кл.'!K33=" "," ",IF('инд. оценка уровня 3кл.'!K33=0,IF('группы 2 кл.'!H32=1,"C","D"),IF('группы 2 кл.'!H32=1,"A",IF('группы 2 кл.'!H32=4,"C","B"))))</f>
        <v>D</v>
      </c>
      <c r="J33" s="10" t="str">
        <f>IF('инд. оценка уровня 3кл.'!L33=" "," ",IF('инд. оценка уровня 3кл.'!L33=0,IF('группы 2 кл.'!I32=1,"C","D"),IF('группы 2 кл.'!I32=1,"A",IF('группы 2 кл.'!I32=4,"C","B"))))</f>
        <v>D</v>
      </c>
      <c r="K33" s="10" t="str">
        <f>IF('инд. оценка уровня 3кл.'!M33=" "," ",IF('инд. оценка уровня 3кл.'!M33=0,IF('группы 2 кл.'!J32=1,"C","D"),IF('группы 2 кл.'!J32=1,"A",IF('группы 2 кл.'!J32=4,"C","B"))))</f>
        <v>D</v>
      </c>
      <c r="L33" s="10" t="str">
        <f>IF('инд. оценка уровня 3кл.'!N33=" "," ",IF('инд. оценка уровня 3кл.'!N33=0,IF('группы 2 кл.'!K32=1,"C","D"),IF('группы 2 кл.'!K32=1,"A",IF('группы 2 кл.'!K32=4,"C","B"))))</f>
        <v>D</v>
      </c>
      <c r="M33" s="10" t="str">
        <f>IF('инд. оценка уровня 3кл.'!R33=" "," ",IF('инд. оценка уровня 3кл.'!R33=0,IF('группы 2 кл.'!L32=1,"C","D"),IF('группы 2 кл.'!L32=1,"A",IF('группы 2 кл.'!L32=4,"C","B"))))</f>
        <v>D</v>
      </c>
      <c r="N33" s="10" t="str">
        <f>IF('инд. оценка уровня 3кл.'!S33=" "," ",IF('инд. оценка уровня 3кл.'!S33=0,IF('группы 2 кл.'!M32=1,"C","D"),IF('группы 2 кл.'!M32=1,"A",IF('группы 2 кл.'!M32=4,"C","B"))))</f>
        <v>D</v>
      </c>
      <c r="O33" s="189" t="str">
        <f>IF('инд. оценка уровня 3кл.'!T33=" "," ",IF('инд. оценка уровня 3кл.'!T33=0,IF('группы 2 кл.'!N32=1,"C","D"),IF('группы 2 кл.'!N32=1,"A",IF('группы 2 кл.'!N32=4,"C","B"))))</f>
        <v>D</v>
      </c>
    </row>
    <row r="34" spans="1:15" ht="11.25" customHeight="1" x14ac:dyDescent="0.2">
      <c r="A34" s="170">
        <v>29</v>
      </c>
      <c r="B34" s="143">
        <f>'Первичные данные 3 кл.'!B34</f>
        <v>0</v>
      </c>
      <c r="C34" s="10" t="str">
        <f>IF('инд. оценка уровня 3кл.'!C34=" ","",IF('инд. оценка уровня 3кл.'!C34=0,IF('группы 2 кл.'!B33=1,"C","D"),IF('группы 2 кл.'!B33=1,"A",IF('группы 2 кл.'!B33=4,"C","B"))))</f>
        <v>D</v>
      </c>
      <c r="D34" s="10" t="str">
        <f>IF('инд. оценка уровня 3кл.'!D34=" "," ",IF('инд. оценка уровня 3кл.'!D34=0,IF('группы 2 кл.'!C33=1,"C","D"),IF('группы 2 кл.'!C33=1,"A",IF('группы 2 кл.'!C33=4,"C","B"))))</f>
        <v>D</v>
      </c>
      <c r="E34" s="10" t="str">
        <f>IF('инд. оценка уровня 3кл.'!E34=" "," ",IF('инд. оценка уровня 3кл.'!E34=0,IF('группы 2 кл.'!D33=1,"C","D"),IF('группы 2 кл.'!D33=1,"A",IF('группы 2 кл.'!D33=4,"C","B"))))</f>
        <v>D</v>
      </c>
      <c r="F34" s="10" t="str">
        <f>IF('инд. оценка уровня 3кл.'!H34=" "," ",IF('инд. оценка уровня 3кл.'!H34=0,IF('группы 2 кл.'!E33=1,"C","D"),IF('группы 2 кл.'!E33=1,"A",IF('группы 2 кл.'!E33=4,"C","B"))))</f>
        <v>D</v>
      </c>
      <c r="G34" s="10" t="str">
        <f>IF('инд. оценка уровня 3кл.'!I34=" "," ",IF('инд. оценка уровня 3кл.'!I34=0,IF('группы 2 кл.'!F33=1,"C","D"),IF('группы 2 кл.'!F33=1,"A",IF('группы 2 кл.'!F33=4,"C","B"))))</f>
        <v>D</v>
      </c>
      <c r="H34" s="10" t="str">
        <f>IF('инд. оценка уровня 3кл.'!J34=" "," ",IF('инд. оценка уровня 3кл.'!J34=0,IF('группы 2 кл.'!G33=1,"C","D"),IF('группы 2 кл.'!G33=1,"A",IF('группы 2 кл.'!G33=4,"C","B"))))</f>
        <v>D</v>
      </c>
      <c r="I34" s="10" t="str">
        <f>IF('инд. оценка уровня 3кл.'!K34=" "," ",IF('инд. оценка уровня 3кл.'!K34=0,IF('группы 2 кл.'!H33=1,"C","D"),IF('группы 2 кл.'!H33=1,"A",IF('группы 2 кл.'!H33=4,"C","B"))))</f>
        <v>D</v>
      </c>
      <c r="J34" s="10" t="str">
        <f>IF('инд. оценка уровня 3кл.'!L34=" "," ",IF('инд. оценка уровня 3кл.'!L34=0,IF('группы 2 кл.'!I33=1,"C","D"),IF('группы 2 кл.'!I33=1,"A",IF('группы 2 кл.'!I33=4,"C","B"))))</f>
        <v>D</v>
      </c>
      <c r="K34" s="10" t="str">
        <f>IF('инд. оценка уровня 3кл.'!M34=" "," ",IF('инд. оценка уровня 3кл.'!M34=0,IF('группы 2 кл.'!J33=1,"C","D"),IF('группы 2 кл.'!J33=1,"A",IF('группы 2 кл.'!J33=4,"C","B"))))</f>
        <v>D</v>
      </c>
      <c r="L34" s="10" t="str">
        <f>IF('инд. оценка уровня 3кл.'!N34=" "," ",IF('инд. оценка уровня 3кл.'!N34=0,IF('группы 2 кл.'!K33=1,"C","D"),IF('группы 2 кл.'!K33=1,"A",IF('группы 2 кл.'!K33=4,"C","B"))))</f>
        <v>D</v>
      </c>
      <c r="M34" s="10" t="str">
        <f>IF('инд. оценка уровня 3кл.'!R34=" "," ",IF('инд. оценка уровня 3кл.'!R34=0,IF('группы 2 кл.'!L33=1,"C","D"),IF('группы 2 кл.'!L33=1,"A",IF('группы 2 кл.'!L33=4,"C","B"))))</f>
        <v>D</v>
      </c>
      <c r="N34" s="10" t="str">
        <f>IF('инд. оценка уровня 3кл.'!S34=" "," ",IF('инд. оценка уровня 3кл.'!S34=0,IF('группы 2 кл.'!M33=1,"C","D"),IF('группы 2 кл.'!M33=1,"A",IF('группы 2 кл.'!M33=4,"C","B"))))</f>
        <v>D</v>
      </c>
      <c r="O34" s="189" t="str">
        <f>IF('инд. оценка уровня 3кл.'!T34=" "," ",IF('инд. оценка уровня 3кл.'!T34=0,IF('группы 2 кл.'!N33=1,"C","D"),IF('группы 2 кл.'!N33=1,"A",IF('группы 2 кл.'!N33=4,"C","B"))))</f>
        <v>D</v>
      </c>
    </row>
    <row r="35" spans="1:15" ht="11.25" customHeight="1" x14ac:dyDescent="0.2">
      <c r="A35" s="170">
        <v>30</v>
      </c>
      <c r="B35" s="143">
        <f>'Первичные данные 3 кл.'!B35</f>
        <v>0</v>
      </c>
      <c r="C35" s="10" t="str">
        <f>IF('инд. оценка уровня 3кл.'!C35=" ","",IF('инд. оценка уровня 3кл.'!C35=0,IF('группы 2 кл.'!B34=1,"C","D"),IF('группы 2 кл.'!B34=1,"A",IF('группы 2 кл.'!B34=4,"C","B"))))</f>
        <v>D</v>
      </c>
      <c r="D35" s="10" t="str">
        <f>IF('инд. оценка уровня 3кл.'!D35=" "," ",IF('инд. оценка уровня 3кл.'!D35=0,IF('группы 2 кл.'!C34=1,"C","D"),IF('группы 2 кл.'!C34=1,"A",IF('группы 2 кл.'!C34=4,"C","B"))))</f>
        <v>D</v>
      </c>
      <c r="E35" s="10" t="str">
        <f>IF('инд. оценка уровня 3кл.'!E35=" "," ",IF('инд. оценка уровня 3кл.'!E35=0,IF('группы 2 кл.'!D34=1,"C","D"),IF('группы 2 кл.'!D34=1,"A",IF('группы 2 кл.'!D34=4,"C","B"))))</f>
        <v>D</v>
      </c>
      <c r="F35" s="10" t="str">
        <f>IF('инд. оценка уровня 3кл.'!H35=" "," ",IF('инд. оценка уровня 3кл.'!H35=0,IF('группы 2 кл.'!E34=1,"C","D"),IF('группы 2 кл.'!E34=1,"A",IF('группы 2 кл.'!E34=4,"C","B"))))</f>
        <v>D</v>
      </c>
      <c r="G35" s="10" t="str">
        <f>IF('инд. оценка уровня 3кл.'!I35=" "," ",IF('инд. оценка уровня 3кл.'!I35=0,IF('группы 2 кл.'!F34=1,"C","D"),IF('группы 2 кл.'!F34=1,"A",IF('группы 2 кл.'!F34=4,"C","B"))))</f>
        <v>D</v>
      </c>
      <c r="H35" s="10" t="str">
        <f>IF('инд. оценка уровня 3кл.'!J35=" "," ",IF('инд. оценка уровня 3кл.'!J35=0,IF('группы 2 кл.'!G34=1,"C","D"),IF('группы 2 кл.'!G34=1,"A",IF('группы 2 кл.'!G34=4,"C","B"))))</f>
        <v>D</v>
      </c>
      <c r="I35" s="10" t="str">
        <f>IF('инд. оценка уровня 3кл.'!K35=" "," ",IF('инд. оценка уровня 3кл.'!K35=0,IF('группы 2 кл.'!H34=1,"C","D"),IF('группы 2 кл.'!H34=1,"A",IF('группы 2 кл.'!H34=4,"C","B"))))</f>
        <v>D</v>
      </c>
      <c r="J35" s="10" t="str">
        <f>IF('инд. оценка уровня 3кл.'!L35=" "," ",IF('инд. оценка уровня 3кл.'!L35=0,IF('группы 2 кл.'!I34=1,"C","D"),IF('группы 2 кл.'!I34=1,"A",IF('группы 2 кл.'!I34=4,"C","B"))))</f>
        <v>D</v>
      </c>
      <c r="K35" s="10" t="str">
        <f>IF('инд. оценка уровня 3кл.'!M35=" "," ",IF('инд. оценка уровня 3кл.'!M35=0,IF('группы 2 кл.'!J34=1,"C","D"),IF('группы 2 кл.'!J34=1,"A",IF('группы 2 кл.'!J34=4,"C","B"))))</f>
        <v>D</v>
      </c>
      <c r="L35" s="10" t="str">
        <f>IF('инд. оценка уровня 3кл.'!N35=" "," ",IF('инд. оценка уровня 3кл.'!N35=0,IF('группы 2 кл.'!K34=1,"C","D"),IF('группы 2 кл.'!K34=1,"A",IF('группы 2 кл.'!K34=4,"C","B"))))</f>
        <v>D</v>
      </c>
      <c r="M35" s="10" t="str">
        <f>IF('инд. оценка уровня 3кл.'!R35=" "," ",IF('инд. оценка уровня 3кл.'!R35=0,IF('группы 2 кл.'!L34=1,"C","D"),IF('группы 2 кл.'!L34=1,"A",IF('группы 2 кл.'!L34=4,"C","B"))))</f>
        <v>D</v>
      </c>
      <c r="N35" s="10" t="str">
        <f>IF('инд. оценка уровня 3кл.'!S35=" "," ",IF('инд. оценка уровня 3кл.'!S35=0,IF('группы 2 кл.'!M34=1,"C","D"),IF('группы 2 кл.'!M34=1,"A",IF('группы 2 кл.'!M34=4,"C","B"))))</f>
        <v>D</v>
      </c>
      <c r="O35" s="189" t="str">
        <f>IF('инд. оценка уровня 3кл.'!T35=" "," ",IF('инд. оценка уровня 3кл.'!T35=0,IF('группы 2 кл.'!N34=1,"C","D"),IF('группы 2 кл.'!N34=1,"A",IF('группы 2 кл.'!N34=4,"C","B"))))</f>
        <v>D</v>
      </c>
    </row>
    <row r="36" spans="1:15" ht="11.25" customHeight="1" x14ac:dyDescent="0.2">
      <c r="A36" s="170">
        <v>31</v>
      </c>
      <c r="B36" s="143">
        <f>'Первичные данные 3 кл.'!B36</f>
        <v>0</v>
      </c>
      <c r="C36" s="10" t="str">
        <f>IF('инд. оценка уровня 3кл.'!C36=" ","",IF('инд. оценка уровня 3кл.'!C36=0,IF('группы 2 кл.'!B35=1,"C","D"),IF('группы 2 кл.'!B35=1,"A",IF('группы 2 кл.'!B35=4,"C","B"))))</f>
        <v>D</v>
      </c>
      <c r="D36" s="10" t="str">
        <f>IF('инд. оценка уровня 3кл.'!D36=" "," ",IF('инд. оценка уровня 3кл.'!D36=0,IF('группы 2 кл.'!C35=1,"C","D"),IF('группы 2 кл.'!C35=1,"A",IF('группы 2 кл.'!C35=4,"C","B"))))</f>
        <v>D</v>
      </c>
      <c r="E36" s="10" t="str">
        <f>IF('инд. оценка уровня 3кл.'!E36=" "," ",IF('инд. оценка уровня 3кл.'!E36=0,IF('группы 2 кл.'!D35=1,"C","D"),IF('группы 2 кл.'!D35=1,"A",IF('группы 2 кл.'!D35=4,"C","B"))))</f>
        <v>D</v>
      </c>
      <c r="F36" s="10" t="str">
        <f>IF('инд. оценка уровня 3кл.'!H36=" "," ",IF('инд. оценка уровня 3кл.'!H36=0,IF('группы 2 кл.'!E35=1,"C","D"),IF('группы 2 кл.'!E35=1,"A",IF('группы 2 кл.'!E35=4,"C","B"))))</f>
        <v>D</v>
      </c>
      <c r="G36" s="10" t="str">
        <f>IF('инд. оценка уровня 3кл.'!I36=" "," ",IF('инд. оценка уровня 3кл.'!I36=0,IF('группы 2 кл.'!F35=1,"C","D"),IF('группы 2 кл.'!F35=1,"A",IF('группы 2 кл.'!F35=4,"C","B"))))</f>
        <v>D</v>
      </c>
      <c r="H36" s="10" t="str">
        <f>IF('инд. оценка уровня 3кл.'!J36=" "," ",IF('инд. оценка уровня 3кл.'!J36=0,IF('группы 2 кл.'!G35=1,"C","D"),IF('группы 2 кл.'!G35=1,"A",IF('группы 2 кл.'!G35=4,"C","B"))))</f>
        <v>D</v>
      </c>
      <c r="I36" s="10" t="str">
        <f>IF('инд. оценка уровня 3кл.'!K36=" "," ",IF('инд. оценка уровня 3кл.'!K36=0,IF('группы 2 кл.'!H35=1,"C","D"),IF('группы 2 кл.'!H35=1,"A",IF('группы 2 кл.'!H35=4,"C","B"))))</f>
        <v>D</v>
      </c>
      <c r="J36" s="10" t="str">
        <f>IF('инд. оценка уровня 3кл.'!L36=" "," ",IF('инд. оценка уровня 3кл.'!L36=0,IF('группы 2 кл.'!I35=1,"C","D"),IF('группы 2 кл.'!I35=1,"A",IF('группы 2 кл.'!I35=4,"C","B"))))</f>
        <v>D</v>
      </c>
      <c r="K36" s="10" t="str">
        <f>IF('инд. оценка уровня 3кл.'!M36=" "," ",IF('инд. оценка уровня 3кл.'!M36=0,IF('группы 2 кл.'!J35=1,"C","D"),IF('группы 2 кл.'!J35=1,"A",IF('группы 2 кл.'!J35=4,"C","B"))))</f>
        <v>D</v>
      </c>
      <c r="L36" s="10" t="str">
        <f>IF('инд. оценка уровня 3кл.'!N36=" "," ",IF('инд. оценка уровня 3кл.'!N36=0,IF('группы 2 кл.'!K35=1,"C","D"),IF('группы 2 кл.'!K35=1,"A",IF('группы 2 кл.'!K35=4,"C","B"))))</f>
        <v>D</v>
      </c>
      <c r="M36" s="10" t="str">
        <f>IF('инд. оценка уровня 3кл.'!R36=" "," ",IF('инд. оценка уровня 3кл.'!R36=0,IF('группы 2 кл.'!L35=1,"C","D"),IF('группы 2 кл.'!L35=1,"A",IF('группы 2 кл.'!L35=4,"C","B"))))</f>
        <v>D</v>
      </c>
      <c r="N36" s="10" t="str">
        <f>IF('инд. оценка уровня 3кл.'!S36=" "," ",IF('инд. оценка уровня 3кл.'!S36=0,IF('группы 2 кл.'!M35=1,"C","D"),IF('группы 2 кл.'!M35=1,"A",IF('группы 2 кл.'!M35=4,"C","B"))))</f>
        <v>D</v>
      </c>
      <c r="O36" s="189" t="str">
        <f>IF('инд. оценка уровня 3кл.'!T36=" "," ",IF('инд. оценка уровня 3кл.'!T36=0,IF('группы 2 кл.'!N35=1,"C","D"),IF('группы 2 кл.'!N35=1,"A",IF('группы 2 кл.'!N35=4,"C","B"))))</f>
        <v>D</v>
      </c>
    </row>
    <row r="37" spans="1:15" ht="11.25" customHeight="1" x14ac:dyDescent="0.2">
      <c r="A37" s="170">
        <v>32</v>
      </c>
      <c r="B37" s="143">
        <f>'Первичные данные 3 кл.'!B37</f>
        <v>0</v>
      </c>
      <c r="C37" s="10" t="str">
        <f>IF('инд. оценка уровня 3кл.'!C37=" ","",IF('инд. оценка уровня 3кл.'!C37=0,IF('группы 2 кл.'!B36=1,"C","D"),IF('группы 2 кл.'!B36=1,"A",IF('группы 2 кл.'!B36=4,"C","B"))))</f>
        <v>D</v>
      </c>
      <c r="D37" s="10" t="str">
        <f>IF('инд. оценка уровня 3кл.'!D37=" "," ",IF('инд. оценка уровня 3кл.'!D37=0,IF('группы 2 кл.'!C36=1,"C","D"),IF('группы 2 кл.'!C36=1,"A",IF('группы 2 кл.'!C36=4,"C","B"))))</f>
        <v>D</v>
      </c>
      <c r="E37" s="10" t="str">
        <f>IF('инд. оценка уровня 3кл.'!E37=" "," ",IF('инд. оценка уровня 3кл.'!E37=0,IF('группы 2 кл.'!D36=1,"C","D"),IF('группы 2 кл.'!D36=1,"A",IF('группы 2 кл.'!D36=4,"C","B"))))</f>
        <v>D</v>
      </c>
      <c r="F37" s="10" t="str">
        <f>IF('инд. оценка уровня 3кл.'!H37=" "," ",IF('инд. оценка уровня 3кл.'!H37=0,IF('группы 2 кл.'!E36=1,"C","D"),IF('группы 2 кл.'!E36=1,"A",IF('группы 2 кл.'!E36=4,"C","B"))))</f>
        <v>D</v>
      </c>
      <c r="G37" s="10" t="str">
        <f>IF('инд. оценка уровня 3кл.'!I37=" "," ",IF('инд. оценка уровня 3кл.'!I37=0,IF('группы 2 кл.'!F36=1,"C","D"),IF('группы 2 кл.'!F36=1,"A",IF('группы 2 кл.'!F36=4,"C","B"))))</f>
        <v>D</v>
      </c>
      <c r="H37" s="10" t="str">
        <f>IF('инд. оценка уровня 3кл.'!J37=" "," ",IF('инд. оценка уровня 3кл.'!J37=0,IF('группы 2 кл.'!G36=1,"C","D"),IF('группы 2 кл.'!G36=1,"A",IF('группы 2 кл.'!G36=4,"C","B"))))</f>
        <v>D</v>
      </c>
      <c r="I37" s="10" t="str">
        <f>IF('инд. оценка уровня 3кл.'!K37=" "," ",IF('инд. оценка уровня 3кл.'!K37=0,IF('группы 2 кл.'!H36=1,"C","D"),IF('группы 2 кл.'!H36=1,"A",IF('группы 2 кл.'!H36=4,"C","B"))))</f>
        <v>D</v>
      </c>
      <c r="J37" s="10" t="str">
        <f>IF('инд. оценка уровня 3кл.'!L37=" "," ",IF('инд. оценка уровня 3кл.'!L37=0,IF('группы 2 кл.'!I36=1,"C","D"),IF('группы 2 кл.'!I36=1,"A",IF('группы 2 кл.'!I36=4,"C","B"))))</f>
        <v>D</v>
      </c>
      <c r="K37" s="10" t="str">
        <f>IF('инд. оценка уровня 3кл.'!M37=" "," ",IF('инд. оценка уровня 3кл.'!M37=0,IF('группы 2 кл.'!J36=1,"C","D"),IF('группы 2 кл.'!J36=1,"A",IF('группы 2 кл.'!J36=4,"C","B"))))</f>
        <v>D</v>
      </c>
      <c r="L37" s="10" t="str">
        <f>IF('инд. оценка уровня 3кл.'!N37=" "," ",IF('инд. оценка уровня 3кл.'!N37=0,IF('группы 2 кл.'!K36=1,"C","D"),IF('группы 2 кл.'!K36=1,"A",IF('группы 2 кл.'!K36=4,"C","B"))))</f>
        <v>D</v>
      </c>
      <c r="M37" s="10" t="str">
        <f>IF('инд. оценка уровня 3кл.'!R37=" "," ",IF('инд. оценка уровня 3кл.'!R37=0,IF('группы 2 кл.'!L36=1,"C","D"),IF('группы 2 кл.'!L36=1,"A",IF('группы 2 кл.'!L36=4,"C","B"))))</f>
        <v>D</v>
      </c>
      <c r="N37" s="10" t="str">
        <f>IF('инд. оценка уровня 3кл.'!S37=" "," ",IF('инд. оценка уровня 3кл.'!S37=0,IF('группы 2 кл.'!M36=1,"C","D"),IF('группы 2 кл.'!M36=1,"A",IF('группы 2 кл.'!M36=4,"C","B"))))</f>
        <v>D</v>
      </c>
      <c r="O37" s="189" t="str">
        <f>IF('инд. оценка уровня 3кл.'!T37=" "," ",IF('инд. оценка уровня 3кл.'!T37=0,IF('группы 2 кл.'!N36=1,"C","D"),IF('группы 2 кл.'!N36=1,"A",IF('группы 2 кл.'!N36=4,"C","B"))))</f>
        <v>D</v>
      </c>
    </row>
    <row r="38" spans="1:15" ht="11.25" customHeight="1" x14ac:dyDescent="0.2">
      <c r="A38" s="170">
        <v>33</v>
      </c>
      <c r="B38" s="143">
        <f>'Первичные данные 3 кл.'!B38</f>
        <v>0</v>
      </c>
      <c r="C38" s="10" t="str">
        <f>IF('инд. оценка уровня 3кл.'!C38=" ","",IF('инд. оценка уровня 3кл.'!C38=0,IF('группы 2 кл.'!B37=1,"C","D"),IF('группы 2 кл.'!B37=1,"A",IF('группы 2 кл.'!B37=4,"C","B"))))</f>
        <v>D</v>
      </c>
      <c r="D38" s="10" t="str">
        <f>IF('инд. оценка уровня 3кл.'!D38=" "," ",IF('инд. оценка уровня 3кл.'!D38=0,IF('группы 2 кл.'!C37=1,"C","D"),IF('группы 2 кл.'!C37=1,"A",IF('группы 2 кл.'!C37=4,"C","B"))))</f>
        <v>D</v>
      </c>
      <c r="E38" s="10" t="str">
        <f>IF('инд. оценка уровня 3кл.'!E38=" "," ",IF('инд. оценка уровня 3кл.'!E38=0,IF('группы 2 кл.'!D37=1,"C","D"),IF('группы 2 кл.'!D37=1,"A",IF('группы 2 кл.'!D37=4,"C","B"))))</f>
        <v>D</v>
      </c>
      <c r="F38" s="10" t="str">
        <f>IF('инд. оценка уровня 3кл.'!H38=" "," ",IF('инд. оценка уровня 3кл.'!H38=0,IF('группы 2 кл.'!E37=1,"C","D"),IF('группы 2 кл.'!E37=1,"A",IF('группы 2 кл.'!E37=4,"C","B"))))</f>
        <v>D</v>
      </c>
      <c r="G38" s="10" t="str">
        <f>IF('инд. оценка уровня 3кл.'!I38=" "," ",IF('инд. оценка уровня 3кл.'!I38=0,IF('группы 2 кл.'!F37=1,"C","D"),IF('группы 2 кл.'!F37=1,"A",IF('группы 2 кл.'!F37=4,"C","B"))))</f>
        <v>D</v>
      </c>
      <c r="H38" s="10" t="str">
        <f>IF('инд. оценка уровня 3кл.'!J38=" "," ",IF('инд. оценка уровня 3кл.'!J38=0,IF('группы 2 кл.'!G37=1,"C","D"),IF('группы 2 кл.'!G37=1,"A",IF('группы 2 кл.'!G37=4,"C","B"))))</f>
        <v>D</v>
      </c>
      <c r="I38" s="10" t="str">
        <f>IF('инд. оценка уровня 3кл.'!K38=" "," ",IF('инд. оценка уровня 3кл.'!K38=0,IF('группы 2 кл.'!H37=1,"C","D"),IF('группы 2 кл.'!H37=1,"A",IF('группы 2 кл.'!H37=4,"C","B"))))</f>
        <v>D</v>
      </c>
      <c r="J38" s="10" t="str">
        <f>IF('инд. оценка уровня 3кл.'!L38=" "," ",IF('инд. оценка уровня 3кл.'!L38=0,IF('группы 2 кл.'!I37=1,"C","D"),IF('группы 2 кл.'!I37=1,"A",IF('группы 2 кл.'!I37=4,"C","B"))))</f>
        <v>D</v>
      </c>
      <c r="K38" s="10" t="str">
        <f>IF('инд. оценка уровня 3кл.'!M38=" "," ",IF('инд. оценка уровня 3кл.'!M38=0,IF('группы 2 кл.'!J37=1,"C","D"),IF('группы 2 кл.'!J37=1,"A",IF('группы 2 кл.'!J37=4,"C","B"))))</f>
        <v>D</v>
      </c>
      <c r="L38" s="10" t="str">
        <f>IF('инд. оценка уровня 3кл.'!N38=" "," ",IF('инд. оценка уровня 3кл.'!N38=0,IF('группы 2 кл.'!K37=1,"C","D"),IF('группы 2 кл.'!K37=1,"A",IF('группы 2 кл.'!K37=4,"C","B"))))</f>
        <v>D</v>
      </c>
      <c r="M38" s="10" t="str">
        <f>IF('инд. оценка уровня 3кл.'!R38=" "," ",IF('инд. оценка уровня 3кл.'!R38=0,IF('группы 2 кл.'!L37=1,"C","D"),IF('группы 2 кл.'!L37=1,"A",IF('группы 2 кл.'!L37=4,"C","B"))))</f>
        <v>D</v>
      </c>
      <c r="N38" s="10" t="str">
        <f>IF('инд. оценка уровня 3кл.'!S38=" "," ",IF('инд. оценка уровня 3кл.'!S38=0,IF('группы 2 кл.'!M37=1,"C","D"),IF('группы 2 кл.'!M37=1,"A",IF('группы 2 кл.'!M37=4,"C","B"))))</f>
        <v>D</v>
      </c>
      <c r="O38" s="189" t="str">
        <f>IF('инд. оценка уровня 3кл.'!T38=" "," ",IF('инд. оценка уровня 3кл.'!T38=0,IF('группы 2 кл.'!N37=1,"C","D"),IF('группы 2 кл.'!N37=1,"A",IF('группы 2 кл.'!N37=4,"C","B"))))</f>
        <v>D</v>
      </c>
    </row>
    <row r="39" spans="1:15" ht="11.25" customHeight="1" x14ac:dyDescent="0.2">
      <c r="A39" s="170">
        <v>34</v>
      </c>
      <c r="B39" s="143">
        <f>'Первичные данные 3 кл.'!B39</f>
        <v>0</v>
      </c>
      <c r="C39" s="10" t="str">
        <f>IF('инд. оценка уровня 3кл.'!C39=" ","",IF('инд. оценка уровня 3кл.'!C39=0,IF('группы 2 кл.'!B38=1,"C","D"),IF('группы 2 кл.'!B38=1,"A",IF('группы 2 кл.'!B38=4,"C","B"))))</f>
        <v>D</v>
      </c>
      <c r="D39" s="10" t="str">
        <f>IF('инд. оценка уровня 3кл.'!D39=" "," ",IF('инд. оценка уровня 3кл.'!D39=0,IF('группы 2 кл.'!C38=1,"C","D"),IF('группы 2 кл.'!C38=1,"A",IF('группы 2 кл.'!C38=4,"C","B"))))</f>
        <v>D</v>
      </c>
      <c r="E39" s="10" t="str">
        <f>IF('инд. оценка уровня 3кл.'!E39=" "," ",IF('инд. оценка уровня 3кл.'!E39=0,IF('группы 2 кл.'!D38=1,"C","D"),IF('группы 2 кл.'!D38=1,"A",IF('группы 2 кл.'!D38=4,"C","B"))))</f>
        <v>D</v>
      </c>
      <c r="F39" s="10" t="str">
        <f>IF('инд. оценка уровня 3кл.'!H39=" "," ",IF('инд. оценка уровня 3кл.'!H39=0,IF('группы 2 кл.'!E38=1,"C","D"),IF('группы 2 кл.'!E38=1,"A",IF('группы 2 кл.'!E38=4,"C","B"))))</f>
        <v>D</v>
      </c>
      <c r="G39" s="10" t="str">
        <f>IF('инд. оценка уровня 3кл.'!I39=" "," ",IF('инд. оценка уровня 3кл.'!I39=0,IF('группы 2 кл.'!F38=1,"C","D"),IF('группы 2 кл.'!F38=1,"A",IF('группы 2 кл.'!F38=4,"C","B"))))</f>
        <v>D</v>
      </c>
      <c r="H39" s="10" t="str">
        <f>IF('инд. оценка уровня 3кл.'!J39=" "," ",IF('инд. оценка уровня 3кл.'!J39=0,IF('группы 2 кл.'!G38=1,"C","D"),IF('группы 2 кл.'!G38=1,"A",IF('группы 2 кл.'!G38=4,"C","B"))))</f>
        <v>D</v>
      </c>
      <c r="I39" s="10" t="str">
        <f>IF('инд. оценка уровня 3кл.'!K39=" "," ",IF('инд. оценка уровня 3кл.'!K39=0,IF('группы 2 кл.'!H38=1,"C","D"),IF('группы 2 кл.'!H38=1,"A",IF('группы 2 кл.'!H38=4,"C","B"))))</f>
        <v>D</v>
      </c>
      <c r="J39" s="10" t="str">
        <f>IF('инд. оценка уровня 3кл.'!L39=" "," ",IF('инд. оценка уровня 3кл.'!L39=0,IF('группы 2 кл.'!I38=1,"C","D"),IF('группы 2 кл.'!I38=1,"A",IF('группы 2 кл.'!I38=4,"C","B"))))</f>
        <v>D</v>
      </c>
      <c r="K39" s="10" t="str">
        <f>IF('инд. оценка уровня 3кл.'!M39=" "," ",IF('инд. оценка уровня 3кл.'!M39=0,IF('группы 2 кл.'!J38=1,"C","D"),IF('группы 2 кл.'!J38=1,"A",IF('группы 2 кл.'!J38=4,"C","B"))))</f>
        <v>D</v>
      </c>
      <c r="L39" s="10" t="str">
        <f>IF('инд. оценка уровня 3кл.'!N39=" "," ",IF('инд. оценка уровня 3кл.'!N39=0,IF('группы 2 кл.'!K38=1,"C","D"),IF('группы 2 кл.'!K38=1,"A",IF('группы 2 кл.'!K38=4,"C","B"))))</f>
        <v>D</v>
      </c>
      <c r="M39" s="10" t="str">
        <f>IF('инд. оценка уровня 3кл.'!R39=" "," ",IF('инд. оценка уровня 3кл.'!R39=0,IF('группы 2 кл.'!L38=1,"C","D"),IF('группы 2 кл.'!L38=1,"A",IF('группы 2 кл.'!L38=4,"C","B"))))</f>
        <v>D</v>
      </c>
      <c r="N39" s="10" t="str">
        <f>IF('инд. оценка уровня 3кл.'!S39=" "," ",IF('инд. оценка уровня 3кл.'!S39=0,IF('группы 2 кл.'!M38=1,"C","D"),IF('группы 2 кл.'!M38=1,"A",IF('группы 2 кл.'!M38=4,"C","B"))))</f>
        <v>D</v>
      </c>
      <c r="O39" s="189" t="str">
        <f>IF('инд. оценка уровня 3кл.'!T39=" "," ",IF('инд. оценка уровня 3кл.'!T39=0,IF('группы 2 кл.'!N38=1,"C","D"),IF('группы 2 кл.'!N38=1,"A",IF('группы 2 кл.'!N38=4,"C","B"))))</f>
        <v>D</v>
      </c>
    </row>
    <row r="40" spans="1:15" ht="11.25" customHeight="1" thickBot="1" x14ac:dyDescent="0.25">
      <c r="A40" s="190">
        <v>35</v>
      </c>
      <c r="B40" s="191">
        <f>'Первичные данные 3 кл.'!B40</f>
        <v>0</v>
      </c>
      <c r="C40" s="45" t="str">
        <f>IF('инд. оценка уровня 3кл.'!C40=" ","",IF('инд. оценка уровня 3кл.'!C40=0,IF('группы 2 кл.'!B39=1,"C","D"),IF('группы 2 кл.'!B39=1,"A",IF('группы 2 кл.'!B39=4,"C","B"))))</f>
        <v>D</v>
      </c>
      <c r="D40" s="45" t="str">
        <f>IF('инд. оценка уровня 3кл.'!D40=" "," ",IF('инд. оценка уровня 3кл.'!D40=0,IF('группы 2 кл.'!C39=1,"C","D"),IF('группы 2 кл.'!C39=1,"A",IF('группы 2 кл.'!C39=4,"C","B"))))</f>
        <v>D</v>
      </c>
      <c r="E40" s="45" t="str">
        <f>IF('инд. оценка уровня 3кл.'!E40=" "," ",IF('инд. оценка уровня 3кл.'!E40=0,IF('группы 2 кл.'!D39=1,"C","D"),IF('группы 2 кл.'!D39=1,"A",IF('группы 2 кл.'!D39=4,"C","B"))))</f>
        <v>D</v>
      </c>
      <c r="F40" s="45" t="str">
        <f>IF('инд. оценка уровня 3кл.'!H40=" "," ",IF('инд. оценка уровня 3кл.'!H40=0,IF('группы 2 кл.'!E39=1,"C","D"),IF('группы 2 кл.'!E39=1,"A",IF('группы 2 кл.'!E39=4,"C","B"))))</f>
        <v>D</v>
      </c>
      <c r="G40" s="45" t="str">
        <f>IF('инд. оценка уровня 3кл.'!I40=" "," ",IF('инд. оценка уровня 3кл.'!I40=0,IF('группы 2 кл.'!F39=1,"C","D"),IF('группы 2 кл.'!F39=1,"A",IF('группы 2 кл.'!F39=4,"C","B"))))</f>
        <v>D</v>
      </c>
      <c r="H40" s="45" t="str">
        <f>IF('инд. оценка уровня 3кл.'!J40=" "," ",IF('инд. оценка уровня 3кл.'!J40=0,IF('группы 2 кл.'!G39=1,"C","D"),IF('группы 2 кл.'!G39=1,"A",IF('группы 2 кл.'!G39=4,"C","B"))))</f>
        <v>D</v>
      </c>
      <c r="I40" s="45" t="str">
        <f>IF('инд. оценка уровня 3кл.'!K40=" "," ",IF('инд. оценка уровня 3кл.'!K40=0,IF('группы 2 кл.'!H39=1,"C","D"),IF('группы 2 кл.'!H39=1,"A",IF('группы 2 кл.'!H39=4,"C","B"))))</f>
        <v>D</v>
      </c>
      <c r="J40" s="45" t="str">
        <f>IF('инд. оценка уровня 3кл.'!L40=" "," ",IF('инд. оценка уровня 3кл.'!L40=0,IF('группы 2 кл.'!I39=1,"C","D"),IF('группы 2 кл.'!I39=1,"A",IF('группы 2 кл.'!I39=4,"C","B"))))</f>
        <v>D</v>
      </c>
      <c r="K40" s="45" t="str">
        <f>IF('инд. оценка уровня 3кл.'!M40=" "," ",IF('инд. оценка уровня 3кл.'!M40=0,IF('группы 2 кл.'!J39=1,"C","D"),IF('группы 2 кл.'!J39=1,"A",IF('группы 2 кл.'!J39=4,"C","B"))))</f>
        <v>D</v>
      </c>
      <c r="L40" s="45" t="str">
        <f>IF('инд. оценка уровня 3кл.'!N40=" "," ",IF('инд. оценка уровня 3кл.'!N40=0,IF('группы 2 кл.'!K39=1,"C","D"),IF('группы 2 кл.'!K39=1,"A",IF('группы 2 кл.'!K39=4,"C","B"))))</f>
        <v>D</v>
      </c>
      <c r="M40" s="45" t="str">
        <f>IF('инд. оценка уровня 3кл.'!R40=" "," ",IF('инд. оценка уровня 3кл.'!R40=0,IF('группы 2 кл.'!L39=1,"C","D"),IF('группы 2 кл.'!L39=1,"A",IF('группы 2 кл.'!L39=4,"C","B"))))</f>
        <v>D</v>
      </c>
      <c r="N40" s="45" t="str">
        <f>IF('инд. оценка уровня 3кл.'!S40=" "," ",IF('инд. оценка уровня 3кл.'!S40=0,IF('группы 2 кл.'!M39=1,"C","D"),IF('группы 2 кл.'!M39=1,"A",IF('группы 2 кл.'!M39=4,"C","B"))))</f>
        <v>D</v>
      </c>
      <c r="O40" s="192" t="str">
        <f>IF('инд. оценка уровня 3кл.'!T40=" "," ",IF('инд. оценка уровня 3кл.'!T40=0,IF('группы 2 кл.'!N39=1,"C","D"),IF('группы 2 кл.'!N39=1,"A",IF('группы 2 кл.'!N39=4,"C","B"))))</f>
        <v>D</v>
      </c>
    </row>
    <row r="41" spans="1:15" ht="11.1" customHeight="1" x14ac:dyDescent="0.2">
      <c r="B41" s="376" t="s">
        <v>59</v>
      </c>
      <c r="C41" s="376"/>
      <c r="D41" s="376"/>
      <c r="E41" s="376"/>
      <c r="F41" s="376"/>
      <c r="G41" s="376"/>
      <c r="H41" s="376"/>
    </row>
    <row r="42" spans="1:15" ht="11.1" customHeight="1" x14ac:dyDescent="0.2">
      <c r="B42" s="8" t="s">
        <v>98</v>
      </c>
      <c r="C42" s="181" t="s">
        <v>102</v>
      </c>
      <c r="D42" s="11"/>
      <c r="E42" s="11"/>
      <c r="F42" s="11"/>
      <c r="G42" s="11"/>
      <c r="H42" s="11"/>
    </row>
    <row r="43" spans="1:15" ht="11.1" customHeight="1" x14ac:dyDescent="0.2">
      <c r="B43" s="8" t="s">
        <v>99</v>
      </c>
      <c r="C43" s="181" t="s">
        <v>103</v>
      </c>
      <c r="D43" s="11"/>
      <c r="E43" s="11"/>
      <c r="F43" s="11"/>
      <c r="G43" s="11"/>
      <c r="H43" s="11"/>
    </row>
    <row r="44" spans="1:15" ht="11.1" customHeight="1" x14ac:dyDescent="0.2">
      <c r="B44" s="8" t="s">
        <v>100</v>
      </c>
      <c r="C44" s="181" t="s">
        <v>130</v>
      </c>
    </row>
    <row r="45" spans="1:15" ht="11.1" customHeight="1" x14ac:dyDescent="0.2">
      <c r="B45" s="8" t="s">
        <v>101</v>
      </c>
      <c r="C45" s="199" t="s">
        <v>104</v>
      </c>
    </row>
  </sheetData>
  <sheetProtection password="CF36" sheet="1" objects="1" scenarios="1"/>
  <mergeCells count="23">
    <mergeCell ref="N4:N5"/>
    <mergeCell ref="O4:O5"/>
    <mergeCell ref="M3:O3"/>
    <mergeCell ref="F3:L3"/>
    <mergeCell ref="I4:I5"/>
    <mergeCell ref="J4:J5"/>
    <mergeCell ref="L4:L5"/>
    <mergeCell ref="A4:A5"/>
    <mergeCell ref="B4:B5"/>
    <mergeCell ref="B41:H41"/>
    <mergeCell ref="A1:O1"/>
    <mergeCell ref="C2:E2"/>
    <mergeCell ref="F2:L2"/>
    <mergeCell ref="M2:O2"/>
    <mergeCell ref="C3:E3"/>
    <mergeCell ref="C4:C5"/>
    <mergeCell ref="D4:D5"/>
    <mergeCell ref="E4:E5"/>
    <mergeCell ref="F4:F5"/>
    <mergeCell ref="G4:G5"/>
    <mergeCell ref="H4:H5"/>
    <mergeCell ref="K4:K5"/>
    <mergeCell ref="M4:M5"/>
  </mergeCells>
  <conditionalFormatting sqref="B6:B40">
    <cfRule type="cellIs" dxfId="315" priority="17" stopIfTrue="1" operator="equal">
      <formula>0</formula>
    </cfRule>
  </conditionalFormatting>
  <conditionalFormatting sqref="C6:O40">
    <cfRule type="containsText" dxfId="314" priority="5" operator="containsText" text="D">
      <formula>NOT(ISERROR(SEARCH("D",C6)))</formula>
    </cfRule>
    <cfRule type="containsText" dxfId="313" priority="6" operator="containsText" text="C">
      <formula>NOT(ISERROR(SEARCH("C",C6)))</formula>
    </cfRule>
    <cfRule type="containsText" dxfId="312" priority="7" operator="containsText" text="B">
      <formula>NOT(ISERROR(SEARCH("B",C6)))</formula>
    </cfRule>
    <cfRule type="containsText" dxfId="311" priority="8" operator="containsText" text="A">
      <formula>NOT(ISERROR(SEARCH("A",C6)))</formula>
    </cfRule>
  </conditionalFormatting>
  <conditionalFormatting sqref="B42:B45">
    <cfRule type="containsText" dxfId="310" priority="1" operator="containsText" text="D">
      <formula>NOT(ISERROR(SEARCH("D",B42)))</formula>
    </cfRule>
    <cfRule type="containsText" dxfId="309" priority="2" operator="containsText" text="C">
      <formula>NOT(ISERROR(SEARCH("C",B42)))</formula>
    </cfRule>
    <cfRule type="containsText" dxfId="308" priority="3" operator="containsText" text="B">
      <formula>NOT(ISERROR(SEARCH("B",B42)))</formula>
    </cfRule>
    <cfRule type="containsText" dxfId="307" priority="4" operator="containsText" text="A">
      <formula>NOT(ISERROR(SEARCH("A",B42)))</formula>
    </cfRule>
  </conditionalFormatting>
  <pageMargins left="0.15748031496062992" right="0.15748031496062992" top="0.19685039370078741" bottom="0.19685039370078741" header="0.51181102362204722" footer="0.51181102362204722"/>
  <pageSetup paperSize="9" orientation="landscape" horizontalDpi="4294967292" vertic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P59"/>
  <sheetViews>
    <sheetView workbookViewId="0">
      <selection activeCell="B1" sqref="B1"/>
    </sheetView>
  </sheetViews>
  <sheetFormatPr defaultColWidth="8.7109375" defaultRowHeight="12.75" x14ac:dyDescent="0.2"/>
  <cols>
    <col min="1" max="1" width="25.42578125" customWidth="1"/>
    <col min="2" max="14" width="7.140625" customWidth="1"/>
  </cols>
  <sheetData>
    <row r="1" spans="1:16" ht="35.25" customHeight="1" x14ac:dyDescent="0.25">
      <c r="A1" s="247" t="s">
        <v>132</v>
      </c>
      <c r="B1" s="237">
        <f>'Первичные данные 3 кл.'!G41</f>
        <v>0</v>
      </c>
      <c r="C1" s="224"/>
      <c r="D1" s="175"/>
      <c r="E1" s="175"/>
      <c r="F1" s="175"/>
      <c r="G1" s="175"/>
      <c r="H1" s="175"/>
      <c r="I1" s="175"/>
      <c r="J1" s="175"/>
    </row>
    <row r="2" spans="1:16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s="130" customFormat="1" ht="16.5" thickBot="1" x14ac:dyDescent="0.3">
      <c r="A3" s="487" t="s">
        <v>105</v>
      </c>
      <c r="B3" s="488"/>
      <c r="C3" s="488"/>
      <c r="D3" s="488"/>
      <c r="E3" s="488"/>
      <c r="F3" s="488"/>
      <c r="G3" s="488"/>
      <c r="H3" s="488"/>
      <c r="I3" s="488"/>
      <c r="J3" s="488"/>
      <c r="K3" s="210"/>
      <c r="L3" s="210"/>
      <c r="M3" s="210"/>
      <c r="N3" s="210"/>
      <c r="O3" s="210"/>
      <c r="P3" s="210"/>
    </row>
    <row r="4" spans="1:16" ht="41.25" customHeight="1" thickBot="1" x14ac:dyDescent="0.35">
      <c r="A4" s="183" t="s">
        <v>78</v>
      </c>
      <c r="B4" s="492" t="s">
        <v>18</v>
      </c>
      <c r="C4" s="493"/>
      <c r="D4" s="494"/>
      <c r="E4" s="489" t="s">
        <v>19</v>
      </c>
      <c r="F4" s="490"/>
      <c r="G4" s="490"/>
      <c r="H4" s="489" t="s">
        <v>34</v>
      </c>
      <c r="I4" s="490"/>
      <c r="J4" s="491"/>
      <c r="K4" s="11"/>
      <c r="L4" s="11"/>
      <c r="M4" s="11"/>
      <c r="N4" s="11"/>
      <c r="O4" s="11"/>
      <c r="P4" s="11"/>
    </row>
    <row r="5" spans="1:16" ht="26.1" customHeight="1" thickBot="1" x14ac:dyDescent="0.25">
      <c r="A5" s="182" t="s">
        <v>114</v>
      </c>
      <c r="B5" s="483" t="e">
        <f>COUNTIF('инд. прогресс 3 кл.'!C$6:E$40,"A")/($B$1*3)</f>
        <v>#DIV/0!</v>
      </c>
      <c r="C5" s="484"/>
      <c r="D5" s="486"/>
      <c r="E5" s="483" t="e">
        <f>COUNTIF('инд. прогресс 3 кл.'!F$6:L$40,"A")/($B$1*7)</f>
        <v>#DIV/0!</v>
      </c>
      <c r="F5" s="484"/>
      <c r="G5" s="486"/>
      <c r="H5" s="483" t="e">
        <f>COUNTIF('инд. прогресс 3 кл.'!M$6:O$40,"A")/($B$1*3)</f>
        <v>#DIV/0!</v>
      </c>
      <c r="I5" s="484"/>
      <c r="J5" s="485"/>
      <c r="K5" s="11"/>
      <c r="L5" s="11"/>
      <c r="M5" s="11"/>
      <c r="N5" s="11"/>
      <c r="O5" s="11"/>
      <c r="P5" s="11"/>
    </row>
    <row r="6" spans="1:16" ht="26.1" customHeight="1" thickBot="1" x14ac:dyDescent="0.25">
      <c r="A6" s="182" t="s">
        <v>115</v>
      </c>
      <c r="B6" s="483" t="e">
        <f>COUNTIF('инд. прогресс 3 кл.'!C$6:E$40,"B")/($B$1*3)</f>
        <v>#DIV/0!</v>
      </c>
      <c r="C6" s="484"/>
      <c r="D6" s="486"/>
      <c r="E6" s="483" t="e">
        <f>COUNTIF('инд. прогресс 3 кл.'!F$6:L$40,"B")/($B$1*7)</f>
        <v>#DIV/0!</v>
      </c>
      <c r="F6" s="484"/>
      <c r="G6" s="486"/>
      <c r="H6" s="483" t="e">
        <f>COUNTIF('инд. прогресс 3 кл.'!M$6:O$40,"B")/($B$1*3)</f>
        <v>#DIV/0!</v>
      </c>
      <c r="I6" s="484"/>
      <c r="J6" s="485"/>
      <c r="K6" s="11"/>
      <c r="L6" s="11"/>
      <c r="M6" s="11"/>
      <c r="N6" s="11"/>
      <c r="O6" s="11"/>
      <c r="P6" s="11"/>
    </row>
    <row r="7" spans="1:16" ht="26.1" customHeight="1" thickBot="1" x14ac:dyDescent="0.25">
      <c r="A7" s="182" t="s">
        <v>126</v>
      </c>
      <c r="B7" s="483" t="e">
        <f>COUNTIF('инд. прогресс 3 кл.'!C$6:E$40,"C")/($B$1*3)</f>
        <v>#DIV/0!</v>
      </c>
      <c r="C7" s="484"/>
      <c r="D7" s="486"/>
      <c r="E7" s="483" t="e">
        <f>COUNTIF('инд. прогресс 3 кл.'!F$6:L$40,"C")/($B$1*7)</f>
        <v>#DIV/0!</v>
      </c>
      <c r="F7" s="484"/>
      <c r="G7" s="486"/>
      <c r="H7" s="483" t="e">
        <f>COUNTIF('инд. прогресс 3 кл.'!M$6:O$40,"C")/($B$1*3)</f>
        <v>#DIV/0!</v>
      </c>
      <c r="I7" s="484"/>
      <c r="J7" s="485"/>
      <c r="K7" s="11"/>
      <c r="L7" s="11"/>
      <c r="M7" s="11"/>
      <c r="N7" s="11"/>
      <c r="O7" s="11"/>
      <c r="P7" s="11"/>
    </row>
    <row r="8" spans="1:16" ht="26.1" customHeight="1" thickBot="1" x14ac:dyDescent="0.25">
      <c r="A8" s="182" t="s">
        <v>127</v>
      </c>
      <c r="B8" s="483" t="e">
        <f>COUNTIF('инд. прогресс 3 кл.'!C$6:E$40,"D")/($B$1*3)</f>
        <v>#DIV/0!</v>
      </c>
      <c r="C8" s="484"/>
      <c r="D8" s="486"/>
      <c r="E8" s="483" t="e">
        <f>COUNTIF('инд. прогресс 3 кл.'!F$6:L$40,"D")/($B$1*7)</f>
        <v>#DIV/0!</v>
      </c>
      <c r="F8" s="484"/>
      <c r="G8" s="486"/>
      <c r="H8" s="483" t="e">
        <f>COUNTIF('инд. прогресс 3 кл.'!M$6:O$40,"D")/($B$1*3)</f>
        <v>#DIV/0!</v>
      </c>
      <c r="I8" s="484"/>
      <c r="J8" s="485"/>
      <c r="K8" s="11"/>
      <c r="L8" s="11"/>
      <c r="M8" s="11"/>
      <c r="N8" s="11"/>
      <c r="O8" s="11"/>
      <c r="P8" s="11"/>
    </row>
    <row r="9" spans="1:16" ht="15" customHeight="1" x14ac:dyDescent="0.2">
      <c r="A9" s="131"/>
      <c r="B9" s="132"/>
      <c r="C9" s="132"/>
      <c r="D9" s="132"/>
      <c r="E9" s="132"/>
      <c r="F9" s="132"/>
      <c r="G9" s="132"/>
      <c r="H9" s="132"/>
      <c r="I9" s="132"/>
      <c r="J9" s="132"/>
      <c r="K9" s="11"/>
      <c r="L9" s="11"/>
      <c r="M9" s="11"/>
      <c r="N9" s="11"/>
      <c r="O9" s="11"/>
      <c r="P9" s="11"/>
    </row>
    <row r="10" spans="1:16" ht="15" customHeight="1" x14ac:dyDescent="0.2">
      <c r="A10" s="131"/>
      <c r="B10" s="132"/>
      <c r="C10" s="132"/>
      <c r="D10" s="132"/>
      <c r="E10" s="132"/>
      <c r="F10" s="132"/>
      <c r="G10" s="132"/>
      <c r="H10" s="132"/>
      <c r="I10" s="132"/>
      <c r="J10" s="132"/>
      <c r="K10" s="11"/>
      <c r="L10" s="11"/>
      <c r="M10" s="11"/>
      <c r="N10" s="11"/>
      <c r="O10" s="11"/>
      <c r="P10" s="11"/>
    </row>
    <row r="11" spans="1:16" ht="15" customHeight="1" x14ac:dyDescent="0.2">
      <c r="A11" s="131"/>
      <c r="B11" s="132"/>
      <c r="C11" s="132"/>
      <c r="D11" s="132"/>
      <c r="E11" s="132"/>
      <c r="F11" s="132"/>
      <c r="G11" s="132"/>
      <c r="H11" s="132"/>
      <c r="I11" s="132"/>
      <c r="J11" s="132"/>
      <c r="K11" s="11"/>
      <c r="L11" s="11"/>
      <c r="M11" s="11"/>
      <c r="N11" s="11"/>
      <c r="O11" s="11"/>
      <c r="P11" s="11"/>
    </row>
    <row r="12" spans="1:16" ht="15" customHeight="1" x14ac:dyDescent="0.2">
      <c r="A12" s="131"/>
      <c r="B12" s="132"/>
      <c r="C12" s="132"/>
      <c r="D12" s="132"/>
      <c r="E12" s="132"/>
      <c r="F12" s="132"/>
      <c r="G12" s="132"/>
      <c r="H12" s="132"/>
      <c r="I12" s="132"/>
      <c r="J12" s="132"/>
      <c r="K12" s="11"/>
      <c r="L12" s="11"/>
      <c r="M12" s="11"/>
      <c r="N12" s="11"/>
      <c r="O12" s="11"/>
      <c r="P12" s="11"/>
    </row>
    <row r="13" spans="1:16" ht="15" customHeight="1" x14ac:dyDescent="0.2">
      <c r="A13" s="131"/>
      <c r="B13" s="132"/>
      <c r="C13" s="132"/>
      <c r="D13" s="132"/>
      <c r="E13" s="132"/>
      <c r="F13" s="132"/>
      <c r="G13" s="132"/>
      <c r="H13" s="132"/>
      <c r="I13" s="132"/>
      <c r="J13" s="132"/>
      <c r="K13" s="11"/>
      <c r="L13" s="11"/>
      <c r="M13" s="11"/>
      <c r="N13" s="11"/>
      <c r="O13" s="11"/>
      <c r="P13" s="11"/>
    </row>
    <row r="14" spans="1:16" ht="15" customHeight="1" x14ac:dyDescent="0.2">
      <c r="A14" s="131"/>
      <c r="B14" s="132"/>
      <c r="C14" s="132"/>
      <c r="D14" s="132"/>
      <c r="E14" s="132"/>
      <c r="F14" s="132"/>
      <c r="G14" s="132"/>
      <c r="H14" s="132"/>
      <c r="I14" s="132"/>
      <c r="J14" s="132"/>
      <c r="K14" s="11"/>
      <c r="L14" s="11"/>
      <c r="M14" s="11"/>
      <c r="N14" s="11"/>
      <c r="O14" s="11"/>
      <c r="P14" s="11"/>
    </row>
    <row r="15" spans="1:16" ht="15" customHeight="1" x14ac:dyDescent="0.2">
      <c r="A15" s="131"/>
      <c r="B15" s="132"/>
      <c r="C15" s="132"/>
      <c r="D15" s="132"/>
      <c r="E15" s="132"/>
      <c r="F15" s="132"/>
      <c r="G15" s="132"/>
      <c r="H15" s="132"/>
      <c r="I15" s="132"/>
      <c r="J15" s="132"/>
      <c r="K15" s="11"/>
      <c r="L15" s="11"/>
      <c r="M15" s="11"/>
      <c r="N15" s="11"/>
      <c r="O15" s="11"/>
      <c r="P15" s="11"/>
    </row>
    <row r="16" spans="1:16" ht="15" customHeight="1" x14ac:dyDescent="0.2">
      <c r="A16" s="131"/>
      <c r="B16" s="132"/>
      <c r="C16" s="132"/>
      <c r="D16" s="132"/>
      <c r="E16" s="132"/>
      <c r="F16" s="132"/>
      <c r="G16" s="132"/>
      <c r="H16" s="132"/>
      <c r="I16" s="132"/>
      <c r="J16" s="132"/>
      <c r="K16" s="11"/>
      <c r="L16" s="11"/>
      <c r="M16" s="11"/>
      <c r="N16" s="11"/>
      <c r="O16" s="11"/>
      <c r="P16" s="11"/>
    </row>
    <row r="17" spans="1:16" ht="15" customHeight="1" x14ac:dyDescent="0.2">
      <c r="A17" s="131"/>
      <c r="B17" s="132"/>
      <c r="C17" s="132"/>
      <c r="D17" s="132"/>
      <c r="E17" s="132"/>
      <c r="F17" s="132"/>
      <c r="G17" s="132"/>
      <c r="H17" s="132"/>
      <c r="I17" s="132"/>
      <c r="J17" s="132"/>
      <c r="K17" s="11"/>
      <c r="L17" s="11"/>
      <c r="M17" s="11"/>
      <c r="N17" s="11"/>
      <c r="O17" s="11"/>
      <c r="P17" s="11"/>
    </row>
    <row r="18" spans="1:16" ht="15" customHeight="1" x14ac:dyDescent="0.2">
      <c r="A18" s="131"/>
      <c r="B18" s="132"/>
      <c r="C18" s="132"/>
      <c r="D18" s="132"/>
      <c r="E18" s="132"/>
      <c r="F18" s="132"/>
      <c r="G18" s="132"/>
      <c r="H18" s="132"/>
      <c r="I18" s="132"/>
      <c r="J18" s="132"/>
      <c r="K18" s="11"/>
      <c r="L18" s="11"/>
      <c r="M18" s="11"/>
      <c r="N18" s="11"/>
      <c r="O18" s="11"/>
      <c r="P18" s="11"/>
    </row>
    <row r="19" spans="1:16" ht="15" customHeight="1" x14ac:dyDescent="0.2">
      <c r="A19" s="131"/>
      <c r="B19" s="132"/>
      <c r="C19" s="132"/>
      <c r="D19" s="132"/>
      <c r="E19" s="132"/>
      <c r="F19" s="132"/>
      <c r="G19" s="132"/>
      <c r="H19" s="132"/>
      <c r="I19" s="132"/>
      <c r="J19" s="132"/>
      <c r="K19" s="11"/>
      <c r="L19" s="11"/>
      <c r="M19" s="11"/>
      <c r="N19" s="11"/>
      <c r="O19" s="11"/>
      <c r="P19" s="11"/>
    </row>
    <row r="20" spans="1:16" ht="15" customHeight="1" x14ac:dyDescent="0.2">
      <c r="A20" s="131"/>
      <c r="B20" s="132"/>
      <c r="C20" s="132"/>
      <c r="D20" s="132"/>
      <c r="E20" s="132"/>
      <c r="F20" s="132"/>
      <c r="G20" s="132"/>
      <c r="H20" s="132"/>
      <c r="I20" s="132"/>
      <c r="J20" s="132"/>
      <c r="K20" s="11"/>
      <c r="L20" s="11"/>
      <c r="M20" s="11"/>
      <c r="N20" s="11"/>
      <c r="O20" s="11"/>
      <c r="P20" s="11"/>
    </row>
    <row r="21" spans="1:16" s="36" customFormat="1" ht="15" customHeight="1" x14ac:dyDescent="0.2">
      <c r="A21" s="131"/>
      <c r="B21" s="132"/>
      <c r="C21" s="132"/>
      <c r="D21" s="132"/>
      <c r="E21" s="132"/>
      <c r="F21" s="132"/>
      <c r="G21" s="132"/>
      <c r="H21" s="132"/>
      <c r="I21" s="132"/>
      <c r="J21" s="132"/>
      <c r="K21" s="147"/>
      <c r="L21" s="147"/>
      <c r="M21" s="147"/>
      <c r="N21" s="147"/>
      <c r="O21" s="147"/>
      <c r="P21" s="147"/>
    </row>
    <row r="22" spans="1:16" s="36" customFormat="1" ht="15" customHeight="1" x14ac:dyDescent="0.2">
      <c r="A22" s="131"/>
      <c r="B22" s="132"/>
      <c r="C22" s="132"/>
      <c r="D22" s="132"/>
      <c r="E22" s="132"/>
      <c r="F22" s="132"/>
      <c r="G22" s="132"/>
      <c r="H22" s="132"/>
      <c r="I22" s="132"/>
      <c r="J22" s="132"/>
      <c r="K22" s="147"/>
      <c r="L22" s="147"/>
      <c r="M22" s="147"/>
      <c r="N22" s="147"/>
      <c r="O22" s="147"/>
      <c r="P22" s="147"/>
    </row>
    <row r="23" spans="1:16" s="36" customFormat="1" ht="15" customHeight="1" x14ac:dyDescent="0.2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47"/>
      <c r="L23" s="147"/>
      <c r="M23" s="147"/>
      <c r="N23" s="147"/>
      <c r="O23" s="147"/>
      <c r="P23" s="147"/>
    </row>
    <row r="24" spans="1:16" s="36" customFormat="1" ht="120" customHeight="1" x14ac:dyDescent="0.2">
      <c r="A24" s="131"/>
      <c r="B24" s="132"/>
      <c r="C24" s="132"/>
      <c r="D24" s="132"/>
      <c r="E24" s="132"/>
      <c r="F24" s="132"/>
      <c r="G24" s="132"/>
      <c r="H24" s="132"/>
      <c r="I24" s="132"/>
      <c r="J24" s="132"/>
      <c r="K24" s="147"/>
      <c r="L24" s="147"/>
      <c r="M24" s="147"/>
      <c r="N24" s="147"/>
      <c r="O24" s="147"/>
      <c r="P24" s="147"/>
    </row>
    <row r="25" spans="1:16" s="36" customFormat="1" ht="15" customHeight="1" thickBot="1" x14ac:dyDescent="0.35">
      <c r="A25" s="211" t="s">
        <v>106</v>
      </c>
      <c r="B25" s="211"/>
      <c r="C25" s="211"/>
      <c r="D25" s="211"/>
      <c r="E25" s="211"/>
      <c r="F25" s="211"/>
      <c r="G25" s="211"/>
      <c r="H25" s="211"/>
      <c r="I25" s="211"/>
      <c r="J25" s="211"/>
      <c r="K25" s="147"/>
      <c r="L25" s="147"/>
      <c r="M25" s="147"/>
      <c r="N25" s="147"/>
      <c r="O25" s="147"/>
      <c r="P25" s="147"/>
    </row>
    <row r="26" spans="1:16" ht="99.75" customHeight="1" thickBot="1" x14ac:dyDescent="0.25">
      <c r="A26" s="185"/>
      <c r="B26" s="186" t="s">
        <v>39</v>
      </c>
      <c r="C26" s="186" t="s">
        <v>3</v>
      </c>
      <c r="D26" s="186" t="s">
        <v>111</v>
      </c>
      <c r="E26" s="186" t="s">
        <v>4</v>
      </c>
      <c r="F26" s="186" t="s">
        <v>5</v>
      </c>
      <c r="G26" s="186" t="s">
        <v>36</v>
      </c>
      <c r="H26" s="186" t="s">
        <v>40</v>
      </c>
      <c r="I26" s="186" t="s">
        <v>35</v>
      </c>
      <c r="J26" s="186" t="s">
        <v>8</v>
      </c>
      <c r="K26" s="186" t="s">
        <v>112</v>
      </c>
      <c r="L26" s="186" t="s">
        <v>14</v>
      </c>
      <c r="M26" s="186" t="s">
        <v>15</v>
      </c>
      <c r="N26" s="187" t="s">
        <v>16</v>
      </c>
      <c r="O26" s="11"/>
      <c r="P26" s="11"/>
    </row>
    <row r="27" spans="1:16" ht="26.1" customHeight="1" thickBot="1" x14ac:dyDescent="0.25">
      <c r="A27" s="182" t="s">
        <v>107</v>
      </c>
      <c r="B27" s="184" t="e">
        <f>COUNTIF('инд. прогресс 3 кл.'!C$6:C$40,"A")/$B$1</f>
        <v>#DIV/0!</v>
      </c>
      <c r="C27" s="184" t="e">
        <f>COUNTIF('инд. прогресс 3 кл.'!D$6:D$40,"A")/$B$1</f>
        <v>#DIV/0!</v>
      </c>
      <c r="D27" s="184" t="e">
        <f>COUNTIF('инд. прогресс 3 кл.'!E$6:E$40,"A")/$B$1</f>
        <v>#DIV/0!</v>
      </c>
      <c r="E27" s="184" t="e">
        <f>COUNTIF('инд. прогресс 3 кл.'!F$6:F$40,"A")/$B$1</f>
        <v>#DIV/0!</v>
      </c>
      <c r="F27" s="184" t="e">
        <f>COUNTIF('инд. прогресс 3 кл.'!G$6:G$40,"A")/$B$1</f>
        <v>#DIV/0!</v>
      </c>
      <c r="G27" s="184" t="e">
        <f>COUNTIF('инд. прогресс 3 кл.'!H$6:H$40,"A")/$B$1</f>
        <v>#DIV/0!</v>
      </c>
      <c r="H27" s="184" t="e">
        <f>COUNTIF('инд. прогресс 3 кл.'!I$6:I$40,"A")/$B$1</f>
        <v>#DIV/0!</v>
      </c>
      <c r="I27" s="184" t="e">
        <f>COUNTIF('инд. прогресс 3 кл.'!J$6:J$40,"A")/$B$1</f>
        <v>#DIV/0!</v>
      </c>
      <c r="J27" s="184" t="e">
        <f>COUNTIF('инд. прогресс 3 кл.'!K$6:K$40,"A")/$B$1</f>
        <v>#DIV/0!</v>
      </c>
      <c r="K27" s="184" t="e">
        <f>COUNTIF('инд. прогресс 3 кл.'!L$6:L$40,"A")/$B$1</f>
        <v>#DIV/0!</v>
      </c>
      <c r="L27" s="184" t="e">
        <f>COUNTIF('инд. прогресс 3 кл.'!M$6:M$40,"A")/$B$1</f>
        <v>#DIV/0!</v>
      </c>
      <c r="M27" s="184" t="e">
        <f>COUNTIF('инд. прогресс 3 кл.'!N$6:N$40,"A")/$B$1</f>
        <v>#DIV/0!</v>
      </c>
      <c r="N27" s="184" t="e">
        <f>COUNTIF('инд. прогресс 3 кл.'!O$6:O$40,"A")/$B$1</f>
        <v>#DIV/0!</v>
      </c>
      <c r="O27" s="11"/>
      <c r="P27" s="11"/>
    </row>
    <row r="28" spans="1:16" ht="26.1" customHeight="1" thickBot="1" x14ac:dyDescent="0.25">
      <c r="A28" s="182" t="s">
        <v>108</v>
      </c>
      <c r="B28" s="184" t="e">
        <f>COUNTIF('инд. прогресс 3 кл.'!C$6:C$40,"B")/$B$1</f>
        <v>#DIV/0!</v>
      </c>
      <c r="C28" s="184" t="e">
        <f>COUNTIF('инд. прогресс 3 кл.'!D$6:D$40,"B")/$B$1</f>
        <v>#DIV/0!</v>
      </c>
      <c r="D28" s="184" t="e">
        <f>COUNTIF('инд. прогресс 3 кл.'!E$6:E$40,"B")/$B$1</f>
        <v>#DIV/0!</v>
      </c>
      <c r="E28" s="184" t="e">
        <f>COUNTIF('инд. прогресс 3 кл.'!F$6:F$40,"B")/$B$1</f>
        <v>#DIV/0!</v>
      </c>
      <c r="F28" s="184" t="e">
        <f>COUNTIF('инд. прогресс 3 кл.'!G$6:G$40,"B")/$B$1</f>
        <v>#DIV/0!</v>
      </c>
      <c r="G28" s="184" t="e">
        <f>COUNTIF('инд. прогресс 3 кл.'!H$6:H$40,"B")/$B$1</f>
        <v>#DIV/0!</v>
      </c>
      <c r="H28" s="184" t="e">
        <f>COUNTIF('инд. прогресс 3 кл.'!I$6:I$40,"B")/$B$1</f>
        <v>#DIV/0!</v>
      </c>
      <c r="I28" s="184" t="e">
        <f>COUNTIF('инд. прогресс 3 кл.'!J$6:J$40,"B")/$B$1</f>
        <v>#DIV/0!</v>
      </c>
      <c r="J28" s="184" t="e">
        <f>COUNTIF('инд. прогресс 3 кл.'!K$6:K$40,"B")/$B$1</f>
        <v>#DIV/0!</v>
      </c>
      <c r="K28" s="184" t="e">
        <f>COUNTIF('инд. прогресс 3 кл.'!L$6:L$40,"B")/$B$1</f>
        <v>#DIV/0!</v>
      </c>
      <c r="L28" s="184" t="e">
        <f>COUNTIF('инд. прогресс 3 кл.'!M$6:M$40,"B")/$B$1</f>
        <v>#DIV/0!</v>
      </c>
      <c r="M28" s="184" t="e">
        <f>COUNTIF('инд. прогресс 3 кл.'!N$6:N$40,"B")/$B$1</f>
        <v>#DIV/0!</v>
      </c>
      <c r="N28" s="184" t="e">
        <f>COUNTIF('инд. прогресс 3 кл.'!O$6:O$40,"B")/$B$1</f>
        <v>#DIV/0!</v>
      </c>
      <c r="O28" s="11"/>
      <c r="P28" s="11"/>
    </row>
    <row r="29" spans="1:16" ht="26.1" customHeight="1" thickBot="1" x14ac:dyDescent="0.25">
      <c r="A29" s="182" t="s">
        <v>109</v>
      </c>
      <c r="B29" s="184" t="e">
        <f>COUNTIF('инд. прогресс 3 кл.'!C$6:C$40,"C")/$B$1</f>
        <v>#DIV/0!</v>
      </c>
      <c r="C29" s="184" t="e">
        <f>COUNTIF('инд. прогресс 3 кл.'!D$6:D$40,"C")/$B$1</f>
        <v>#DIV/0!</v>
      </c>
      <c r="D29" s="184" t="e">
        <f>COUNTIF('инд. прогресс 3 кл.'!E$6:E$40,"C")/$B$1</f>
        <v>#DIV/0!</v>
      </c>
      <c r="E29" s="184" t="e">
        <f>COUNTIF('инд. прогресс 3 кл.'!F$6:F$40,"C")/$B$1</f>
        <v>#DIV/0!</v>
      </c>
      <c r="F29" s="184" t="e">
        <f>COUNTIF('инд. прогресс 3 кл.'!G$6:G$40,"C")/$B$1</f>
        <v>#DIV/0!</v>
      </c>
      <c r="G29" s="184" t="e">
        <f>COUNTIF('инд. прогресс 3 кл.'!H$6:H$40,"C")/$B$1</f>
        <v>#DIV/0!</v>
      </c>
      <c r="H29" s="184" t="e">
        <f>COUNTIF('инд. прогресс 3 кл.'!I$6:I$40,"C")/$B$1</f>
        <v>#DIV/0!</v>
      </c>
      <c r="I29" s="184" t="e">
        <f>COUNTIF('инд. прогресс 3 кл.'!J$6:J$40,"C")/$B$1</f>
        <v>#DIV/0!</v>
      </c>
      <c r="J29" s="184" t="e">
        <f>COUNTIF('инд. прогресс 3 кл.'!K$6:K$40,"C")/$B$1</f>
        <v>#DIV/0!</v>
      </c>
      <c r="K29" s="184" t="e">
        <f>COUNTIF('инд. прогресс 3 кл.'!L$6:L$40,"C")/$B$1</f>
        <v>#DIV/0!</v>
      </c>
      <c r="L29" s="184" t="e">
        <f>COUNTIF('инд. прогресс 3 кл.'!M$6:M$40,"C")/$B$1</f>
        <v>#DIV/0!</v>
      </c>
      <c r="M29" s="184" t="e">
        <f>COUNTIF('инд. прогресс 3 кл.'!N$6:N$40,"C")/$B$1</f>
        <v>#DIV/0!</v>
      </c>
      <c r="N29" s="184" t="e">
        <f>COUNTIF('инд. прогресс 3 кл.'!O$6:O$40,"C")/$B$1</f>
        <v>#DIV/0!</v>
      </c>
      <c r="O29" s="11"/>
      <c r="P29" s="11"/>
    </row>
    <row r="30" spans="1:16" ht="26.1" customHeight="1" thickBot="1" x14ac:dyDescent="0.25">
      <c r="A30" s="182" t="s">
        <v>110</v>
      </c>
      <c r="B30" s="184" t="e">
        <f>COUNTIF('инд. прогресс 3 кл.'!C$6:C$40,"D")/$B$1</f>
        <v>#DIV/0!</v>
      </c>
      <c r="C30" s="184" t="e">
        <f>COUNTIF('инд. прогресс 3 кл.'!D$6:D$40,"D")/$B$1</f>
        <v>#DIV/0!</v>
      </c>
      <c r="D30" s="184" t="e">
        <f>COUNTIF('инд. прогресс 3 кл.'!E$6:E$40,"D")/$B$1</f>
        <v>#DIV/0!</v>
      </c>
      <c r="E30" s="184" t="e">
        <f>COUNTIF('инд. прогресс 3 кл.'!F$6:F$40,"D")/$B$1</f>
        <v>#DIV/0!</v>
      </c>
      <c r="F30" s="184" t="e">
        <f>COUNTIF('инд. прогресс 3 кл.'!G$6:G$40,"D")/$B$1</f>
        <v>#DIV/0!</v>
      </c>
      <c r="G30" s="184" t="e">
        <f>COUNTIF('инд. прогресс 3 кл.'!H$6:H$40,"D")/$B$1</f>
        <v>#DIV/0!</v>
      </c>
      <c r="H30" s="184" t="e">
        <f>COUNTIF('инд. прогресс 3 кл.'!I$6:I$40,"D")/$B$1</f>
        <v>#DIV/0!</v>
      </c>
      <c r="I30" s="184" t="e">
        <f>COUNTIF('инд. прогресс 3 кл.'!J$6:J$40,"D")/$B$1</f>
        <v>#DIV/0!</v>
      </c>
      <c r="J30" s="184" t="e">
        <f>COUNTIF('инд. прогресс 3 кл.'!K$6:K$40,"D")/$B$1</f>
        <v>#DIV/0!</v>
      </c>
      <c r="K30" s="184" t="e">
        <f>COUNTIF('инд. прогресс 3 кл.'!L$6:L$40,"D")/$B$1</f>
        <v>#DIV/0!</v>
      </c>
      <c r="L30" s="184" t="e">
        <f>COUNTIF('инд. прогресс 3 кл.'!M$6:M$40,"D")/$B$1</f>
        <v>#DIV/0!</v>
      </c>
      <c r="M30" s="184" t="e">
        <f>COUNTIF('инд. прогресс 3 кл.'!N$6:N$40,"D")/$B$1</f>
        <v>#DIV/0!</v>
      </c>
      <c r="N30" s="184" t="e">
        <f>COUNTIF('инд. прогресс 3 кл.'!O$6:O$40,"D")/$B$1</f>
        <v>#DIV/0!</v>
      </c>
      <c r="O30" s="11"/>
      <c r="P30" s="11"/>
    </row>
    <row r="31" spans="1:16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6" x14ac:dyDescent="0.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16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16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16" x14ac:dyDescent="0.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16" x14ac:dyDescent="0.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1:16" x14ac:dyDescent="0.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1:16" x14ac:dyDescent="0.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 x14ac:dyDescent="0.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6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1:16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1:16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1:16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1:16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1:16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1:16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1:16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1:16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1:16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1:16" x14ac:dyDescent="0.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1:16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1:16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6" x14ac:dyDescent="0.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6" x14ac:dyDescent="0.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6" x14ac:dyDescent="0.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16" x14ac:dyDescent="0.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16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1:16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</row>
  </sheetData>
  <sheetProtection password="CF36" sheet="1" objects="1" scenarios="1"/>
  <mergeCells count="16">
    <mergeCell ref="B5:D5"/>
    <mergeCell ref="A3:J3"/>
    <mergeCell ref="H4:J4"/>
    <mergeCell ref="H5:J5"/>
    <mergeCell ref="H6:J6"/>
    <mergeCell ref="E5:G5"/>
    <mergeCell ref="E4:G4"/>
    <mergeCell ref="B4:D4"/>
    <mergeCell ref="H7:J7"/>
    <mergeCell ref="H8:J8"/>
    <mergeCell ref="B6:D6"/>
    <mergeCell ref="B7:D7"/>
    <mergeCell ref="B8:D8"/>
    <mergeCell ref="E6:G6"/>
    <mergeCell ref="E7:G7"/>
    <mergeCell ref="E8:G8"/>
  </mergeCells>
  <pageMargins left="0.35433070866141736" right="0.35433070866141736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</sheetPr>
  <dimension ref="A1:V911"/>
  <sheetViews>
    <sheetView tabSelected="1" topLeftCell="A310" workbookViewId="0">
      <selection sqref="A1:U1"/>
    </sheetView>
  </sheetViews>
  <sheetFormatPr defaultColWidth="11.42578125" defaultRowHeight="12.75" x14ac:dyDescent="0.2"/>
  <cols>
    <col min="1" max="1" width="24" style="35" bestFit="1" customWidth="1"/>
    <col min="2" max="20" width="5.7109375" style="15" customWidth="1"/>
    <col min="21" max="21" width="16.5703125" style="15" bestFit="1" customWidth="1"/>
    <col min="22" max="22" width="24" style="15" bestFit="1" customWidth="1"/>
    <col min="23" max="16384" width="11.42578125" style="15"/>
  </cols>
  <sheetData>
    <row r="1" spans="1:22" ht="18.75" x14ac:dyDescent="0.2">
      <c r="A1" s="504" t="s">
        <v>113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14"/>
    </row>
    <row r="2" spans="1:22" ht="18.75" thickBot="1" x14ac:dyDescent="0.3">
      <c r="A2" s="505" t="str">
        <f>A5</f>
        <v>Афонина Виктория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15">
        <v>1</v>
      </c>
    </row>
    <row r="3" spans="1:22" x14ac:dyDescent="0.2">
      <c r="A3" s="16"/>
      <c r="B3" s="328" t="s">
        <v>18</v>
      </c>
      <c r="C3" s="329"/>
      <c r="D3" s="506"/>
      <c r="E3" s="506"/>
      <c r="F3" s="330"/>
      <c r="G3" s="328" t="s">
        <v>19</v>
      </c>
      <c r="H3" s="329"/>
      <c r="I3" s="329"/>
      <c r="J3" s="329"/>
      <c r="K3" s="329"/>
      <c r="L3" s="329"/>
      <c r="M3" s="329"/>
      <c r="N3" s="329"/>
      <c r="O3" s="329"/>
      <c r="P3" s="329"/>
      <c r="Q3" s="328" t="s">
        <v>34</v>
      </c>
      <c r="R3" s="329"/>
      <c r="S3" s="506"/>
      <c r="T3" s="330"/>
    </row>
    <row r="4" spans="1:22" ht="92.25" thickBot="1" x14ac:dyDescent="0.25">
      <c r="A4" s="17"/>
      <c r="B4" s="18" t="s">
        <v>39</v>
      </c>
      <c r="C4" s="19" t="s">
        <v>3</v>
      </c>
      <c r="D4" s="188" t="s">
        <v>13</v>
      </c>
      <c r="E4" s="188" t="s">
        <v>93</v>
      </c>
      <c r="F4" s="20" t="s">
        <v>94</v>
      </c>
      <c r="G4" s="18" t="s">
        <v>4</v>
      </c>
      <c r="H4" s="19" t="s">
        <v>5</v>
      </c>
      <c r="I4" s="19" t="s">
        <v>36</v>
      </c>
      <c r="J4" s="19" t="s">
        <v>40</v>
      </c>
      <c r="K4" s="19" t="s">
        <v>35</v>
      </c>
      <c r="L4" s="19" t="s">
        <v>8</v>
      </c>
      <c r="M4" s="19" t="s">
        <v>17</v>
      </c>
      <c r="N4" s="19" t="s">
        <v>124</v>
      </c>
      <c r="O4" s="19" t="s">
        <v>90</v>
      </c>
      <c r="P4" s="19" t="s">
        <v>123</v>
      </c>
      <c r="Q4" s="18" t="s">
        <v>14</v>
      </c>
      <c r="R4" s="19" t="s">
        <v>15</v>
      </c>
      <c r="S4" s="188" t="s">
        <v>16</v>
      </c>
      <c r="T4" s="20" t="s">
        <v>131</v>
      </c>
    </row>
    <row r="5" spans="1:22" x14ac:dyDescent="0.2">
      <c r="A5" s="21" t="str">
        <f>'инд. оценки 2 кл.'!A6</f>
        <v>Афонина Виктория</v>
      </c>
      <c r="B5" s="22">
        <f>'Первичные данные 3 кл.'!E6</f>
        <v>1</v>
      </c>
      <c r="C5" s="22">
        <f>'Первичные данные 3 кл.'!H6</f>
        <v>2</v>
      </c>
      <c r="D5" s="23">
        <f>'Первичные данные 3 кл.'!K6</f>
        <v>1</v>
      </c>
      <c r="E5" s="23">
        <f>'Первичные данные 3 кл.'!N6</f>
        <v>0</v>
      </c>
      <c r="F5" s="23">
        <f>'Первичные данные 3 кл.'!Q6</f>
        <v>1</v>
      </c>
      <c r="G5" s="23">
        <f>'Первичные данные 3 кл.'!U6</f>
        <v>1.5</v>
      </c>
      <c r="H5" s="23">
        <f>'Первичные данные 3 кл.'!Y6</f>
        <v>2.5</v>
      </c>
      <c r="I5" s="23">
        <f>'Первичные данные 3 кл.'!AC6</f>
        <v>2</v>
      </c>
      <c r="J5" s="23">
        <f>'Первичные данные 3 кл.'!AG6</f>
        <v>1.5</v>
      </c>
      <c r="K5" s="23">
        <f>'Первичные данные 3 кл.'!AK6</f>
        <v>1.5</v>
      </c>
      <c r="L5" s="23">
        <f>'Первичные данные 3 кл.'!AO6</f>
        <v>1</v>
      </c>
      <c r="M5" s="23">
        <f>'Первичные данные 3 кл.'!AS6</f>
        <v>2.5</v>
      </c>
      <c r="N5" s="23">
        <f>'Первичные данные 3 кл.'!AW6</f>
        <v>1.5</v>
      </c>
      <c r="O5" s="23">
        <f>'Первичные данные 3 кл.'!BA6</f>
        <v>2</v>
      </c>
      <c r="P5" s="23">
        <f>'Первичные данные 3 кл.'!BE6</f>
        <v>2</v>
      </c>
      <c r="Q5" s="23">
        <f>'Первичные данные 3 кл.'!BI6</f>
        <v>2</v>
      </c>
      <c r="R5" s="23">
        <f>'Первичные данные 3 кл.'!BM6</f>
        <v>1.5</v>
      </c>
      <c r="S5" s="23">
        <f>'Первичные данные 3 кл.'!BQ6</f>
        <v>3.5</v>
      </c>
      <c r="T5" s="23">
        <f>'Первичные данные 3 кл.'!BU6</f>
        <v>1</v>
      </c>
    </row>
    <row r="6" spans="1:22" ht="13.5" thickBot="1" x14ac:dyDescent="0.25">
      <c r="A6" s="25" t="s">
        <v>47</v>
      </c>
      <c r="B6" s="322" t="str">
        <f>IF('инд. оценка уровня 3кл.'!V6=1,'инд. оценка уровня 2кл.'!$B$41,'инд. оценка уровня 2кл.'!$B$40)</f>
        <v>НИЖЕ БАЗОВОГО</v>
      </c>
      <c r="C6" s="323"/>
      <c r="D6" s="323"/>
      <c r="E6" s="323"/>
      <c r="F6" s="324"/>
      <c r="G6" s="322" t="str">
        <f>IF('инд. оценка уровня 3кл.'!W6=1,'инд. оценка уровня 2кл.'!$B$41,'инд. оценка уровня 2кл.'!$B$40)</f>
        <v>НИЖЕ БАЗОВОГО</v>
      </c>
      <c r="H6" s="323"/>
      <c r="I6" s="323"/>
      <c r="J6" s="323"/>
      <c r="K6" s="323"/>
      <c r="L6" s="323"/>
      <c r="M6" s="323"/>
      <c r="N6" s="323"/>
      <c r="O6" s="323"/>
      <c r="P6" s="323"/>
      <c r="Q6" s="322" t="str">
        <f>IF('инд. оценка уровня 3кл.'!X6=1,'инд. оценка уровня 2кл.'!$B$41,'инд. оценка уровня 2кл.'!$B$40)</f>
        <v>НИЖЕ БАЗОВОГО</v>
      </c>
      <c r="R6" s="323"/>
      <c r="S6" s="323"/>
      <c r="T6" s="324"/>
    </row>
    <row r="7" spans="1:22" x14ac:dyDescent="0.2">
      <c r="A7" s="25" t="s">
        <v>49</v>
      </c>
      <c r="B7" s="22" t="str">
        <f>'инд. прогресс 3 кл.'!C6</f>
        <v>D</v>
      </c>
      <c r="C7" s="22" t="str">
        <f>'инд. прогресс 3 кл.'!D6</f>
        <v>D</v>
      </c>
      <c r="D7" s="22" t="str">
        <f>'инд. прогресс 3 кл.'!E6</f>
        <v>D</v>
      </c>
      <c r="E7" s="498"/>
      <c r="F7" s="499"/>
      <c r="G7" s="22" t="str">
        <f>'инд. прогресс 3 кл.'!F6</f>
        <v>D</v>
      </c>
      <c r="H7" s="22" t="str">
        <f>'инд. прогресс 3 кл.'!G6</f>
        <v>D</v>
      </c>
      <c r="I7" s="22" t="str">
        <f>'инд. прогресс 3 кл.'!H6</f>
        <v>D</v>
      </c>
      <c r="J7" s="22" t="str">
        <f>'инд. прогресс 3 кл.'!I6</f>
        <v>D</v>
      </c>
      <c r="K7" s="22" t="str">
        <f>'инд. прогресс 3 кл.'!J6</f>
        <v>D</v>
      </c>
      <c r="L7" s="22" t="str">
        <f>'инд. прогресс 3 кл.'!K6</f>
        <v>D</v>
      </c>
      <c r="M7" s="22" t="str">
        <f>'инд. прогресс 3 кл.'!L6</f>
        <v>D</v>
      </c>
      <c r="N7" s="498"/>
      <c r="O7" s="500"/>
      <c r="P7" s="499"/>
      <c r="Q7" s="22" t="str">
        <f>'инд. прогресс 3 кл.'!M6</f>
        <v>D</v>
      </c>
      <c r="R7" s="22" t="str">
        <f>'инд. прогресс 3 кл.'!N6</f>
        <v>D</v>
      </c>
      <c r="S7" s="22" t="str">
        <f>'инд. прогресс 3 кл.'!O6</f>
        <v>D</v>
      </c>
      <c r="T7" s="200"/>
    </row>
    <row r="8" spans="1:22" ht="13.5" thickBot="1" x14ac:dyDescent="0.25">
      <c r="A8" s="196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</row>
    <row r="9" spans="1:22" x14ac:dyDescent="0.2">
      <c r="A9" s="331" t="s">
        <v>42</v>
      </c>
      <c r="B9" s="332"/>
      <c r="C9" s="332"/>
      <c r="D9" s="332"/>
      <c r="E9" s="332"/>
      <c r="F9" s="333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</row>
    <row r="10" spans="1:22" ht="13.5" thickBot="1" x14ac:dyDescent="0.25">
      <c r="A10" s="334"/>
      <c r="B10" s="335"/>
      <c r="C10" s="335"/>
      <c r="D10" s="335"/>
      <c r="E10" s="335"/>
      <c r="F10" s="336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</row>
    <row r="11" spans="1:22" x14ac:dyDescent="0.2">
      <c r="A11" s="30" t="s">
        <v>128</v>
      </c>
      <c r="B11" s="319">
        <f>SUM(B5:T5)</f>
        <v>31</v>
      </c>
      <c r="C11" s="320"/>
      <c r="D11" s="320"/>
      <c r="E11" s="320"/>
      <c r="F11" s="321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</row>
    <row r="12" spans="1:22" x14ac:dyDescent="0.2">
      <c r="A12" s="201" t="s">
        <v>30</v>
      </c>
      <c r="B12" s="501" t="str">
        <f>IF('инд. оценка уровня 3кл.'!Y6=1,'инд. оценка уровня 2кл.'!$B$41,'инд. оценка уровня 2кл.'!$B$40)</f>
        <v>НИЖЕ БАЗОВОГО</v>
      </c>
      <c r="C12" s="502"/>
      <c r="D12" s="502"/>
      <c r="E12" s="502"/>
      <c r="F12" s="503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</row>
    <row r="13" spans="1:22" x14ac:dyDescent="0.2">
      <c r="A13" s="202"/>
      <c r="B13" s="495"/>
      <c r="C13" s="495"/>
      <c r="D13" s="495"/>
      <c r="E13" s="495"/>
      <c r="F13" s="495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</row>
    <row r="14" spans="1:22" x14ac:dyDescent="0.2">
      <c r="A14" s="32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</row>
    <row r="15" spans="1:22" x14ac:dyDescent="0.2">
      <c r="A15" s="32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</row>
    <row r="16" spans="1:22" x14ac:dyDescent="0.2">
      <c r="A16" s="33" t="s">
        <v>50</v>
      </c>
      <c r="B16" s="33"/>
      <c r="C16" s="27"/>
      <c r="D16" s="194"/>
      <c r="E16" s="194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</row>
    <row r="17" spans="1:21" x14ac:dyDescent="0.2">
      <c r="A17" s="34" t="s">
        <v>51</v>
      </c>
      <c r="B17" s="496"/>
      <c r="C17" s="496"/>
      <c r="D17" s="195"/>
      <c r="E17" s="194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</row>
    <row r="18" spans="1:21" x14ac:dyDescent="0.2">
      <c r="A18" s="34" t="s">
        <v>52</v>
      </c>
      <c r="B18" s="497"/>
      <c r="C18" s="497"/>
      <c r="D18" s="194"/>
      <c r="E18" s="194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</row>
    <row r="19" spans="1:21" x14ac:dyDescent="0.2">
      <c r="A19" s="32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</row>
    <row r="20" spans="1:21" x14ac:dyDescent="0.2">
      <c r="A20" s="32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</row>
    <row r="21" spans="1:21" x14ac:dyDescent="0.2">
      <c r="A21" s="32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</row>
    <row r="22" spans="1:21" x14ac:dyDescent="0.2">
      <c r="A22" s="32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</row>
    <row r="23" spans="1:21" x14ac:dyDescent="0.2">
      <c r="A23" s="32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</row>
    <row r="24" spans="1:21" x14ac:dyDescent="0.2">
      <c r="A24" s="32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</row>
    <row r="25" spans="1:21" x14ac:dyDescent="0.2">
      <c r="A25" s="32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</row>
    <row r="26" spans="1:21" x14ac:dyDescent="0.2">
      <c r="A26" s="32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</row>
    <row r="27" spans="1:21" ht="18.75" x14ac:dyDescent="0.2">
      <c r="A27" s="504" t="s">
        <v>113</v>
      </c>
      <c r="B27" s="504"/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</row>
    <row r="28" spans="1:21" ht="18.75" thickBot="1" x14ac:dyDescent="0.3">
      <c r="A28" s="505" t="str">
        <f>A31</f>
        <v>Байков Егор</v>
      </c>
      <c r="B28" s="505"/>
      <c r="C28" s="505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15">
        <f>U2+1</f>
        <v>2</v>
      </c>
    </row>
    <row r="29" spans="1:21" x14ac:dyDescent="0.2">
      <c r="A29" s="16"/>
      <c r="B29" s="328" t="s">
        <v>18</v>
      </c>
      <c r="C29" s="329"/>
      <c r="D29" s="506"/>
      <c r="E29" s="506"/>
      <c r="F29" s="330"/>
      <c r="G29" s="328" t="s">
        <v>19</v>
      </c>
      <c r="H29" s="329"/>
      <c r="I29" s="329"/>
      <c r="J29" s="329"/>
      <c r="K29" s="329"/>
      <c r="L29" s="329"/>
      <c r="M29" s="329"/>
      <c r="N29" s="329"/>
      <c r="O29" s="329"/>
      <c r="P29" s="329"/>
      <c r="Q29" s="328" t="s">
        <v>34</v>
      </c>
      <c r="R29" s="329"/>
      <c r="S29" s="506"/>
      <c r="T29" s="330"/>
    </row>
    <row r="30" spans="1:21" ht="92.25" thickBot="1" x14ac:dyDescent="0.25">
      <c r="A30" s="17"/>
      <c r="B30" s="18" t="s">
        <v>39</v>
      </c>
      <c r="C30" s="19" t="s">
        <v>3</v>
      </c>
      <c r="D30" s="188" t="s">
        <v>13</v>
      </c>
      <c r="E30" s="188" t="s">
        <v>93</v>
      </c>
      <c r="F30" s="20" t="s">
        <v>94</v>
      </c>
      <c r="G30" s="18" t="s">
        <v>4</v>
      </c>
      <c r="H30" s="19" t="s">
        <v>5</v>
      </c>
      <c r="I30" s="19" t="s">
        <v>36</v>
      </c>
      <c r="J30" s="19" t="s">
        <v>40</v>
      </c>
      <c r="K30" s="19" t="s">
        <v>35</v>
      </c>
      <c r="L30" s="19" t="s">
        <v>8</v>
      </c>
      <c r="M30" s="19" t="s">
        <v>17</v>
      </c>
      <c r="N30" s="19" t="s">
        <v>124</v>
      </c>
      <c r="O30" s="19" t="s">
        <v>90</v>
      </c>
      <c r="P30" s="19" t="s">
        <v>123</v>
      </c>
      <c r="Q30" s="18" t="s">
        <v>14</v>
      </c>
      <c r="R30" s="19" t="s">
        <v>15</v>
      </c>
      <c r="S30" s="188" t="s">
        <v>16</v>
      </c>
      <c r="T30" s="20" t="s">
        <v>131</v>
      </c>
    </row>
    <row r="31" spans="1:21" x14ac:dyDescent="0.2">
      <c r="A31" s="21" t="str">
        <f>'инд. оценки 2 кл.'!A7</f>
        <v>Байков Егор</v>
      </c>
      <c r="B31" s="22">
        <f>'Первичные данные 3 кл.'!E7</f>
        <v>0</v>
      </c>
      <c r="C31" s="22">
        <f>'Первичные данные 3 кл.'!H7</f>
        <v>0</v>
      </c>
      <c r="D31" s="23">
        <f>'Первичные данные 3 кл.'!K7</f>
        <v>0</v>
      </c>
      <c r="E31" s="23">
        <f>'Первичные данные 3 кл.'!N7</f>
        <v>0</v>
      </c>
      <c r="F31" s="23">
        <f>'Первичные данные 3 кл.'!Q7</f>
        <v>0</v>
      </c>
      <c r="G31" s="23">
        <f>'Первичные данные 3 кл.'!U7</f>
        <v>5</v>
      </c>
      <c r="H31" s="23">
        <f>'Первичные данные 3 кл.'!Y7</f>
        <v>4</v>
      </c>
      <c r="I31" s="23">
        <f>'Первичные данные 3 кл.'!AC7</f>
        <v>4.5</v>
      </c>
      <c r="J31" s="23">
        <f>'Первичные данные 3 кл.'!AG7</f>
        <v>4.5</v>
      </c>
      <c r="K31" s="23">
        <f>'Первичные данные 3 кл.'!AK7</f>
        <v>3.5</v>
      </c>
      <c r="L31" s="23">
        <f>'Первичные данные 3 кл.'!AO7</f>
        <v>3.5</v>
      </c>
      <c r="M31" s="23">
        <f>'Первичные данные 3 кл.'!AS7</f>
        <v>4.5</v>
      </c>
      <c r="N31" s="23">
        <f>'Первичные данные 3 кл.'!AW7</f>
        <v>5</v>
      </c>
      <c r="O31" s="23">
        <f>'Первичные данные 3 кл.'!BA7</f>
        <v>5.5</v>
      </c>
      <c r="P31" s="23">
        <f>'Первичные данные 3 кл.'!BE7</f>
        <v>4.5</v>
      </c>
      <c r="Q31" s="23">
        <f>'Первичные данные 3 кл.'!BI7</f>
        <v>4.5</v>
      </c>
      <c r="R31" s="23">
        <f>'Первичные данные 3 кл.'!BM7</f>
        <v>4.5</v>
      </c>
      <c r="S31" s="23">
        <f>'Первичные данные 3 кл.'!BQ7</f>
        <v>5</v>
      </c>
      <c r="T31" s="23">
        <f>'Первичные данные 3 кл.'!BU7</f>
        <v>3</v>
      </c>
    </row>
    <row r="32" spans="1:21" ht="13.5" thickBot="1" x14ac:dyDescent="0.25">
      <c r="A32" s="25" t="s">
        <v>47</v>
      </c>
      <c r="B32" s="322" t="str">
        <f>IF('инд. оценка уровня 3кл.'!V7=1,'инд. оценка уровня 2кл.'!$B$41,'инд. оценка уровня 2кл.'!$B$40)</f>
        <v>НИЖЕ БАЗОВОГО</v>
      </c>
      <c r="C32" s="323"/>
      <c r="D32" s="323"/>
      <c r="E32" s="323"/>
      <c r="F32" s="324"/>
      <c r="G32" s="322" t="str">
        <f>IF('инд. оценка уровня 3кл.'!W7=1,'инд. оценка уровня 2кл.'!$B$41,'инд. оценка уровня 2кл.'!$B$40)</f>
        <v>БАЗОВЫЙ</v>
      </c>
      <c r="H32" s="323"/>
      <c r="I32" s="323"/>
      <c r="J32" s="323"/>
      <c r="K32" s="323"/>
      <c r="L32" s="323"/>
      <c r="M32" s="323"/>
      <c r="N32" s="323"/>
      <c r="O32" s="323"/>
      <c r="P32" s="323"/>
      <c r="Q32" s="322" t="str">
        <f>IF('инд. оценка уровня 3кл.'!X7=1,'инд. оценка уровня 2кл.'!$B$41,'инд. оценка уровня 2кл.'!$B$40)</f>
        <v>БАЗОВЫЙ</v>
      </c>
      <c r="R32" s="323"/>
      <c r="S32" s="323"/>
      <c r="T32" s="324"/>
    </row>
    <row r="33" spans="1:20" x14ac:dyDescent="0.2">
      <c r="A33" s="25" t="s">
        <v>49</v>
      </c>
      <c r="B33" s="22" t="str">
        <f>'инд. прогресс 3 кл.'!C7</f>
        <v>D</v>
      </c>
      <c r="C33" s="22" t="str">
        <f>'инд. прогресс 3 кл.'!D7</f>
        <v>D</v>
      </c>
      <c r="D33" s="22" t="str">
        <f>'инд. прогресс 3 кл.'!E7</f>
        <v>D</v>
      </c>
      <c r="E33" s="498"/>
      <c r="F33" s="499"/>
      <c r="G33" s="22" t="str">
        <f>'инд. прогресс 3 кл.'!F7</f>
        <v>C</v>
      </c>
      <c r="H33" s="22" t="str">
        <f>'инд. прогресс 3 кл.'!G7</f>
        <v>C</v>
      </c>
      <c r="I33" s="22" t="str">
        <f>'инд. прогресс 3 кл.'!H7</f>
        <v>C</v>
      </c>
      <c r="J33" s="22" t="str">
        <f>'инд. прогресс 3 кл.'!I7</f>
        <v>C</v>
      </c>
      <c r="K33" s="22" t="str">
        <f>'инд. прогресс 3 кл.'!J7</f>
        <v>D</v>
      </c>
      <c r="L33" s="22" t="str">
        <f>'инд. прогресс 3 кл.'!K7</f>
        <v>D</v>
      </c>
      <c r="M33" s="22" t="str">
        <f>'инд. прогресс 3 кл.'!L7</f>
        <v>C</v>
      </c>
      <c r="N33" s="498"/>
      <c r="O33" s="500"/>
      <c r="P33" s="499"/>
      <c r="Q33" s="22" t="str">
        <f>'инд. прогресс 3 кл.'!M7</f>
        <v>C</v>
      </c>
      <c r="R33" s="22" t="str">
        <f>'инд. прогресс 3 кл.'!N7</f>
        <v>C</v>
      </c>
      <c r="S33" s="22" t="str">
        <f>'инд. прогресс 3 кл.'!O7</f>
        <v>C</v>
      </c>
      <c r="T33" s="200"/>
    </row>
    <row r="34" spans="1:20" ht="13.5" thickBot="1" x14ac:dyDescent="0.25">
      <c r="A34" s="196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</row>
    <row r="35" spans="1:20" ht="12.95" customHeight="1" x14ac:dyDescent="0.2">
      <c r="A35" s="331" t="s">
        <v>42</v>
      </c>
      <c r="B35" s="332"/>
      <c r="C35" s="332"/>
      <c r="D35" s="332"/>
      <c r="E35" s="332"/>
      <c r="F35" s="333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</row>
    <row r="36" spans="1:20" ht="14.1" customHeight="1" thickBot="1" x14ac:dyDescent="0.25">
      <c r="A36" s="334"/>
      <c r="B36" s="335"/>
      <c r="C36" s="335"/>
      <c r="D36" s="335"/>
      <c r="E36" s="335"/>
      <c r="F36" s="336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</row>
    <row r="37" spans="1:20" x14ac:dyDescent="0.2">
      <c r="A37" s="30" t="s">
        <v>128</v>
      </c>
      <c r="B37" s="319">
        <f>SUM(B31:T31)</f>
        <v>61.5</v>
      </c>
      <c r="C37" s="320"/>
      <c r="D37" s="320"/>
      <c r="E37" s="320"/>
      <c r="F37" s="321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</row>
    <row r="38" spans="1:20" x14ac:dyDescent="0.2">
      <c r="A38" s="201" t="s">
        <v>30</v>
      </c>
      <c r="B38" s="501" t="str">
        <f>IF('инд. оценка уровня 3кл.'!Y7=1,'инд. оценка уровня 2кл.'!$B$41,'инд. оценка уровня 2кл.'!$B$40)</f>
        <v>БАЗОВЫЙ</v>
      </c>
      <c r="C38" s="502"/>
      <c r="D38" s="502"/>
      <c r="E38" s="502"/>
      <c r="F38" s="503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</row>
    <row r="39" spans="1:20" x14ac:dyDescent="0.2">
      <c r="A39" s="202"/>
      <c r="B39" s="495"/>
      <c r="C39" s="495"/>
      <c r="D39" s="495"/>
      <c r="E39" s="495"/>
      <c r="F39" s="495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</row>
    <row r="40" spans="1:20" x14ac:dyDescent="0.2">
      <c r="A40" s="32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</row>
    <row r="41" spans="1:20" x14ac:dyDescent="0.2">
      <c r="A41" s="32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</row>
    <row r="42" spans="1:20" x14ac:dyDescent="0.2">
      <c r="A42" s="33" t="s">
        <v>50</v>
      </c>
      <c r="B42" s="33"/>
      <c r="C42" s="27"/>
      <c r="D42" s="194"/>
      <c r="E42" s="194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</row>
    <row r="43" spans="1:20" x14ac:dyDescent="0.2">
      <c r="A43" s="34" t="s">
        <v>51</v>
      </c>
      <c r="B43" s="496"/>
      <c r="C43" s="496"/>
      <c r="D43" s="195"/>
      <c r="E43" s="194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</row>
    <row r="44" spans="1:20" x14ac:dyDescent="0.2">
      <c r="A44" s="34" t="s">
        <v>52</v>
      </c>
      <c r="B44" s="497"/>
      <c r="C44" s="497"/>
      <c r="D44" s="194"/>
      <c r="E44" s="194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</row>
    <row r="45" spans="1:20" x14ac:dyDescent="0.2">
      <c r="A45" s="32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</row>
    <row r="46" spans="1:20" x14ac:dyDescent="0.2">
      <c r="A46" s="32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</row>
    <row r="47" spans="1:20" x14ac:dyDescent="0.2">
      <c r="A47" s="32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</row>
    <row r="48" spans="1:20" x14ac:dyDescent="0.2">
      <c r="A48" s="32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</row>
    <row r="49" spans="1:21" x14ac:dyDescent="0.2">
      <c r="A49" s="32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</row>
    <row r="50" spans="1:21" x14ac:dyDescent="0.2">
      <c r="A50" s="32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</row>
    <row r="51" spans="1:21" x14ac:dyDescent="0.2">
      <c r="A51" s="32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</row>
    <row r="52" spans="1:21" x14ac:dyDescent="0.2">
      <c r="A52" s="32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</row>
    <row r="53" spans="1:21" ht="18.75" x14ac:dyDescent="0.2">
      <c r="A53" s="504" t="s">
        <v>113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</row>
    <row r="54" spans="1:21" ht="18.75" thickBot="1" x14ac:dyDescent="0.3">
      <c r="A54" s="505" t="str">
        <f>A57</f>
        <v>Боклаганич Артем</v>
      </c>
      <c r="B54" s="505"/>
      <c r="C54" s="505"/>
      <c r="D54" s="505"/>
      <c r="E54" s="505"/>
      <c r="F54" s="505"/>
      <c r="G54" s="505"/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15">
        <f>U28+1</f>
        <v>3</v>
      </c>
    </row>
    <row r="55" spans="1:21" x14ac:dyDescent="0.2">
      <c r="A55" s="16"/>
      <c r="B55" s="328" t="s">
        <v>18</v>
      </c>
      <c r="C55" s="329"/>
      <c r="D55" s="506"/>
      <c r="E55" s="506"/>
      <c r="F55" s="330"/>
      <c r="G55" s="328" t="s">
        <v>19</v>
      </c>
      <c r="H55" s="329"/>
      <c r="I55" s="329"/>
      <c r="J55" s="329"/>
      <c r="K55" s="329"/>
      <c r="L55" s="329"/>
      <c r="M55" s="329"/>
      <c r="N55" s="329"/>
      <c r="O55" s="329"/>
      <c r="P55" s="329"/>
      <c r="Q55" s="328" t="s">
        <v>34</v>
      </c>
      <c r="R55" s="329"/>
      <c r="S55" s="506"/>
      <c r="T55" s="330"/>
    </row>
    <row r="56" spans="1:21" ht="92.25" thickBot="1" x14ac:dyDescent="0.25">
      <c r="A56" s="17"/>
      <c r="B56" s="18" t="s">
        <v>39</v>
      </c>
      <c r="C56" s="19" t="s">
        <v>3</v>
      </c>
      <c r="D56" s="188" t="s">
        <v>13</v>
      </c>
      <c r="E56" s="188" t="s">
        <v>93</v>
      </c>
      <c r="F56" s="20" t="s">
        <v>94</v>
      </c>
      <c r="G56" s="18" t="s">
        <v>4</v>
      </c>
      <c r="H56" s="19" t="s">
        <v>5</v>
      </c>
      <c r="I56" s="19" t="s">
        <v>36</v>
      </c>
      <c r="J56" s="19" t="s">
        <v>40</v>
      </c>
      <c r="K56" s="19" t="s">
        <v>35</v>
      </c>
      <c r="L56" s="19" t="s">
        <v>8</v>
      </c>
      <c r="M56" s="19" t="s">
        <v>17</v>
      </c>
      <c r="N56" s="19" t="s">
        <v>124</v>
      </c>
      <c r="O56" s="19" t="s">
        <v>90</v>
      </c>
      <c r="P56" s="19" t="s">
        <v>123</v>
      </c>
      <c r="Q56" s="18" t="s">
        <v>14</v>
      </c>
      <c r="R56" s="19" t="s">
        <v>15</v>
      </c>
      <c r="S56" s="188" t="s">
        <v>16</v>
      </c>
      <c r="T56" s="20" t="s">
        <v>131</v>
      </c>
    </row>
    <row r="57" spans="1:21" x14ac:dyDescent="0.2">
      <c r="A57" s="21" t="str">
        <f>'инд. оценки 2 кл.'!A8</f>
        <v>Боклаганич Артем</v>
      </c>
      <c r="B57" s="22">
        <f>'Первичные данные 3 кл.'!E8</f>
        <v>0</v>
      </c>
      <c r="C57" s="22">
        <f>'Первичные данные 3 кл.'!H8</f>
        <v>0</v>
      </c>
      <c r="D57" s="23">
        <f>'Первичные данные 3 кл.'!K8</f>
        <v>0</v>
      </c>
      <c r="E57" s="23">
        <f>'Первичные данные 3 кл.'!N8</f>
        <v>0</v>
      </c>
      <c r="F57" s="23">
        <f>'Первичные данные 3 кл.'!Q8</f>
        <v>0</v>
      </c>
      <c r="G57" s="23">
        <f>'Первичные данные 3 кл.'!U8</f>
        <v>3.5</v>
      </c>
      <c r="H57" s="23">
        <f>'Первичные данные 3 кл.'!Y8</f>
        <v>4</v>
      </c>
      <c r="I57" s="23">
        <f>'Первичные данные 3 кл.'!AC8</f>
        <v>3.5</v>
      </c>
      <c r="J57" s="23">
        <f>'Первичные данные 3 кл.'!AG8</f>
        <v>2.5</v>
      </c>
      <c r="K57" s="23">
        <f>'Первичные данные 3 кл.'!AK8</f>
        <v>2.5</v>
      </c>
      <c r="L57" s="23">
        <f>'Первичные данные 3 кл.'!AO8</f>
        <v>2.5</v>
      </c>
      <c r="M57" s="23">
        <f>'Первичные данные 3 кл.'!AS8</f>
        <v>2.5</v>
      </c>
      <c r="N57" s="23">
        <f>'Первичные данные 3 кл.'!AW8</f>
        <v>3</v>
      </c>
      <c r="O57" s="23">
        <f>'Первичные данные 3 кл.'!BA8</f>
        <v>3.5</v>
      </c>
      <c r="P57" s="23">
        <f>'Первичные данные 3 кл.'!BE8</f>
        <v>2.5</v>
      </c>
      <c r="Q57" s="23">
        <f>'Первичные данные 3 кл.'!BI8</f>
        <v>3.5</v>
      </c>
      <c r="R57" s="23">
        <f>'Первичные данные 3 кл.'!BM8</f>
        <v>2</v>
      </c>
      <c r="S57" s="23">
        <f>'Первичные данные 3 кл.'!BQ8</f>
        <v>4.5</v>
      </c>
      <c r="T57" s="23">
        <f>'Первичные данные 3 кл.'!BU8</f>
        <v>2.5</v>
      </c>
    </row>
    <row r="58" spans="1:21" ht="13.5" thickBot="1" x14ac:dyDescent="0.25">
      <c r="A58" s="25" t="s">
        <v>47</v>
      </c>
      <c r="B58" s="322" t="str">
        <f>IF('инд. оценка уровня 3кл.'!V8=1,'инд. оценка уровня 2кл.'!$B$41,'инд. оценка уровня 2кл.'!$B$40)</f>
        <v>НИЖЕ БАЗОВОГО</v>
      </c>
      <c r="C58" s="323"/>
      <c r="D58" s="323"/>
      <c r="E58" s="323"/>
      <c r="F58" s="324"/>
      <c r="G58" s="322" t="str">
        <f>IF('инд. оценка уровня 3кл.'!W8=1,'инд. оценка уровня 2кл.'!$B$41,'инд. оценка уровня 2кл.'!$B$40)</f>
        <v>НИЖЕ БАЗОВОГО</v>
      </c>
      <c r="H58" s="323"/>
      <c r="I58" s="323"/>
      <c r="J58" s="323"/>
      <c r="K58" s="323"/>
      <c r="L58" s="323"/>
      <c r="M58" s="323"/>
      <c r="N58" s="323"/>
      <c r="O58" s="323"/>
      <c r="P58" s="323"/>
      <c r="Q58" s="322" t="str">
        <f>IF('инд. оценка уровня 3кл.'!X8=1,'инд. оценка уровня 2кл.'!$B$41,'инд. оценка уровня 2кл.'!$B$40)</f>
        <v>НИЖЕ БАЗОВОГО</v>
      </c>
      <c r="R58" s="323"/>
      <c r="S58" s="323"/>
      <c r="T58" s="324"/>
    </row>
    <row r="59" spans="1:21" x14ac:dyDescent="0.2">
      <c r="A59" s="25" t="s">
        <v>49</v>
      </c>
      <c r="B59" s="22" t="str">
        <f>'инд. прогресс 3 кл.'!C8</f>
        <v>D</v>
      </c>
      <c r="C59" s="22" t="str">
        <f>'инд. прогресс 3 кл.'!D8</f>
        <v>D</v>
      </c>
      <c r="D59" s="22" t="str">
        <f>'инд. прогресс 3 кл.'!E8</f>
        <v>D</v>
      </c>
      <c r="E59" s="498"/>
      <c r="F59" s="499"/>
      <c r="G59" s="22" t="str">
        <f>'инд. прогресс 3 кл.'!F8</f>
        <v>D</v>
      </c>
      <c r="H59" s="22" t="str">
        <f>'инд. прогресс 3 кл.'!G8</f>
        <v>C</v>
      </c>
      <c r="I59" s="22" t="str">
        <f>'инд. прогресс 3 кл.'!H8</f>
        <v>D</v>
      </c>
      <c r="J59" s="22" t="str">
        <f>'инд. прогресс 3 кл.'!I8</f>
        <v>D</v>
      </c>
      <c r="K59" s="22" t="str">
        <f>'инд. прогресс 3 кл.'!J8</f>
        <v>D</v>
      </c>
      <c r="L59" s="22" t="str">
        <f>'инд. прогресс 3 кл.'!K8</f>
        <v>D</v>
      </c>
      <c r="M59" s="22" t="str">
        <f>'инд. прогресс 3 кл.'!L8</f>
        <v>D</v>
      </c>
      <c r="N59" s="498"/>
      <c r="O59" s="500"/>
      <c r="P59" s="499"/>
      <c r="Q59" s="22" t="str">
        <f>'инд. прогресс 3 кл.'!M8</f>
        <v>D</v>
      </c>
      <c r="R59" s="22" t="str">
        <f>'инд. прогресс 3 кл.'!N8</f>
        <v>D</v>
      </c>
      <c r="S59" s="22" t="str">
        <f>'инд. прогресс 3 кл.'!O8</f>
        <v>B</v>
      </c>
      <c r="T59" s="200"/>
    </row>
    <row r="60" spans="1:21" ht="13.5" thickBot="1" x14ac:dyDescent="0.25">
      <c r="A60" s="196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</row>
    <row r="61" spans="1:21" ht="12.95" customHeight="1" x14ac:dyDescent="0.2">
      <c r="A61" s="331" t="s">
        <v>42</v>
      </c>
      <c r="B61" s="332"/>
      <c r="C61" s="332"/>
      <c r="D61" s="332"/>
      <c r="E61" s="332"/>
      <c r="F61" s="333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</row>
    <row r="62" spans="1:21" ht="14.1" customHeight="1" thickBot="1" x14ac:dyDescent="0.25">
      <c r="A62" s="334"/>
      <c r="B62" s="335"/>
      <c r="C62" s="335"/>
      <c r="D62" s="335"/>
      <c r="E62" s="335"/>
      <c r="F62" s="336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</row>
    <row r="63" spans="1:21" x14ac:dyDescent="0.2">
      <c r="A63" s="30" t="s">
        <v>128</v>
      </c>
      <c r="B63" s="319">
        <f>SUM(B57:T57)</f>
        <v>42.5</v>
      </c>
      <c r="C63" s="320"/>
      <c r="D63" s="320"/>
      <c r="E63" s="320"/>
      <c r="F63" s="321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</row>
    <row r="64" spans="1:21" x14ac:dyDescent="0.2">
      <c r="A64" s="201" t="s">
        <v>30</v>
      </c>
      <c r="B64" s="501" t="str">
        <f>IF('инд. оценка уровня 3кл.'!Y8=1,'инд. оценка уровня 2кл.'!$B$41,'инд. оценка уровня 2кл.'!$B$40)</f>
        <v>НИЖЕ БАЗОВОГО</v>
      </c>
      <c r="C64" s="502"/>
      <c r="D64" s="502"/>
      <c r="E64" s="502"/>
      <c r="F64" s="503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</row>
    <row r="65" spans="1:21" x14ac:dyDescent="0.2">
      <c r="A65" s="202"/>
      <c r="B65" s="495"/>
      <c r="C65" s="495"/>
      <c r="D65" s="495"/>
      <c r="E65" s="495"/>
      <c r="F65" s="495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</row>
    <row r="66" spans="1:21" x14ac:dyDescent="0.2">
      <c r="A66" s="32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</row>
    <row r="67" spans="1:21" x14ac:dyDescent="0.2">
      <c r="A67" s="32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</row>
    <row r="68" spans="1:21" x14ac:dyDescent="0.2">
      <c r="A68" s="33" t="s">
        <v>50</v>
      </c>
      <c r="B68" s="33"/>
      <c r="C68" s="27"/>
      <c r="D68" s="194"/>
      <c r="E68" s="194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</row>
    <row r="69" spans="1:21" x14ac:dyDescent="0.2">
      <c r="A69" s="34" t="s">
        <v>51</v>
      </c>
      <c r="B69" s="496"/>
      <c r="C69" s="496"/>
      <c r="D69" s="195"/>
      <c r="E69" s="194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</row>
    <row r="70" spans="1:21" x14ac:dyDescent="0.2">
      <c r="A70" s="34" t="s">
        <v>52</v>
      </c>
      <c r="B70" s="497"/>
      <c r="C70" s="497"/>
      <c r="D70" s="194"/>
      <c r="E70" s="194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</row>
    <row r="71" spans="1:21" x14ac:dyDescent="0.2">
      <c r="A71" s="32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</row>
    <row r="72" spans="1:21" x14ac:dyDescent="0.2">
      <c r="A72" s="32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</row>
    <row r="73" spans="1:21" x14ac:dyDescent="0.2">
      <c r="A73" s="32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</row>
    <row r="74" spans="1:21" x14ac:dyDescent="0.2">
      <c r="A74" s="32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</row>
    <row r="75" spans="1:21" x14ac:dyDescent="0.2">
      <c r="A75" s="32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</row>
    <row r="76" spans="1:21" x14ac:dyDescent="0.2">
      <c r="A76" s="32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</row>
    <row r="77" spans="1:21" x14ac:dyDescent="0.2">
      <c r="A77" s="32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</row>
    <row r="78" spans="1:21" x14ac:dyDescent="0.2">
      <c r="A78" s="32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</row>
    <row r="79" spans="1:21" ht="18.75" x14ac:dyDescent="0.2">
      <c r="A79" s="504" t="s">
        <v>113</v>
      </c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</row>
    <row r="80" spans="1:21" ht="18.75" thickBot="1" x14ac:dyDescent="0.3">
      <c r="A80" s="505" t="str">
        <f>A83</f>
        <v>Бутакова Мария</v>
      </c>
      <c r="B80" s="505"/>
      <c r="C80" s="505"/>
      <c r="D80" s="505"/>
      <c r="E80" s="505"/>
      <c r="F80" s="505"/>
      <c r="G80" s="505"/>
      <c r="H80" s="505"/>
      <c r="I80" s="505"/>
      <c r="J80" s="505"/>
      <c r="K80" s="505"/>
      <c r="L80" s="505"/>
      <c r="M80" s="505"/>
      <c r="N80" s="505"/>
      <c r="O80" s="505"/>
      <c r="P80" s="505"/>
      <c r="Q80" s="505"/>
      <c r="R80" s="505"/>
      <c r="S80" s="505"/>
      <c r="T80" s="505"/>
      <c r="U80" s="15">
        <f>U54+1</f>
        <v>4</v>
      </c>
    </row>
    <row r="81" spans="1:20" x14ac:dyDescent="0.2">
      <c r="A81" s="16"/>
      <c r="B81" s="328" t="s">
        <v>18</v>
      </c>
      <c r="C81" s="329"/>
      <c r="D81" s="506"/>
      <c r="E81" s="506"/>
      <c r="F81" s="330"/>
      <c r="G81" s="328" t="s">
        <v>19</v>
      </c>
      <c r="H81" s="329"/>
      <c r="I81" s="329"/>
      <c r="J81" s="329"/>
      <c r="K81" s="329"/>
      <c r="L81" s="329"/>
      <c r="M81" s="329"/>
      <c r="N81" s="329"/>
      <c r="O81" s="329"/>
      <c r="P81" s="329"/>
      <c r="Q81" s="328" t="s">
        <v>34</v>
      </c>
      <c r="R81" s="329"/>
      <c r="S81" s="506"/>
      <c r="T81" s="330"/>
    </row>
    <row r="82" spans="1:20" ht="92.25" thickBot="1" x14ac:dyDescent="0.25">
      <c r="A82" s="17"/>
      <c r="B82" s="18" t="s">
        <v>39</v>
      </c>
      <c r="C82" s="19" t="s">
        <v>3</v>
      </c>
      <c r="D82" s="188" t="s">
        <v>13</v>
      </c>
      <c r="E82" s="188" t="s">
        <v>93</v>
      </c>
      <c r="F82" s="20" t="s">
        <v>94</v>
      </c>
      <c r="G82" s="18" t="s">
        <v>4</v>
      </c>
      <c r="H82" s="19" t="s">
        <v>5</v>
      </c>
      <c r="I82" s="19" t="s">
        <v>36</v>
      </c>
      <c r="J82" s="19" t="s">
        <v>40</v>
      </c>
      <c r="K82" s="19" t="s">
        <v>35</v>
      </c>
      <c r="L82" s="19" t="s">
        <v>8</v>
      </c>
      <c r="M82" s="19" t="s">
        <v>17</v>
      </c>
      <c r="N82" s="19" t="s">
        <v>124</v>
      </c>
      <c r="O82" s="19" t="s">
        <v>90</v>
      </c>
      <c r="P82" s="19" t="s">
        <v>123</v>
      </c>
      <c r="Q82" s="18" t="s">
        <v>14</v>
      </c>
      <c r="R82" s="19" t="s">
        <v>15</v>
      </c>
      <c r="S82" s="188" t="s">
        <v>16</v>
      </c>
      <c r="T82" s="20" t="s">
        <v>131</v>
      </c>
    </row>
    <row r="83" spans="1:20" x14ac:dyDescent="0.2">
      <c r="A83" s="21" t="str">
        <f>'инд. оценки 2 кл.'!A9</f>
        <v>Бутакова Мария</v>
      </c>
      <c r="B83" s="22">
        <f>'Первичные данные 3 кл.'!E9</f>
        <v>0</v>
      </c>
      <c r="C83" s="22">
        <f>'Первичные данные 3 кл.'!H9</f>
        <v>0</v>
      </c>
      <c r="D83" s="23">
        <f>'Первичные данные 3 кл.'!K9</f>
        <v>0</v>
      </c>
      <c r="E83" s="23">
        <f>'Первичные данные 3 кл.'!N9</f>
        <v>0</v>
      </c>
      <c r="F83" s="23">
        <f>'Первичные данные 3 кл.'!Q9</f>
        <v>0</v>
      </c>
      <c r="G83" s="23">
        <f>'Первичные данные 3 кл.'!U9</f>
        <v>5</v>
      </c>
      <c r="H83" s="23">
        <f>'Первичные данные 3 кл.'!Y9</f>
        <v>4.5</v>
      </c>
      <c r="I83" s="23">
        <f>'Первичные данные 3 кл.'!AC9</f>
        <v>5.5</v>
      </c>
      <c r="J83" s="23">
        <f>'Первичные данные 3 кл.'!AG9</f>
        <v>5</v>
      </c>
      <c r="K83" s="23">
        <f>'Первичные данные 3 кл.'!AK9</f>
        <v>3</v>
      </c>
      <c r="L83" s="23">
        <f>'Первичные данные 3 кл.'!AO9</f>
        <v>5</v>
      </c>
      <c r="M83" s="23">
        <f>'Первичные данные 3 кл.'!AS9</f>
        <v>4</v>
      </c>
      <c r="N83" s="23">
        <f>'Первичные данные 3 кл.'!AW9</f>
        <v>2.5</v>
      </c>
      <c r="O83" s="23">
        <f>'Первичные данные 3 кл.'!BA9</f>
        <v>5.5</v>
      </c>
      <c r="P83" s="23">
        <f>'Первичные данные 3 кл.'!BE9</f>
        <v>4</v>
      </c>
      <c r="Q83" s="23">
        <f>'Первичные данные 3 кл.'!BI9</f>
        <v>3.5</v>
      </c>
      <c r="R83" s="23">
        <f>'Первичные данные 3 кл.'!BM9</f>
        <v>4.5</v>
      </c>
      <c r="S83" s="23">
        <f>'Первичные данные 3 кл.'!BQ9</f>
        <v>6</v>
      </c>
      <c r="T83" s="23">
        <f>'Первичные данные 3 кл.'!BU9</f>
        <v>2.5</v>
      </c>
    </row>
    <row r="84" spans="1:20" ht="13.5" thickBot="1" x14ac:dyDescent="0.25">
      <c r="A84" s="25" t="s">
        <v>47</v>
      </c>
      <c r="B84" s="322" t="str">
        <f>IF('инд. оценка уровня 3кл.'!V9=1,'инд. оценка уровня 2кл.'!$B$41,'инд. оценка уровня 2кл.'!$B$40)</f>
        <v>НИЖЕ БАЗОВОГО</v>
      </c>
      <c r="C84" s="323"/>
      <c r="D84" s="323"/>
      <c r="E84" s="323"/>
      <c r="F84" s="324"/>
      <c r="G84" s="322" t="str">
        <f>IF('инд. оценка уровня 3кл.'!W9=1,'инд. оценка уровня 2кл.'!$B$41,'инд. оценка уровня 2кл.'!$B$40)</f>
        <v>БАЗОВЫЙ</v>
      </c>
      <c r="H84" s="323"/>
      <c r="I84" s="323"/>
      <c r="J84" s="323"/>
      <c r="K84" s="323"/>
      <c r="L84" s="323"/>
      <c r="M84" s="323"/>
      <c r="N84" s="323"/>
      <c r="O84" s="323"/>
      <c r="P84" s="323"/>
      <c r="Q84" s="322" t="str">
        <f>IF('инд. оценка уровня 3кл.'!X9=1,'инд. оценка уровня 2кл.'!$B$41,'инд. оценка уровня 2кл.'!$B$40)</f>
        <v>НИЖЕ БАЗОВОГО</v>
      </c>
      <c r="R84" s="323"/>
      <c r="S84" s="323"/>
      <c r="T84" s="324"/>
    </row>
    <row r="85" spans="1:20" s="245" customFormat="1" x14ac:dyDescent="0.2">
      <c r="A85" s="25" t="s">
        <v>49</v>
      </c>
      <c r="B85" s="22" t="str">
        <f>'инд. прогресс 3 кл.'!C9</f>
        <v>D</v>
      </c>
      <c r="C85" s="22" t="str">
        <f>'инд. прогресс 3 кл.'!D9</f>
        <v>D</v>
      </c>
      <c r="D85" s="22" t="str">
        <f>'инд. прогресс 3 кл.'!E9</f>
        <v>D</v>
      </c>
      <c r="E85" s="241"/>
      <c r="F85" s="242"/>
      <c r="G85" s="22" t="str">
        <f>'инд. прогресс 3 кл.'!F9</f>
        <v>C</v>
      </c>
      <c r="H85" s="22" t="str">
        <f>'инд. прогресс 3 кл.'!G9</f>
        <v>C</v>
      </c>
      <c r="I85" s="22" t="str">
        <f>'инд. прогресс 3 кл.'!H9</f>
        <v>C</v>
      </c>
      <c r="J85" s="22" t="str">
        <f>'инд. прогресс 3 кл.'!I9</f>
        <v>C</v>
      </c>
      <c r="K85" s="22" t="str">
        <f>'инд. прогресс 3 кл.'!J9</f>
        <v>D</v>
      </c>
      <c r="L85" s="22" t="str">
        <f>'инд. прогресс 3 кл.'!K9</f>
        <v>B</v>
      </c>
      <c r="M85" s="22" t="str">
        <f>'инд. прогресс 3 кл.'!L9</f>
        <v>B</v>
      </c>
      <c r="N85" s="241"/>
      <c r="O85" s="243"/>
      <c r="P85" s="242"/>
      <c r="Q85" s="22" t="str">
        <f>'инд. прогресс 3 кл.'!M9</f>
        <v>D</v>
      </c>
      <c r="R85" s="22" t="str">
        <f>'инд. прогресс 3 кл.'!N9</f>
        <v>B</v>
      </c>
      <c r="S85" s="22" t="str">
        <f>'инд. прогресс 3 кл.'!O9</f>
        <v>B</v>
      </c>
      <c r="T85" s="200"/>
    </row>
    <row r="86" spans="1:20" ht="13.5" thickBot="1" x14ac:dyDescent="0.25">
      <c r="A86" s="19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</row>
    <row r="87" spans="1:20" ht="12.95" customHeight="1" x14ac:dyDescent="0.2">
      <c r="A87" s="331" t="s">
        <v>42</v>
      </c>
      <c r="B87" s="332"/>
      <c r="C87" s="332"/>
      <c r="D87" s="332"/>
      <c r="E87" s="332"/>
      <c r="F87" s="333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</row>
    <row r="88" spans="1:20" ht="14.1" customHeight="1" thickBot="1" x14ac:dyDescent="0.25">
      <c r="A88" s="334"/>
      <c r="B88" s="335"/>
      <c r="C88" s="335"/>
      <c r="D88" s="335"/>
      <c r="E88" s="335"/>
      <c r="F88" s="336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</row>
    <row r="89" spans="1:20" x14ac:dyDescent="0.2">
      <c r="A89" s="30" t="s">
        <v>128</v>
      </c>
      <c r="B89" s="319">
        <f>SUM(B83:T83)</f>
        <v>60.5</v>
      </c>
      <c r="C89" s="320"/>
      <c r="D89" s="320"/>
      <c r="E89" s="320"/>
      <c r="F89" s="321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</row>
    <row r="90" spans="1:20" x14ac:dyDescent="0.2">
      <c r="A90" s="201" t="s">
        <v>30</v>
      </c>
      <c r="B90" s="501" t="str">
        <f>IF('инд. оценка уровня 3кл.'!Y9=1,'инд. оценка уровня 2кл.'!$B$41,'инд. оценка уровня 2кл.'!$B$40)</f>
        <v>БАЗОВЫЙ</v>
      </c>
      <c r="C90" s="502"/>
      <c r="D90" s="502"/>
      <c r="E90" s="502"/>
      <c r="F90" s="503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</row>
    <row r="91" spans="1:20" x14ac:dyDescent="0.2">
      <c r="A91" s="202"/>
      <c r="B91" s="495"/>
      <c r="C91" s="495"/>
      <c r="D91" s="495"/>
      <c r="E91" s="495"/>
      <c r="F91" s="495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</row>
    <row r="92" spans="1:20" x14ac:dyDescent="0.2">
      <c r="A92" s="32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</row>
    <row r="93" spans="1:20" x14ac:dyDescent="0.2">
      <c r="A93" s="32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</row>
    <row r="94" spans="1:20" x14ac:dyDescent="0.2">
      <c r="A94" s="33" t="s">
        <v>50</v>
      </c>
      <c r="B94" s="33"/>
      <c r="C94" s="27"/>
      <c r="D94" s="194"/>
      <c r="E94" s="194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</row>
    <row r="95" spans="1:20" x14ac:dyDescent="0.2">
      <c r="A95" s="34" t="s">
        <v>51</v>
      </c>
      <c r="B95" s="496"/>
      <c r="C95" s="496"/>
      <c r="D95" s="195"/>
      <c r="E95" s="194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</row>
    <row r="96" spans="1:20" x14ac:dyDescent="0.2">
      <c r="A96" s="34" t="s">
        <v>52</v>
      </c>
      <c r="B96" s="497"/>
      <c r="C96" s="497"/>
      <c r="D96" s="194"/>
      <c r="E96" s="194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</row>
    <row r="97" spans="1:21" x14ac:dyDescent="0.2">
      <c r="A97" s="32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</row>
    <row r="98" spans="1:21" x14ac:dyDescent="0.2">
      <c r="A98" s="32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</row>
    <row r="99" spans="1:21" x14ac:dyDescent="0.2">
      <c r="A99" s="32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</row>
    <row r="100" spans="1:21" x14ac:dyDescent="0.2">
      <c r="A100" s="32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</row>
    <row r="101" spans="1:21" x14ac:dyDescent="0.2">
      <c r="A101" s="32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</row>
    <row r="102" spans="1:21" x14ac:dyDescent="0.2">
      <c r="A102" s="32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</row>
    <row r="103" spans="1:21" x14ac:dyDescent="0.2">
      <c r="A103" s="32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</row>
    <row r="104" spans="1:21" x14ac:dyDescent="0.2">
      <c r="A104" s="32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</row>
    <row r="105" spans="1:21" ht="18.75" x14ac:dyDescent="0.2">
      <c r="A105" s="504" t="s">
        <v>113</v>
      </c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</row>
    <row r="106" spans="1:21" ht="18.75" thickBot="1" x14ac:dyDescent="0.3">
      <c r="A106" s="505" t="str">
        <f>A109</f>
        <v>Волков Владислав</v>
      </c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15">
        <f>U80+1</f>
        <v>5</v>
      </c>
    </row>
    <row r="107" spans="1:21" x14ac:dyDescent="0.2">
      <c r="A107" s="16"/>
      <c r="B107" s="328" t="s">
        <v>18</v>
      </c>
      <c r="C107" s="329"/>
      <c r="D107" s="506"/>
      <c r="E107" s="506"/>
      <c r="F107" s="330"/>
      <c r="G107" s="328" t="s">
        <v>19</v>
      </c>
      <c r="H107" s="329"/>
      <c r="I107" s="329"/>
      <c r="J107" s="329"/>
      <c r="K107" s="329"/>
      <c r="L107" s="329"/>
      <c r="M107" s="329"/>
      <c r="N107" s="329"/>
      <c r="O107" s="329"/>
      <c r="P107" s="329"/>
      <c r="Q107" s="328" t="s">
        <v>34</v>
      </c>
      <c r="R107" s="329"/>
      <c r="S107" s="506"/>
      <c r="T107" s="330"/>
    </row>
    <row r="108" spans="1:21" ht="92.25" thickBot="1" x14ac:dyDescent="0.25">
      <c r="A108" s="17"/>
      <c r="B108" s="18" t="s">
        <v>39</v>
      </c>
      <c r="C108" s="19" t="s">
        <v>3</v>
      </c>
      <c r="D108" s="188" t="s">
        <v>13</v>
      </c>
      <c r="E108" s="188" t="s">
        <v>93</v>
      </c>
      <c r="F108" s="20" t="s">
        <v>94</v>
      </c>
      <c r="G108" s="18" t="s">
        <v>4</v>
      </c>
      <c r="H108" s="19" t="s">
        <v>5</v>
      </c>
      <c r="I108" s="19" t="s">
        <v>36</v>
      </c>
      <c r="J108" s="19" t="s">
        <v>40</v>
      </c>
      <c r="K108" s="19" t="s">
        <v>35</v>
      </c>
      <c r="L108" s="19" t="s">
        <v>8</v>
      </c>
      <c r="M108" s="19" t="s">
        <v>17</v>
      </c>
      <c r="N108" s="19" t="s">
        <v>124</v>
      </c>
      <c r="O108" s="19" t="s">
        <v>90</v>
      </c>
      <c r="P108" s="19" t="s">
        <v>123</v>
      </c>
      <c r="Q108" s="18" t="s">
        <v>14</v>
      </c>
      <c r="R108" s="19" t="s">
        <v>15</v>
      </c>
      <c r="S108" s="188" t="s">
        <v>16</v>
      </c>
      <c r="T108" s="20" t="s">
        <v>131</v>
      </c>
    </row>
    <row r="109" spans="1:21" x14ac:dyDescent="0.2">
      <c r="A109" s="21" t="str">
        <f>'инд. оценки 2 кл.'!A10</f>
        <v>Волков Владислав</v>
      </c>
      <c r="B109" s="22">
        <f>'Первичные данные 3 кл.'!E10</f>
        <v>0</v>
      </c>
      <c r="C109" s="22">
        <f>'Первичные данные 3 кл.'!H10</f>
        <v>0</v>
      </c>
      <c r="D109" s="23">
        <f>'Первичные данные 3 кл.'!K10</f>
        <v>0</v>
      </c>
      <c r="E109" s="23">
        <f>'Первичные данные 3 кл.'!N10</f>
        <v>0</v>
      </c>
      <c r="F109" s="23">
        <f>'Первичные данные 3 кл.'!Q10</f>
        <v>0</v>
      </c>
      <c r="G109" s="23">
        <f>'Первичные данные 3 кл.'!U10</f>
        <v>5</v>
      </c>
      <c r="H109" s="23">
        <f>'Первичные данные 3 кл.'!Y10</f>
        <v>3.5</v>
      </c>
      <c r="I109" s="23">
        <f>'Первичные данные 3 кл.'!AC10</f>
        <v>3.5</v>
      </c>
      <c r="J109" s="23">
        <f>'Первичные данные 3 кл.'!AG10</f>
        <v>3.5</v>
      </c>
      <c r="K109" s="23">
        <f>'Первичные данные 3 кл.'!AK10</f>
        <v>4</v>
      </c>
      <c r="L109" s="23">
        <f>'Первичные данные 3 кл.'!AO10</f>
        <v>6</v>
      </c>
      <c r="M109" s="23">
        <f>'Первичные данные 3 кл.'!AS10</f>
        <v>4</v>
      </c>
      <c r="N109" s="23">
        <f>'Первичные данные 3 кл.'!AW10</f>
        <v>1.5</v>
      </c>
      <c r="O109" s="23">
        <f>'Первичные данные 3 кл.'!BA10</f>
        <v>3.5</v>
      </c>
      <c r="P109" s="23">
        <f>'Первичные данные 3 кл.'!BE10</f>
        <v>3</v>
      </c>
      <c r="Q109" s="23">
        <f>'Первичные данные 3 кл.'!BI10</f>
        <v>3.5</v>
      </c>
      <c r="R109" s="23">
        <f>'Первичные данные 3 кл.'!BM10</f>
        <v>3</v>
      </c>
      <c r="S109" s="23">
        <f>'Первичные данные 3 кл.'!BQ10</f>
        <v>4.5</v>
      </c>
      <c r="T109" s="23">
        <f>'Первичные данные 3 кл.'!BU10</f>
        <v>1.5</v>
      </c>
    </row>
    <row r="110" spans="1:21" ht="13.5" thickBot="1" x14ac:dyDescent="0.25">
      <c r="A110" s="25" t="s">
        <v>47</v>
      </c>
      <c r="B110" s="322" t="str">
        <f>IF('инд. оценка уровня 3кл.'!V10=1,'инд. оценка уровня 2кл.'!$B$41,'инд. оценка уровня 2кл.'!$B$40)</f>
        <v>НИЖЕ БАЗОВОГО</v>
      </c>
      <c r="C110" s="323"/>
      <c r="D110" s="323"/>
      <c r="E110" s="323"/>
      <c r="F110" s="324"/>
      <c r="G110" s="322" t="str">
        <f>IF('инд. оценка уровня 3кл.'!W10=1,'инд. оценка уровня 2кл.'!$B$41,'инд. оценка уровня 2кл.'!$B$40)</f>
        <v>НИЖЕ БАЗОВОГО</v>
      </c>
      <c r="H110" s="323"/>
      <c r="I110" s="323"/>
      <c r="J110" s="323"/>
      <c r="K110" s="323"/>
      <c r="L110" s="323"/>
      <c r="M110" s="323"/>
      <c r="N110" s="323"/>
      <c r="O110" s="323"/>
      <c r="P110" s="323"/>
      <c r="Q110" s="322" t="str">
        <f>IF('инд. оценка уровня 3кл.'!X10=1,'инд. оценка уровня 2кл.'!$B$41,'инд. оценка уровня 2кл.'!$B$40)</f>
        <v>НИЖЕ БАЗОВОГО</v>
      </c>
      <c r="R110" s="323"/>
      <c r="S110" s="323"/>
      <c r="T110" s="324"/>
    </row>
    <row r="111" spans="1:21" x14ac:dyDescent="0.2">
      <c r="A111" s="25" t="s">
        <v>49</v>
      </c>
      <c r="B111" s="22" t="str">
        <f>'инд. прогресс 3 кл.'!C10</f>
        <v>D</v>
      </c>
      <c r="C111" s="22" t="str">
        <f>'инд. прогресс 3 кл.'!D10</f>
        <v>D</v>
      </c>
      <c r="D111" s="22" t="str">
        <f>'инд. прогресс 3 кл.'!E10</f>
        <v>D</v>
      </c>
      <c r="E111" s="498"/>
      <c r="F111" s="499"/>
      <c r="G111" s="22" t="str">
        <f>'инд. прогресс 3 кл.'!F10</f>
        <v>C</v>
      </c>
      <c r="H111" s="22" t="str">
        <f>'инд. прогресс 3 кл.'!G10</f>
        <v>D</v>
      </c>
      <c r="I111" s="22" t="str">
        <f>'инд. прогресс 3 кл.'!H10</f>
        <v>D</v>
      </c>
      <c r="J111" s="22" t="str">
        <f>'инд. прогресс 3 кл.'!I10</f>
        <v>D</v>
      </c>
      <c r="K111" s="22" t="str">
        <f>'инд. прогресс 3 кл.'!J10</f>
        <v>C</v>
      </c>
      <c r="L111" s="22" t="str">
        <f>'инд. прогресс 3 кл.'!K10</f>
        <v>C</v>
      </c>
      <c r="M111" s="22" t="str">
        <f>'инд. прогресс 3 кл.'!L10</f>
        <v>C</v>
      </c>
      <c r="N111" s="498"/>
      <c r="O111" s="500"/>
      <c r="P111" s="499"/>
      <c r="Q111" s="22" t="str">
        <f>'инд. прогресс 3 кл.'!M10</f>
        <v>D</v>
      </c>
      <c r="R111" s="22" t="str">
        <f>'инд. прогресс 3 кл.'!N10</f>
        <v>D</v>
      </c>
      <c r="S111" s="22" t="str">
        <f>'инд. прогресс 3 кл.'!O10</f>
        <v>C</v>
      </c>
      <c r="T111" s="200"/>
    </row>
    <row r="112" spans="1:21" ht="13.5" thickBot="1" x14ac:dyDescent="0.25">
      <c r="A112" s="196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</row>
    <row r="113" spans="1:20" ht="12.95" customHeight="1" x14ac:dyDescent="0.2">
      <c r="A113" s="331" t="s">
        <v>42</v>
      </c>
      <c r="B113" s="332"/>
      <c r="C113" s="332"/>
      <c r="D113" s="332"/>
      <c r="E113" s="332"/>
      <c r="F113" s="333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</row>
    <row r="114" spans="1:20" ht="14.1" customHeight="1" thickBot="1" x14ac:dyDescent="0.25">
      <c r="A114" s="334"/>
      <c r="B114" s="335"/>
      <c r="C114" s="335"/>
      <c r="D114" s="335"/>
      <c r="E114" s="335"/>
      <c r="F114" s="336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</row>
    <row r="115" spans="1:20" x14ac:dyDescent="0.2">
      <c r="A115" s="30" t="s">
        <v>128</v>
      </c>
      <c r="B115" s="319">
        <f>SUM(B109:T109)</f>
        <v>50</v>
      </c>
      <c r="C115" s="320"/>
      <c r="D115" s="320"/>
      <c r="E115" s="320"/>
      <c r="F115" s="321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</row>
    <row r="116" spans="1:20" x14ac:dyDescent="0.2">
      <c r="A116" s="201" t="s">
        <v>30</v>
      </c>
      <c r="B116" s="501" t="str">
        <f>IF('инд. оценка уровня 3кл.'!Y10=1,'инд. оценка уровня 2кл.'!$B$41,'инд. оценка уровня 2кл.'!$B$40)</f>
        <v>НИЖЕ БАЗОВОГО</v>
      </c>
      <c r="C116" s="502"/>
      <c r="D116" s="502"/>
      <c r="E116" s="502"/>
      <c r="F116" s="503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</row>
    <row r="117" spans="1:20" x14ac:dyDescent="0.2">
      <c r="A117" s="202"/>
      <c r="B117" s="495"/>
      <c r="C117" s="495"/>
      <c r="D117" s="495"/>
      <c r="E117" s="495"/>
      <c r="F117" s="495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</row>
    <row r="118" spans="1:20" x14ac:dyDescent="0.2">
      <c r="A118" s="32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</row>
    <row r="119" spans="1:20" x14ac:dyDescent="0.2">
      <c r="A119" s="32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</row>
    <row r="120" spans="1:20" x14ac:dyDescent="0.2">
      <c r="A120" s="33" t="s">
        <v>50</v>
      </c>
      <c r="B120" s="33"/>
      <c r="C120" s="27"/>
      <c r="D120" s="194"/>
      <c r="E120" s="194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</row>
    <row r="121" spans="1:20" x14ac:dyDescent="0.2">
      <c r="A121" s="34" t="s">
        <v>51</v>
      </c>
      <c r="B121" s="496"/>
      <c r="C121" s="496"/>
      <c r="D121" s="195"/>
      <c r="E121" s="194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</row>
    <row r="122" spans="1:20" x14ac:dyDescent="0.2">
      <c r="A122" s="34" t="s">
        <v>52</v>
      </c>
      <c r="B122" s="497"/>
      <c r="C122" s="497"/>
      <c r="D122" s="194"/>
      <c r="E122" s="194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</row>
    <row r="123" spans="1:20" x14ac:dyDescent="0.2">
      <c r="A123" s="32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</row>
    <row r="124" spans="1:20" x14ac:dyDescent="0.2">
      <c r="A124" s="32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</row>
    <row r="125" spans="1:20" x14ac:dyDescent="0.2">
      <c r="A125" s="32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</row>
    <row r="126" spans="1:20" x14ac:dyDescent="0.2">
      <c r="A126" s="32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</row>
    <row r="127" spans="1:20" x14ac:dyDescent="0.2">
      <c r="A127" s="32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</row>
    <row r="128" spans="1:20" x14ac:dyDescent="0.2">
      <c r="A128" s="32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</row>
    <row r="129" spans="1:21" x14ac:dyDescent="0.2">
      <c r="A129" s="32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</row>
    <row r="130" spans="1:21" x14ac:dyDescent="0.2">
      <c r="A130" s="32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</row>
    <row r="131" spans="1:21" ht="18.75" x14ac:dyDescent="0.2">
      <c r="A131" s="504" t="s">
        <v>113</v>
      </c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</row>
    <row r="132" spans="1:21" ht="18.75" thickBot="1" x14ac:dyDescent="0.3">
      <c r="A132" s="505" t="str">
        <f>A135</f>
        <v>Гук Артем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505"/>
      <c r="O132" s="505"/>
      <c r="P132" s="505"/>
      <c r="Q132" s="505"/>
      <c r="R132" s="505"/>
      <c r="S132" s="505"/>
      <c r="T132" s="505"/>
      <c r="U132" s="15">
        <f>U106+1</f>
        <v>6</v>
      </c>
    </row>
    <row r="133" spans="1:21" x14ac:dyDescent="0.2">
      <c r="A133" s="16"/>
      <c r="B133" s="328" t="s">
        <v>18</v>
      </c>
      <c r="C133" s="329"/>
      <c r="D133" s="506"/>
      <c r="E133" s="506"/>
      <c r="F133" s="330"/>
      <c r="G133" s="328" t="s">
        <v>19</v>
      </c>
      <c r="H133" s="329"/>
      <c r="I133" s="329"/>
      <c r="J133" s="329"/>
      <c r="K133" s="329"/>
      <c r="L133" s="329"/>
      <c r="M133" s="329"/>
      <c r="N133" s="329"/>
      <c r="O133" s="329"/>
      <c r="P133" s="329"/>
      <c r="Q133" s="328" t="s">
        <v>34</v>
      </c>
      <c r="R133" s="329"/>
      <c r="S133" s="506"/>
      <c r="T133" s="330"/>
    </row>
    <row r="134" spans="1:21" ht="92.25" thickBot="1" x14ac:dyDescent="0.25">
      <c r="A134" s="17"/>
      <c r="B134" s="18" t="s">
        <v>39</v>
      </c>
      <c r="C134" s="19" t="s">
        <v>3</v>
      </c>
      <c r="D134" s="188" t="s">
        <v>13</v>
      </c>
      <c r="E134" s="188" t="s">
        <v>93</v>
      </c>
      <c r="F134" s="20" t="s">
        <v>94</v>
      </c>
      <c r="G134" s="18" t="s">
        <v>4</v>
      </c>
      <c r="H134" s="19" t="s">
        <v>5</v>
      </c>
      <c r="I134" s="19" t="s">
        <v>36</v>
      </c>
      <c r="J134" s="19" t="s">
        <v>40</v>
      </c>
      <c r="K134" s="19" t="s">
        <v>35</v>
      </c>
      <c r="L134" s="19" t="s">
        <v>8</v>
      </c>
      <c r="M134" s="19" t="s">
        <v>17</v>
      </c>
      <c r="N134" s="19" t="s">
        <v>124</v>
      </c>
      <c r="O134" s="19" t="s">
        <v>90</v>
      </c>
      <c r="P134" s="19" t="s">
        <v>123</v>
      </c>
      <c r="Q134" s="18" t="s">
        <v>14</v>
      </c>
      <c r="R134" s="19" t="s">
        <v>15</v>
      </c>
      <c r="S134" s="188" t="s">
        <v>16</v>
      </c>
      <c r="T134" s="20" t="s">
        <v>131</v>
      </c>
    </row>
    <row r="135" spans="1:21" x14ac:dyDescent="0.2">
      <c r="A135" s="21" t="str">
        <f>'инд. оценки 2 кл.'!A11</f>
        <v>Гук Артем</v>
      </c>
      <c r="B135" s="22">
        <f>'Первичные данные 3 кл.'!E11</f>
        <v>0</v>
      </c>
      <c r="C135" s="22">
        <f>'Первичные данные 3 кл.'!H11</f>
        <v>0</v>
      </c>
      <c r="D135" s="23">
        <f>'Первичные данные 3 кл.'!K11</f>
        <v>0</v>
      </c>
      <c r="E135" s="23">
        <f>'Первичные данные 3 кл.'!N11</f>
        <v>0</v>
      </c>
      <c r="F135" s="23">
        <f>'Первичные данные 3 кл.'!Q11</f>
        <v>0</v>
      </c>
      <c r="G135" s="23">
        <f>'Первичные данные 3 кл.'!U11</f>
        <v>2.5</v>
      </c>
      <c r="H135" s="23">
        <f>'Первичные данные 3 кл.'!Y11</f>
        <v>2.5</v>
      </c>
      <c r="I135" s="23">
        <f>'Первичные данные 3 кл.'!AC11</f>
        <v>3.5</v>
      </c>
      <c r="J135" s="23">
        <f>'Первичные данные 3 кл.'!AG11</f>
        <v>1.5</v>
      </c>
      <c r="K135" s="23">
        <f>'Первичные данные 3 кл.'!AK11</f>
        <v>2.5</v>
      </c>
      <c r="L135" s="23">
        <f>'Первичные данные 3 кл.'!AO11</f>
        <v>3.5</v>
      </c>
      <c r="M135" s="23">
        <f>'Первичные данные 3 кл.'!AS11</f>
        <v>3.5</v>
      </c>
      <c r="N135" s="23">
        <f>'Первичные данные 3 кл.'!AW11</f>
        <v>1.5</v>
      </c>
      <c r="O135" s="23">
        <f>'Первичные данные 3 кл.'!BA11</f>
        <v>4.5</v>
      </c>
      <c r="P135" s="23">
        <f>'Первичные данные 3 кл.'!BE11</f>
        <v>3</v>
      </c>
      <c r="Q135" s="23">
        <f>'Первичные данные 3 кл.'!BI11</f>
        <v>3.5</v>
      </c>
      <c r="R135" s="23">
        <f>'Первичные данные 3 кл.'!BM11</f>
        <v>3</v>
      </c>
      <c r="S135" s="23">
        <f>'Первичные данные 3 кл.'!BQ11</f>
        <v>5</v>
      </c>
      <c r="T135" s="23">
        <f>'Первичные данные 3 кл.'!BU11</f>
        <v>2</v>
      </c>
    </row>
    <row r="136" spans="1:21" ht="13.5" thickBot="1" x14ac:dyDescent="0.25">
      <c r="A136" s="25" t="s">
        <v>47</v>
      </c>
      <c r="B136" s="322" t="str">
        <f>IF('инд. оценка уровня 3кл.'!V11=1,'инд. оценка уровня 2кл.'!$B$41,'инд. оценка уровня 2кл.'!$B$40)</f>
        <v>НИЖЕ БАЗОВОГО</v>
      </c>
      <c r="C136" s="323"/>
      <c r="D136" s="323"/>
      <c r="E136" s="323"/>
      <c r="F136" s="324"/>
      <c r="G136" s="322" t="str">
        <f>IF('инд. оценка уровня 3кл.'!W11=1,'инд. оценка уровня 2кл.'!$B$41,'инд. оценка уровня 2кл.'!$B$40)</f>
        <v>НИЖЕ БАЗОВОГО</v>
      </c>
      <c r="H136" s="323"/>
      <c r="I136" s="323"/>
      <c r="J136" s="323"/>
      <c r="K136" s="323"/>
      <c r="L136" s="323"/>
      <c r="M136" s="323"/>
      <c r="N136" s="323"/>
      <c r="O136" s="323"/>
      <c r="P136" s="323"/>
      <c r="Q136" s="322" t="str">
        <f>IF('инд. оценка уровня 3кл.'!X11=1,'инд. оценка уровня 2кл.'!$B$41,'инд. оценка уровня 2кл.'!$B$40)</f>
        <v>НИЖЕ БАЗОВОГО</v>
      </c>
      <c r="R136" s="323"/>
      <c r="S136" s="323"/>
      <c r="T136" s="324"/>
    </row>
    <row r="137" spans="1:21" x14ac:dyDescent="0.2">
      <c r="A137" s="25" t="s">
        <v>49</v>
      </c>
      <c r="B137" s="22" t="str">
        <f>'инд. прогресс 3 кл.'!C11</f>
        <v>D</v>
      </c>
      <c r="C137" s="22" t="str">
        <f>'инд. прогресс 3 кл.'!D11</f>
        <v>D</v>
      </c>
      <c r="D137" s="22" t="str">
        <f>'инд. прогресс 3 кл.'!E11</f>
        <v>D</v>
      </c>
      <c r="E137" s="498"/>
      <c r="F137" s="499"/>
      <c r="G137" s="22" t="str">
        <f>'инд. прогресс 3 кл.'!F11</f>
        <v>D</v>
      </c>
      <c r="H137" s="22" t="str">
        <f>'инд. прогресс 3 кл.'!G11</f>
        <v>D</v>
      </c>
      <c r="I137" s="22" t="str">
        <f>'инд. прогресс 3 кл.'!H11</f>
        <v>D</v>
      </c>
      <c r="J137" s="22" t="str">
        <f>'инд. прогресс 3 кл.'!I11</f>
        <v>D</v>
      </c>
      <c r="K137" s="22" t="str">
        <f>'инд. прогресс 3 кл.'!J11</f>
        <v>D</v>
      </c>
      <c r="L137" s="22" t="str">
        <f>'инд. прогресс 3 кл.'!K11</f>
        <v>D</v>
      </c>
      <c r="M137" s="22" t="str">
        <f>'инд. прогресс 3 кл.'!L11</f>
        <v>D</v>
      </c>
      <c r="N137" s="498"/>
      <c r="O137" s="500"/>
      <c r="P137" s="499"/>
      <c r="Q137" s="22" t="str">
        <f>'инд. прогресс 3 кл.'!M11</f>
        <v>D</v>
      </c>
      <c r="R137" s="22" t="str">
        <f>'инд. прогресс 3 кл.'!N11</f>
        <v>D</v>
      </c>
      <c r="S137" s="22" t="str">
        <f>'инд. прогресс 3 кл.'!O11</f>
        <v>C</v>
      </c>
      <c r="T137" s="200"/>
    </row>
    <row r="138" spans="1:21" ht="13.5" thickBot="1" x14ac:dyDescent="0.25">
      <c r="A138" s="196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</row>
    <row r="139" spans="1:21" ht="12.95" customHeight="1" x14ac:dyDescent="0.2">
      <c r="A139" s="331" t="s">
        <v>42</v>
      </c>
      <c r="B139" s="332"/>
      <c r="C139" s="332"/>
      <c r="D139" s="332"/>
      <c r="E139" s="332"/>
      <c r="F139" s="333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</row>
    <row r="140" spans="1:21" ht="14.1" customHeight="1" thickBot="1" x14ac:dyDescent="0.25">
      <c r="A140" s="334"/>
      <c r="B140" s="335"/>
      <c r="C140" s="335"/>
      <c r="D140" s="335"/>
      <c r="E140" s="335"/>
      <c r="F140" s="336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</row>
    <row r="141" spans="1:21" x14ac:dyDescent="0.2">
      <c r="A141" s="30" t="s">
        <v>128</v>
      </c>
      <c r="B141" s="319">
        <f>SUM(B135:T135)</f>
        <v>42</v>
      </c>
      <c r="C141" s="320"/>
      <c r="D141" s="320"/>
      <c r="E141" s="320"/>
      <c r="F141" s="321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</row>
    <row r="142" spans="1:21" x14ac:dyDescent="0.2">
      <c r="A142" s="201" t="s">
        <v>30</v>
      </c>
      <c r="B142" s="501" t="str">
        <f>IF('инд. оценка уровня 3кл.'!Y11=1,'инд. оценка уровня 2кл.'!$B$41,'инд. оценка уровня 2кл.'!$B$40)</f>
        <v>НИЖЕ БАЗОВОГО</v>
      </c>
      <c r="C142" s="502"/>
      <c r="D142" s="502"/>
      <c r="E142" s="502"/>
      <c r="F142" s="503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</row>
    <row r="143" spans="1:21" x14ac:dyDescent="0.2">
      <c r="A143" s="202"/>
      <c r="B143" s="495"/>
      <c r="C143" s="495"/>
      <c r="D143" s="495"/>
      <c r="E143" s="495"/>
      <c r="F143" s="495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</row>
    <row r="144" spans="1:21" x14ac:dyDescent="0.2">
      <c r="A144" s="32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</row>
    <row r="145" spans="1:21" x14ac:dyDescent="0.2">
      <c r="A145" s="32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</row>
    <row r="146" spans="1:21" x14ac:dyDescent="0.2">
      <c r="A146" s="33" t="s">
        <v>50</v>
      </c>
      <c r="B146" s="33"/>
      <c r="C146" s="27"/>
      <c r="D146" s="194"/>
      <c r="E146" s="194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</row>
    <row r="147" spans="1:21" x14ac:dyDescent="0.2">
      <c r="A147" s="34" t="s">
        <v>51</v>
      </c>
      <c r="B147" s="496"/>
      <c r="C147" s="496"/>
      <c r="D147" s="195"/>
      <c r="E147" s="194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</row>
    <row r="148" spans="1:21" x14ac:dyDescent="0.2">
      <c r="A148" s="34" t="s">
        <v>52</v>
      </c>
      <c r="B148" s="497"/>
      <c r="C148" s="497"/>
      <c r="D148" s="194"/>
      <c r="E148" s="194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</row>
    <row r="149" spans="1:21" x14ac:dyDescent="0.2">
      <c r="A149" s="32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</row>
    <row r="150" spans="1:21" x14ac:dyDescent="0.2">
      <c r="A150" s="32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</row>
    <row r="151" spans="1:21" x14ac:dyDescent="0.2">
      <c r="A151" s="32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</row>
    <row r="152" spans="1:21" x14ac:dyDescent="0.2">
      <c r="A152" s="32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</row>
    <row r="153" spans="1:21" x14ac:dyDescent="0.2">
      <c r="A153" s="32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</row>
    <row r="154" spans="1:21" x14ac:dyDescent="0.2">
      <c r="A154" s="32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</row>
    <row r="155" spans="1:21" x14ac:dyDescent="0.2">
      <c r="A155" s="32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</row>
    <row r="156" spans="1:21" x14ac:dyDescent="0.2">
      <c r="A156" s="32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</row>
    <row r="157" spans="1:21" ht="18.75" x14ac:dyDescent="0.2">
      <c r="A157" s="504" t="s">
        <v>113</v>
      </c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</row>
    <row r="158" spans="1:21" ht="18.75" thickBot="1" x14ac:dyDescent="0.3">
      <c r="A158" s="505" t="str">
        <f>A161</f>
        <v>Демченкова Алина</v>
      </c>
      <c r="B158" s="505"/>
      <c r="C158" s="505"/>
      <c r="D158" s="505"/>
      <c r="E158" s="505"/>
      <c r="F158" s="505"/>
      <c r="G158" s="505"/>
      <c r="H158" s="505"/>
      <c r="I158" s="505"/>
      <c r="J158" s="505"/>
      <c r="K158" s="505"/>
      <c r="L158" s="505"/>
      <c r="M158" s="505"/>
      <c r="N158" s="505"/>
      <c r="O158" s="505"/>
      <c r="P158" s="505"/>
      <c r="Q158" s="505"/>
      <c r="R158" s="505"/>
      <c r="S158" s="505"/>
      <c r="T158" s="505"/>
      <c r="U158" s="15">
        <f>U132+1</f>
        <v>7</v>
      </c>
    </row>
    <row r="159" spans="1:21" x14ac:dyDescent="0.2">
      <c r="A159" s="16"/>
      <c r="B159" s="328" t="s">
        <v>18</v>
      </c>
      <c r="C159" s="329"/>
      <c r="D159" s="506"/>
      <c r="E159" s="506"/>
      <c r="F159" s="330"/>
      <c r="G159" s="328" t="s">
        <v>19</v>
      </c>
      <c r="H159" s="329"/>
      <c r="I159" s="329"/>
      <c r="J159" s="329"/>
      <c r="K159" s="329"/>
      <c r="L159" s="329"/>
      <c r="M159" s="329"/>
      <c r="N159" s="329"/>
      <c r="O159" s="329"/>
      <c r="P159" s="329"/>
      <c r="Q159" s="328" t="s">
        <v>34</v>
      </c>
      <c r="R159" s="329"/>
      <c r="S159" s="506"/>
      <c r="T159" s="330"/>
    </row>
    <row r="160" spans="1:21" ht="92.25" thickBot="1" x14ac:dyDescent="0.25">
      <c r="A160" s="17"/>
      <c r="B160" s="18" t="s">
        <v>39</v>
      </c>
      <c r="C160" s="19" t="s">
        <v>3</v>
      </c>
      <c r="D160" s="188" t="s">
        <v>13</v>
      </c>
      <c r="E160" s="188" t="s">
        <v>93</v>
      </c>
      <c r="F160" s="20" t="s">
        <v>94</v>
      </c>
      <c r="G160" s="18" t="s">
        <v>4</v>
      </c>
      <c r="H160" s="19" t="s">
        <v>5</v>
      </c>
      <c r="I160" s="19" t="s">
        <v>36</v>
      </c>
      <c r="J160" s="19" t="s">
        <v>40</v>
      </c>
      <c r="K160" s="19" t="s">
        <v>35</v>
      </c>
      <c r="L160" s="19" t="s">
        <v>8</v>
      </c>
      <c r="M160" s="19" t="s">
        <v>17</v>
      </c>
      <c r="N160" s="19" t="s">
        <v>124</v>
      </c>
      <c r="O160" s="19" t="s">
        <v>90</v>
      </c>
      <c r="P160" s="19" t="s">
        <v>123</v>
      </c>
      <c r="Q160" s="18" t="s">
        <v>14</v>
      </c>
      <c r="R160" s="19" t="s">
        <v>15</v>
      </c>
      <c r="S160" s="188" t="s">
        <v>16</v>
      </c>
      <c r="T160" s="20" t="s">
        <v>131</v>
      </c>
    </row>
    <row r="161" spans="1:20" x14ac:dyDescent="0.2">
      <c r="A161" s="21" t="str">
        <f>'инд. оценки 2 кл.'!A12</f>
        <v>Демченкова Алина</v>
      </c>
      <c r="B161" s="22">
        <f>'Первичные данные 3 кл.'!E12</f>
        <v>0</v>
      </c>
      <c r="C161" s="22">
        <f>'Первичные данные 3 кл.'!H12</f>
        <v>0</v>
      </c>
      <c r="D161" s="23">
        <f>'Первичные данные 3 кл.'!K12</f>
        <v>0</v>
      </c>
      <c r="E161" s="23">
        <f>'Первичные данные 3 кл.'!N12</f>
        <v>0</v>
      </c>
      <c r="F161" s="23">
        <f>'Первичные данные 3 кл.'!Q12</f>
        <v>0</v>
      </c>
      <c r="G161" s="23">
        <f>'Первичные данные 3 кл.'!U12</f>
        <v>1.5</v>
      </c>
      <c r="H161" s="23">
        <f>'Первичные данные 3 кл.'!Y12</f>
        <v>2.5</v>
      </c>
      <c r="I161" s="23">
        <f>'Первичные данные 3 кл.'!AC12</f>
        <v>3.5</v>
      </c>
      <c r="J161" s="23">
        <f>'Первичные данные 3 кл.'!AG12</f>
        <v>0.5</v>
      </c>
      <c r="K161" s="23">
        <f>'Первичные данные 3 кл.'!AK12</f>
        <v>0.5</v>
      </c>
      <c r="L161" s="23">
        <f>'Первичные данные 3 кл.'!AO12</f>
        <v>2</v>
      </c>
      <c r="M161" s="23">
        <f>'Первичные данные 3 кл.'!AS12</f>
        <v>1.5</v>
      </c>
      <c r="N161" s="23">
        <f>'Первичные данные 3 кл.'!AW12</f>
        <v>1.5</v>
      </c>
      <c r="O161" s="23">
        <f>'Первичные данные 3 кл.'!BA12</f>
        <v>2</v>
      </c>
      <c r="P161" s="23">
        <f>'Первичные данные 3 кл.'!BE12</f>
        <v>1</v>
      </c>
      <c r="Q161" s="23">
        <f>'Первичные данные 3 кл.'!BI12</f>
        <v>1</v>
      </c>
      <c r="R161" s="23">
        <f>'Первичные данные 3 кл.'!BM12</f>
        <v>1</v>
      </c>
      <c r="S161" s="23">
        <f>'Первичные данные 3 кл.'!BQ12</f>
        <v>1.5</v>
      </c>
      <c r="T161" s="23">
        <f>'Первичные данные 3 кл.'!BU12</f>
        <v>1</v>
      </c>
    </row>
    <row r="162" spans="1:20" ht="13.5" thickBot="1" x14ac:dyDescent="0.25">
      <c r="A162" s="25" t="s">
        <v>47</v>
      </c>
      <c r="B162" s="322" t="str">
        <f>IF('инд. оценка уровня 3кл.'!V12=1,'инд. оценка уровня 2кл.'!$B$41,'инд. оценка уровня 2кл.'!$B$40)</f>
        <v>НИЖЕ БАЗОВОГО</v>
      </c>
      <c r="C162" s="323"/>
      <c r="D162" s="323"/>
      <c r="E162" s="323"/>
      <c r="F162" s="324"/>
      <c r="G162" s="322" t="str">
        <f>IF('инд. оценка уровня 3кл.'!W12=1,'инд. оценка уровня 2кл.'!$B$41,'инд. оценка уровня 2кл.'!$B$40)</f>
        <v>НИЖЕ БАЗОВОГО</v>
      </c>
      <c r="H162" s="323"/>
      <c r="I162" s="323"/>
      <c r="J162" s="323"/>
      <c r="K162" s="323"/>
      <c r="L162" s="323"/>
      <c r="M162" s="323"/>
      <c r="N162" s="323"/>
      <c r="O162" s="323"/>
      <c r="P162" s="323"/>
      <c r="Q162" s="322" t="str">
        <f>IF('инд. оценка уровня 3кл.'!X12=1,'инд. оценка уровня 2кл.'!$B$41,'инд. оценка уровня 2кл.'!$B$40)</f>
        <v>НИЖЕ БАЗОВОГО</v>
      </c>
      <c r="R162" s="323"/>
      <c r="S162" s="323"/>
      <c r="T162" s="324"/>
    </row>
    <row r="163" spans="1:20" x14ac:dyDescent="0.2">
      <c r="A163" s="25" t="s">
        <v>49</v>
      </c>
      <c r="B163" s="22" t="str">
        <f>'инд. прогресс 3 кл.'!C12</f>
        <v>D</v>
      </c>
      <c r="C163" s="22" t="str">
        <f>'инд. прогресс 3 кл.'!D12</f>
        <v>D</v>
      </c>
      <c r="D163" s="22" t="str">
        <f>'инд. прогресс 3 кл.'!E12</f>
        <v>D</v>
      </c>
      <c r="E163" s="498"/>
      <c r="F163" s="499"/>
      <c r="G163" s="22" t="str">
        <f>'инд. прогресс 3 кл.'!F12</f>
        <v>D</v>
      </c>
      <c r="H163" s="22" t="str">
        <f>'инд. прогресс 3 кл.'!G12</f>
        <v>D</v>
      </c>
      <c r="I163" s="22" t="str">
        <f>'инд. прогресс 3 кл.'!H12</f>
        <v>D</v>
      </c>
      <c r="J163" s="22" t="str">
        <f>'инд. прогресс 3 кл.'!I12</f>
        <v>D</v>
      </c>
      <c r="K163" s="22" t="str">
        <f>'инд. прогресс 3 кл.'!J12</f>
        <v>D</v>
      </c>
      <c r="L163" s="22" t="str">
        <f>'инд. прогресс 3 кл.'!K12</f>
        <v>D</v>
      </c>
      <c r="M163" s="22" t="str">
        <f>'инд. прогресс 3 кл.'!L12</f>
        <v>D</v>
      </c>
      <c r="N163" s="498"/>
      <c r="O163" s="500"/>
      <c r="P163" s="499"/>
      <c r="Q163" s="22" t="str">
        <f>'инд. прогресс 3 кл.'!M12</f>
        <v>D</v>
      </c>
      <c r="R163" s="22" t="str">
        <f>'инд. прогресс 3 кл.'!N12</f>
        <v>D</v>
      </c>
      <c r="S163" s="22" t="str">
        <f>'инд. прогресс 3 кл.'!O12</f>
        <v>D</v>
      </c>
      <c r="T163" s="200"/>
    </row>
    <row r="164" spans="1:20" ht="13.5" thickBot="1" x14ac:dyDescent="0.25">
      <c r="A164" s="196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</row>
    <row r="165" spans="1:20" ht="12.95" customHeight="1" x14ac:dyDescent="0.2">
      <c r="A165" s="331" t="s">
        <v>42</v>
      </c>
      <c r="B165" s="332"/>
      <c r="C165" s="332"/>
      <c r="D165" s="332"/>
      <c r="E165" s="332"/>
      <c r="F165" s="333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</row>
    <row r="166" spans="1:20" ht="14.1" customHeight="1" thickBot="1" x14ac:dyDescent="0.25">
      <c r="A166" s="334"/>
      <c r="B166" s="335"/>
      <c r="C166" s="335"/>
      <c r="D166" s="335"/>
      <c r="E166" s="335"/>
      <c r="F166" s="336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</row>
    <row r="167" spans="1:20" x14ac:dyDescent="0.2">
      <c r="A167" s="30" t="s">
        <v>128</v>
      </c>
      <c r="B167" s="319">
        <f>SUM(B161:T161)</f>
        <v>21</v>
      </c>
      <c r="C167" s="320"/>
      <c r="D167" s="320"/>
      <c r="E167" s="320"/>
      <c r="F167" s="321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</row>
    <row r="168" spans="1:20" x14ac:dyDescent="0.2">
      <c r="A168" s="201" t="s">
        <v>30</v>
      </c>
      <c r="B168" s="501" t="str">
        <f>IF('инд. оценка уровня 3кл.'!Y12=1,'инд. оценка уровня 2кл.'!$B$41,'инд. оценка уровня 2кл.'!$B$40)</f>
        <v>НИЖЕ БАЗОВОГО</v>
      </c>
      <c r="C168" s="502"/>
      <c r="D168" s="502"/>
      <c r="E168" s="502"/>
      <c r="F168" s="503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</row>
    <row r="169" spans="1:20" x14ac:dyDescent="0.2">
      <c r="A169" s="202"/>
      <c r="B169" s="495"/>
      <c r="C169" s="495"/>
      <c r="D169" s="495"/>
      <c r="E169" s="495"/>
      <c r="F169" s="495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</row>
    <row r="170" spans="1:20" x14ac:dyDescent="0.2">
      <c r="A170" s="32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</row>
    <row r="171" spans="1:20" x14ac:dyDescent="0.2">
      <c r="A171" s="32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</row>
    <row r="172" spans="1:20" x14ac:dyDescent="0.2">
      <c r="A172" s="33" t="s">
        <v>50</v>
      </c>
      <c r="B172" s="33"/>
      <c r="C172" s="27"/>
      <c r="D172" s="194"/>
      <c r="E172" s="194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</row>
    <row r="173" spans="1:20" x14ac:dyDescent="0.2">
      <c r="A173" s="34" t="s">
        <v>51</v>
      </c>
      <c r="B173" s="496"/>
      <c r="C173" s="496"/>
      <c r="D173" s="195"/>
      <c r="E173" s="194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</row>
    <row r="174" spans="1:20" x14ac:dyDescent="0.2">
      <c r="A174" s="34" t="s">
        <v>52</v>
      </c>
      <c r="B174" s="497"/>
      <c r="C174" s="497"/>
      <c r="D174" s="194"/>
      <c r="E174" s="194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</row>
    <row r="175" spans="1:20" x14ac:dyDescent="0.2">
      <c r="A175" s="32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</row>
    <row r="176" spans="1:20" x14ac:dyDescent="0.2">
      <c r="A176" s="32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</row>
    <row r="177" spans="1:21" x14ac:dyDescent="0.2">
      <c r="A177" s="32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</row>
    <row r="178" spans="1:21" x14ac:dyDescent="0.2">
      <c r="A178" s="32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</row>
    <row r="179" spans="1:21" x14ac:dyDescent="0.2">
      <c r="A179" s="32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</row>
    <row r="180" spans="1:21" x14ac:dyDescent="0.2">
      <c r="A180" s="32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</row>
    <row r="181" spans="1:21" x14ac:dyDescent="0.2">
      <c r="A181" s="32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</row>
    <row r="182" spans="1:21" x14ac:dyDescent="0.2">
      <c r="A182" s="32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</row>
    <row r="183" spans="1:21" ht="18.75" x14ac:dyDescent="0.2">
      <c r="A183" s="504" t="s">
        <v>113</v>
      </c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</row>
    <row r="184" spans="1:21" ht="18.75" thickBot="1" x14ac:dyDescent="0.3">
      <c r="A184" s="505" t="str">
        <f>A187</f>
        <v>Демченкова Диана</v>
      </c>
      <c r="B184" s="505"/>
      <c r="C184" s="505"/>
      <c r="D184" s="505"/>
      <c r="E184" s="505"/>
      <c r="F184" s="505"/>
      <c r="G184" s="505"/>
      <c r="H184" s="505"/>
      <c r="I184" s="505"/>
      <c r="J184" s="505"/>
      <c r="K184" s="505"/>
      <c r="L184" s="505"/>
      <c r="M184" s="505"/>
      <c r="N184" s="505"/>
      <c r="O184" s="505"/>
      <c r="P184" s="505"/>
      <c r="Q184" s="505"/>
      <c r="R184" s="505"/>
      <c r="S184" s="505"/>
      <c r="T184" s="505"/>
      <c r="U184" s="15">
        <f>U158+1</f>
        <v>8</v>
      </c>
    </row>
    <row r="185" spans="1:21" x14ac:dyDescent="0.2">
      <c r="A185" s="16"/>
      <c r="B185" s="328" t="s">
        <v>18</v>
      </c>
      <c r="C185" s="329"/>
      <c r="D185" s="506"/>
      <c r="E185" s="506"/>
      <c r="F185" s="330"/>
      <c r="G185" s="328" t="s">
        <v>19</v>
      </c>
      <c r="H185" s="329"/>
      <c r="I185" s="329"/>
      <c r="J185" s="329"/>
      <c r="K185" s="329"/>
      <c r="L185" s="329"/>
      <c r="M185" s="329"/>
      <c r="N185" s="329"/>
      <c r="O185" s="329"/>
      <c r="P185" s="329"/>
      <c r="Q185" s="328" t="s">
        <v>34</v>
      </c>
      <c r="R185" s="329"/>
      <c r="S185" s="506"/>
      <c r="T185" s="330"/>
    </row>
    <row r="186" spans="1:21" ht="92.25" thickBot="1" x14ac:dyDescent="0.25">
      <c r="A186" s="17"/>
      <c r="B186" s="18" t="s">
        <v>39</v>
      </c>
      <c r="C186" s="19" t="s">
        <v>3</v>
      </c>
      <c r="D186" s="188" t="s">
        <v>13</v>
      </c>
      <c r="E186" s="188" t="s">
        <v>93</v>
      </c>
      <c r="F186" s="20" t="s">
        <v>94</v>
      </c>
      <c r="G186" s="18" t="s">
        <v>4</v>
      </c>
      <c r="H186" s="19" t="s">
        <v>5</v>
      </c>
      <c r="I186" s="19" t="s">
        <v>36</v>
      </c>
      <c r="J186" s="19" t="s">
        <v>40</v>
      </c>
      <c r="K186" s="19" t="s">
        <v>35</v>
      </c>
      <c r="L186" s="19" t="s">
        <v>8</v>
      </c>
      <c r="M186" s="19" t="s">
        <v>17</v>
      </c>
      <c r="N186" s="19" t="s">
        <v>124</v>
      </c>
      <c r="O186" s="19" t="s">
        <v>90</v>
      </c>
      <c r="P186" s="19" t="s">
        <v>123</v>
      </c>
      <c r="Q186" s="18" t="s">
        <v>14</v>
      </c>
      <c r="R186" s="19" t="s">
        <v>15</v>
      </c>
      <c r="S186" s="188" t="s">
        <v>16</v>
      </c>
      <c r="T186" s="20" t="s">
        <v>131</v>
      </c>
    </row>
    <row r="187" spans="1:21" x14ac:dyDescent="0.2">
      <c r="A187" s="21" t="str">
        <f>'инд. оценки 2 кл.'!A13</f>
        <v>Демченкова Диана</v>
      </c>
      <c r="B187" s="22">
        <f>'Первичные данные 3 кл.'!E13</f>
        <v>0</v>
      </c>
      <c r="C187" s="22">
        <f>'Первичные данные 3 кл.'!H13</f>
        <v>0</v>
      </c>
      <c r="D187" s="23">
        <f>'Первичные данные 3 кл.'!K13</f>
        <v>0</v>
      </c>
      <c r="E187" s="23">
        <f>'Первичные данные 3 кл.'!N13</f>
        <v>0</v>
      </c>
      <c r="F187" s="23">
        <f>'Первичные данные 3 кл.'!Q13</f>
        <v>0</v>
      </c>
      <c r="G187" s="23">
        <f>'Первичные данные 3 кл.'!U13</f>
        <v>5</v>
      </c>
      <c r="H187" s="23">
        <f>'Первичные данные 3 кл.'!Y13</f>
        <v>4</v>
      </c>
      <c r="I187" s="23">
        <f>'Первичные данные 3 кл.'!AC13</f>
        <v>5.5</v>
      </c>
      <c r="J187" s="23">
        <f>'Первичные данные 3 кл.'!AG13</f>
        <v>6</v>
      </c>
      <c r="K187" s="23">
        <f>'Первичные данные 3 кл.'!AK13</f>
        <v>5</v>
      </c>
      <c r="L187" s="23">
        <f>'Первичные данные 3 кл.'!AO13</f>
        <v>5</v>
      </c>
      <c r="M187" s="23">
        <f>'Первичные данные 3 кл.'!AS13</f>
        <v>5.5</v>
      </c>
      <c r="N187" s="23">
        <f>'Первичные данные 3 кл.'!AW13</f>
        <v>3.5</v>
      </c>
      <c r="O187" s="23">
        <f>'Первичные данные 3 кл.'!BA13</f>
        <v>6</v>
      </c>
      <c r="P187" s="23">
        <f>'Первичные данные 3 кл.'!BE13</f>
        <v>4.5</v>
      </c>
      <c r="Q187" s="23">
        <f>'Первичные данные 3 кл.'!BI13</f>
        <v>4</v>
      </c>
      <c r="R187" s="23">
        <f>'Первичные данные 3 кл.'!BM13</f>
        <v>5.5</v>
      </c>
      <c r="S187" s="23">
        <f>'Первичные данные 3 кл.'!BQ13</f>
        <v>6</v>
      </c>
      <c r="T187" s="23">
        <f>'Первичные данные 3 кл.'!BU13</f>
        <v>3.5</v>
      </c>
    </row>
    <row r="188" spans="1:21" ht="13.5" thickBot="1" x14ac:dyDescent="0.25">
      <c r="A188" s="25" t="s">
        <v>47</v>
      </c>
      <c r="B188" s="322" t="str">
        <f>IF('инд. оценка уровня 3кл.'!V13=1,'инд. оценка уровня 2кл.'!$B$41,'инд. оценка уровня 2кл.'!$B$40)</f>
        <v>НИЖЕ БАЗОВОГО</v>
      </c>
      <c r="C188" s="323"/>
      <c r="D188" s="323"/>
      <c r="E188" s="323"/>
      <c r="F188" s="324"/>
      <c r="G188" s="322" t="str">
        <f>IF('инд. оценка уровня 3кл.'!W13=1,'инд. оценка уровня 2кл.'!$B$41,'инд. оценка уровня 2кл.'!$B$40)</f>
        <v>БАЗОВЫЙ</v>
      </c>
      <c r="H188" s="323"/>
      <c r="I188" s="323"/>
      <c r="J188" s="323"/>
      <c r="K188" s="323"/>
      <c r="L188" s="323"/>
      <c r="M188" s="323"/>
      <c r="N188" s="323"/>
      <c r="O188" s="323"/>
      <c r="P188" s="323"/>
      <c r="Q188" s="322" t="str">
        <f>IF('инд. оценка уровня 3кл.'!X13=1,'инд. оценка уровня 2кл.'!$B$41,'инд. оценка уровня 2кл.'!$B$40)</f>
        <v>БАЗОВЫЙ</v>
      </c>
      <c r="R188" s="323"/>
      <c r="S188" s="323"/>
      <c r="T188" s="324"/>
    </row>
    <row r="189" spans="1:21" x14ac:dyDescent="0.2">
      <c r="A189" s="25" t="s">
        <v>49</v>
      </c>
      <c r="B189" s="22" t="str">
        <f>'инд. прогресс 3 кл.'!C13</f>
        <v>D</v>
      </c>
      <c r="C189" s="22" t="str">
        <f>'инд. прогресс 3 кл.'!D13</f>
        <v>D</v>
      </c>
      <c r="D189" s="22" t="str">
        <f>'инд. прогресс 3 кл.'!E13</f>
        <v>D</v>
      </c>
      <c r="E189" s="498"/>
      <c r="F189" s="499"/>
      <c r="G189" s="22" t="str">
        <f>'инд. прогресс 3 кл.'!F13</f>
        <v>B</v>
      </c>
      <c r="H189" s="22" t="str">
        <f>'инд. прогресс 3 кл.'!G13</f>
        <v>C</v>
      </c>
      <c r="I189" s="22" t="str">
        <f>'инд. прогресс 3 кл.'!H13</f>
        <v>A</v>
      </c>
      <c r="J189" s="22" t="str">
        <f>'инд. прогресс 3 кл.'!I13</f>
        <v>C</v>
      </c>
      <c r="K189" s="22" t="str">
        <f>'инд. прогресс 3 кл.'!J13</f>
        <v>C</v>
      </c>
      <c r="L189" s="22" t="str">
        <f>'инд. прогресс 3 кл.'!K13</f>
        <v>C</v>
      </c>
      <c r="M189" s="22" t="str">
        <f>'инд. прогресс 3 кл.'!L13</f>
        <v>C</v>
      </c>
      <c r="N189" s="498"/>
      <c r="O189" s="500"/>
      <c r="P189" s="499"/>
      <c r="Q189" s="22" t="str">
        <f>'инд. прогресс 3 кл.'!M13</f>
        <v>C</v>
      </c>
      <c r="R189" s="22" t="str">
        <f>'инд. прогресс 3 кл.'!N13</f>
        <v>A</v>
      </c>
      <c r="S189" s="22" t="str">
        <f>'инд. прогресс 3 кл.'!O13</f>
        <v>A</v>
      </c>
      <c r="T189" s="200"/>
    </row>
    <row r="190" spans="1:21" ht="13.5" thickBot="1" x14ac:dyDescent="0.25">
      <c r="A190" s="196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</row>
    <row r="191" spans="1:21" ht="12.95" customHeight="1" x14ac:dyDescent="0.2">
      <c r="A191" s="331" t="s">
        <v>42</v>
      </c>
      <c r="B191" s="332"/>
      <c r="C191" s="332"/>
      <c r="D191" s="332"/>
      <c r="E191" s="332"/>
      <c r="F191" s="333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</row>
    <row r="192" spans="1:21" ht="14.1" customHeight="1" thickBot="1" x14ac:dyDescent="0.25">
      <c r="A192" s="334"/>
      <c r="B192" s="335"/>
      <c r="C192" s="335"/>
      <c r="D192" s="335"/>
      <c r="E192" s="335"/>
      <c r="F192" s="336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</row>
    <row r="193" spans="1:20" x14ac:dyDescent="0.2">
      <c r="A193" s="30" t="s">
        <v>128</v>
      </c>
      <c r="B193" s="319">
        <f>SUM(B187:T187)</f>
        <v>69</v>
      </c>
      <c r="C193" s="320"/>
      <c r="D193" s="320"/>
      <c r="E193" s="320"/>
      <c r="F193" s="321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</row>
    <row r="194" spans="1:20" x14ac:dyDescent="0.2">
      <c r="A194" s="201" t="s">
        <v>30</v>
      </c>
      <c r="B194" s="501" t="str">
        <f>IF('инд. оценка уровня 3кл.'!Y13=1,'инд. оценка уровня 2кл.'!$B$41,'инд. оценка уровня 2кл.'!$B$40)</f>
        <v>БАЗОВЫЙ</v>
      </c>
      <c r="C194" s="502"/>
      <c r="D194" s="502"/>
      <c r="E194" s="502"/>
      <c r="F194" s="503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</row>
    <row r="195" spans="1:20" x14ac:dyDescent="0.2">
      <c r="A195" s="202"/>
      <c r="B195" s="495"/>
      <c r="C195" s="495"/>
      <c r="D195" s="495"/>
      <c r="E195" s="495"/>
      <c r="F195" s="495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</row>
    <row r="196" spans="1:20" x14ac:dyDescent="0.2">
      <c r="A196" s="32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</row>
    <row r="197" spans="1:20" x14ac:dyDescent="0.2">
      <c r="A197" s="32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</row>
    <row r="198" spans="1:20" x14ac:dyDescent="0.2">
      <c r="A198" s="33" t="s">
        <v>50</v>
      </c>
      <c r="B198" s="33"/>
      <c r="C198" s="27"/>
      <c r="D198" s="194"/>
      <c r="E198" s="194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</row>
    <row r="199" spans="1:20" x14ac:dyDescent="0.2">
      <c r="A199" s="34" t="s">
        <v>51</v>
      </c>
      <c r="B199" s="496"/>
      <c r="C199" s="496"/>
      <c r="D199" s="195"/>
      <c r="E199" s="194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</row>
    <row r="200" spans="1:20" x14ac:dyDescent="0.2">
      <c r="A200" s="34" t="s">
        <v>52</v>
      </c>
      <c r="B200" s="497"/>
      <c r="C200" s="497"/>
      <c r="D200" s="194"/>
      <c r="E200" s="194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</row>
    <row r="201" spans="1:20" x14ac:dyDescent="0.2">
      <c r="A201" s="32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</row>
    <row r="202" spans="1:20" x14ac:dyDescent="0.2">
      <c r="A202" s="32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</row>
    <row r="203" spans="1:20" x14ac:dyDescent="0.2">
      <c r="A203" s="32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</row>
    <row r="204" spans="1:20" x14ac:dyDescent="0.2">
      <c r="A204" s="32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</row>
    <row r="205" spans="1:20" x14ac:dyDescent="0.2">
      <c r="A205" s="32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</row>
    <row r="206" spans="1:20" x14ac:dyDescent="0.2">
      <c r="A206" s="32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</row>
    <row r="207" spans="1:20" x14ac:dyDescent="0.2">
      <c r="A207" s="32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</row>
    <row r="208" spans="1:20" x14ac:dyDescent="0.2">
      <c r="A208" s="32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</row>
    <row r="209" spans="1:21" ht="18.75" x14ac:dyDescent="0.2">
      <c r="A209" s="504" t="s">
        <v>113</v>
      </c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</row>
    <row r="210" spans="1:21" ht="18.75" thickBot="1" x14ac:dyDescent="0.3">
      <c r="A210" s="505" t="str">
        <f>A213</f>
        <v>Дереча Вадим</v>
      </c>
      <c r="B210" s="505"/>
      <c r="C210" s="505"/>
      <c r="D210" s="505"/>
      <c r="E210" s="505"/>
      <c r="F210" s="505"/>
      <c r="G210" s="505"/>
      <c r="H210" s="505"/>
      <c r="I210" s="505"/>
      <c r="J210" s="505"/>
      <c r="K210" s="505"/>
      <c r="L210" s="505"/>
      <c r="M210" s="505"/>
      <c r="N210" s="505"/>
      <c r="O210" s="505"/>
      <c r="P210" s="505"/>
      <c r="Q210" s="505"/>
      <c r="R210" s="505"/>
      <c r="S210" s="505"/>
      <c r="T210" s="505"/>
      <c r="U210" s="15">
        <f>U184+1</f>
        <v>9</v>
      </c>
    </row>
    <row r="211" spans="1:21" x14ac:dyDescent="0.2">
      <c r="A211" s="16"/>
      <c r="B211" s="328" t="s">
        <v>18</v>
      </c>
      <c r="C211" s="329"/>
      <c r="D211" s="506"/>
      <c r="E211" s="506"/>
      <c r="F211" s="330"/>
      <c r="G211" s="328" t="s">
        <v>19</v>
      </c>
      <c r="H211" s="329"/>
      <c r="I211" s="329"/>
      <c r="J211" s="329"/>
      <c r="K211" s="329"/>
      <c r="L211" s="329"/>
      <c r="M211" s="329"/>
      <c r="N211" s="329"/>
      <c r="O211" s="329"/>
      <c r="P211" s="329"/>
      <c r="Q211" s="328" t="s">
        <v>34</v>
      </c>
      <c r="R211" s="329"/>
      <c r="S211" s="506"/>
      <c r="T211" s="330"/>
    </row>
    <row r="212" spans="1:21" ht="92.25" thickBot="1" x14ac:dyDescent="0.25">
      <c r="A212" s="17"/>
      <c r="B212" s="18" t="s">
        <v>39</v>
      </c>
      <c r="C212" s="19" t="s">
        <v>3</v>
      </c>
      <c r="D212" s="188" t="s">
        <v>13</v>
      </c>
      <c r="E212" s="188" t="s">
        <v>93</v>
      </c>
      <c r="F212" s="20" t="s">
        <v>94</v>
      </c>
      <c r="G212" s="18" t="s">
        <v>4</v>
      </c>
      <c r="H212" s="19" t="s">
        <v>5</v>
      </c>
      <c r="I212" s="19" t="s">
        <v>36</v>
      </c>
      <c r="J212" s="19" t="s">
        <v>40</v>
      </c>
      <c r="K212" s="19" t="s">
        <v>35</v>
      </c>
      <c r="L212" s="19" t="s">
        <v>8</v>
      </c>
      <c r="M212" s="19" t="s">
        <v>17</v>
      </c>
      <c r="N212" s="19" t="s">
        <v>124</v>
      </c>
      <c r="O212" s="19" t="s">
        <v>90</v>
      </c>
      <c r="P212" s="19" t="s">
        <v>123</v>
      </c>
      <c r="Q212" s="18" t="s">
        <v>14</v>
      </c>
      <c r="R212" s="19" t="s">
        <v>15</v>
      </c>
      <c r="S212" s="188" t="s">
        <v>16</v>
      </c>
      <c r="T212" s="20" t="s">
        <v>131</v>
      </c>
    </row>
    <row r="213" spans="1:21" x14ac:dyDescent="0.2">
      <c r="A213" s="21" t="str">
        <f>'инд. оценки 2 кл.'!A14</f>
        <v>Дереча Вадим</v>
      </c>
      <c r="B213" s="22">
        <f>'Первичные данные 3 кл.'!E14</f>
        <v>0</v>
      </c>
      <c r="C213" s="22">
        <f>'Первичные данные 3 кл.'!H14</f>
        <v>0</v>
      </c>
      <c r="D213" s="23">
        <f>'Первичные данные 3 кл.'!K14</f>
        <v>0</v>
      </c>
      <c r="E213" s="23">
        <f>'Первичные данные 3 кл.'!N14</f>
        <v>0</v>
      </c>
      <c r="F213" s="23">
        <f>'Первичные данные 3 кл.'!Q14</f>
        <v>0</v>
      </c>
      <c r="G213" s="23">
        <f>'Первичные данные 3 кл.'!U14</f>
        <v>4.5</v>
      </c>
      <c r="H213" s="23">
        <f>'Первичные данные 3 кл.'!Y14</f>
        <v>4.5</v>
      </c>
      <c r="I213" s="23">
        <f>'Первичные данные 3 кл.'!AC14</f>
        <v>4.5</v>
      </c>
      <c r="J213" s="23">
        <f>'Первичные данные 3 кл.'!AG14</f>
        <v>5</v>
      </c>
      <c r="K213" s="23">
        <f>'Первичные данные 3 кл.'!AK14</f>
        <v>3.5</v>
      </c>
      <c r="L213" s="23">
        <f>'Первичные данные 3 кл.'!AO14</f>
        <v>3.5</v>
      </c>
      <c r="M213" s="23">
        <f>'Первичные данные 3 кл.'!AS14</f>
        <v>4.5</v>
      </c>
      <c r="N213" s="23">
        <f>'Первичные данные 3 кл.'!AW14</f>
        <v>4.5</v>
      </c>
      <c r="O213" s="23">
        <f>'Первичные данные 3 кл.'!BA14</f>
        <v>6</v>
      </c>
      <c r="P213" s="23">
        <f>'Первичные данные 3 кл.'!BE14</f>
        <v>4</v>
      </c>
      <c r="Q213" s="23">
        <f>'Первичные данные 3 кл.'!BI14</f>
        <v>3.5</v>
      </c>
      <c r="R213" s="23">
        <f>'Первичные данные 3 кл.'!BM14</f>
        <v>3.5</v>
      </c>
      <c r="S213" s="23">
        <f>'Первичные данные 3 кл.'!BQ14</f>
        <v>5</v>
      </c>
      <c r="T213" s="23">
        <f>'Первичные данные 3 кл.'!BU14</f>
        <v>4.5</v>
      </c>
    </row>
    <row r="214" spans="1:21" ht="13.5" thickBot="1" x14ac:dyDescent="0.25">
      <c r="A214" s="25" t="s">
        <v>47</v>
      </c>
      <c r="B214" s="322" t="str">
        <f>IF('инд. оценка уровня 3кл.'!V14=1,'инд. оценка уровня 2кл.'!$B$41,'инд. оценка уровня 2кл.'!$B$40)</f>
        <v>НИЖЕ БАЗОВОГО</v>
      </c>
      <c r="C214" s="323"/>
      <c r="D214" s="323"/>
      <c r="E214" s="323"/>
      <c r="F214" s="324"/>
      <c r="G214" s="322" t="str">
        <f>IF('инд. оценка уровня 3кл.'!W14=1,'инд. оценка уровня 2кл.'!$B$41,'инд. оценка уровня 2кл.'!$B$40)</f>
        <v>БАЗОВЫЙ</v>
      </c>
      <c r="H214" s="323"/>
      <c r="I214" s="323"/>
      <c r="J214" s="323"/>
      <c r="K214" s="323"/>
      <c r="L214" s="323"/>
      <c r="M214" s="323"/>
      <c r="N214" s="323"/>
      <c r="O214" s="323"/>
      <c r="P214" s="323"/>
      <c r="Q214" s="322" t="str">
        <f>IF('инд. оценка уровня 3кл.'!X14=1,'инд. оценка уровня 2кл.'!$B$41,'инд. оценка уровня 2кл.'!$B$40)</f>
        <v>НИЖЕ БАЗОВОГО</v>
      </c>
      <c r="R214" s="323"/>
      <c r="S214" s="323"/>
      <c r="T214" s="324"/>
    </row>
    <row r="215" spans="1:21" x14ac:dyDescent="0.2">
      <c r="A215" s="25" t="s">
        <v>49</v>
      </c>
      <c r="B215" s="22" t="str">
        <f>'инд. прогресс 3 кл.'!C14</f>
        <v>D</v>
      </c>
      <c r="C215" s="22" t="str">
        <f>'инд. прогресс 3 кл.'!D14</f>
        <v>D</v>
      </c>
      <c r="D215" s="22" t="str">
        <f>'инд. прогресс 3 кл.'!E14</f>
        <v>D</v>
      </c>
      <c r="E215" s="498"/>
      <c r="F215" s="499"/>
      <c r="G215" s="22" t="str">
        <f>'инд. прогресс 3 кл.'!F14</f>
        <v>B</v>
      </c>
      <c r="H215" s="22" t="str">
        <f>'инд. прогресс 3 кл.'!G14</f>
        <v>C</v>
      </c>
      <c r="I215" s="22" t="str">
        <f>'инд. прогресс 3 кл.'!H14</f>
        <v>B</v>
      </c>
      <c r="J215" s="22" t="str">
        <f>'инд. прогресс 3 кл.'!I14</f>
        <v>C</v>
      </c>
      <c r="K215" s="22" t="str">
        <f>'инд. прогресс 3 кл.'!J14</f>
        <v>D</v>
      </c>
      <c r="L215" s="22" t="str">
        <f>'инд. прогресс 3 кл.'!K14</f>
        <v>D</v>
      </c>
      <c r="M215" s="22" t="str">
        <f>'инд. прогресс 3 кл.'!L14</f>
        <v>B</v>
      </c>
      <c r="N215" s="498"/>
      <c r="O215" s="500"/>
      <c r="P215" s="499"/>
      <c r="Q215" s="22" t="str">
        <f>'инд. прогресс 3 кл.'!M14</f>
        <v>C</v>
      </c>
      <c r="R215" s="22" t="str">
        <f>'инд. прогресс 3 кл.'!N14</f>
        <v>D</v>
      </c>
      <c r="S215" s="22" t="str">
        <f>'инд. прогресс 3 кл.'!O14</f>
        <v>A</v>
      </c>
      <c r="T215" s="200"/>
    </row>
    <row r="216" spans="1:21" ht="13.5" thickBot="1" x14ac:dyDescent="0.25">
      <c r="A216" s="196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</row>
    <row r="217" spans="1:21" ht="12.95" customHeight="1" x14ac:dyDescent="0.2">
      <c r="A217" s="331" t="s">
        <v>42</v>
      </c>
      <c r="B217" s="332"/>
      <c r="C217" s="332"/>
      <c r="D217" s="332"/>
      <c r="E217" s="332"/>
      <c r="F217" s="333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</row>
    <row r="218" spans="1:21" ht="14.1" customHeight="1" thickBot="1" x14ac:dyDescent="0.25">
      <c r="A218" s="334"/>
      <c r="B218" s="335"/>
      <c r="C218" s="335"/>
      <c r="D218" s="335"/>
      <c r="E218" s="335"/>
      <c r="F218" s="336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</row>
    <row r="219" spans="1:21" x14ac:dyDescent="0.2">
      <c r="A219" s="30" t="s">
        <v>128</v>
      </c>
      <c r="B219" s="319">
        <f>SUM(B213:T213)</f>
        <v>61</v>
      </c>
      <c r="C219" s="320"/>
      <c r="D219" s="320"/>
      <c r="E219" s="320"/>
      <c r="F219" s="321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</row>
    <row r="220" spans="1:21" x14ac:dyDescent="0.2">
      <c r="A220" s="201" t="s">
        <v>30</v>
      </c>
      <c r="B220" s="501" t="str">
        <f>IF('инд. оценка уровня 3кл.'!Y14=1,'инд. оценка уровня 2кл.'!$B$41,'инд. оценка уровня 2кл.'!$B$40)</f>
        <v>БАЗОВЫЙ</v>
      </c>
      <c r="C220" s="502"/>
      <c r="D220" s="502"/>
      <c r="E220" s="502"/>
      <c r="F220" s="503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</row>
    <row r="221" spans="1:21" x14ac:dyDescent="0.2">
      <c r="A221" s="202"/>
      <c r="B221" s="495"/>
      <c r="C221" s="495"/>
      <c r="D221" s="495"/>
      <c r="E221" s="495"/>
      <c r="F221" s="495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</row>
    <row r="222" spans="1:21" x14ac:dyDescent="0.2">
      <c r="A222" s="32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</row>
    <row r="223" spans="1:21" x14ac:dyDescent="0.2">
      <c r="A223" s="32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</row>
    <row r="224" spans="1:21" x14ac:dyDescent="0.2">
      <c r="A224" s="33" t="s">
        <v>50</v>
      </c>
      <c r="B224" s="33"/>
      <c r="C224" s="27"/>
      <c r="D224" s="194"/>
      <c r="E224" s="194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</row>
    <row r="225" spans="1:21" x14ac:dyDescent="0.2">
      <c r="A225" s="34" t="s">
        <v>51</v>
      </c>
      <c r="B225" s="496"/>
      <c r="C225" s="496"/>
      <c r="D225" s="195"/>
      <c r="E225" s="194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</row>
    <row r="226" spans="1:21" x14ac:dyDescent="0.2">
      <c r="A226" s="34" t="s">
        <v>52</v>
      </c>
      <c r="B226" s="497"/>
      <c r="C226" s="497"/>
      <c r="D226" s="194"/>
      <c r="E226" s="194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</row>
    <row r="227" spans="1:21" x14ac:dyDescent="0.2">
      <c r="A227" s="32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</row>
    <row r="228" spans="1:21" x14ac:dyDescent="0.2">
      <c r="A228" s="32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</row>
    <row r="229" spans="1:21" x14ac:dyDescent="0.2">
      <c r="A229" s="32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</row>
    <row r="230" spans="1:21" x14ac:dyDescent="0.2">
      <c r="A230" s="32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</row>
    <row r="231" spans="1:21" x14ac:dyDescent="0.2">
      <c r="A231" s="32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</row>
    <row r="232" spans="1:21" x14ac:dyDescent="0.2">
      <c r="A232" s="32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</row>
    <row r="233" spans="1:21" x14ac:dyDescent="0.2">
      <c r="A233" s="32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</row>
    <row r="234" spans="1:21" x14ac:dyDescent="0.2">
      <c r="A234" s="32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</row>
    <row r="235" spans="1:21" ht="18.75" x14ac:dyDescent="0.2">
      <c r="A235" s="504" t="s">
        <v>113</v>
      </c>
      <c r="B235" s="504"/>
      <c r="C235" s="504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504"/>
      <c r="Q235" s="504"/>
      <c r="R235" s="504"/>
      <c r="S235" s="504"/>
      <c r="T235" s="504"/>
      <c r="U235" s="504"/>
    </row>
    <row r="236" spans="1:21" ht="18.75" thickBot="1" x14ac:dyDescent="0.3">
      <c r="A236" s="505" t="str">
        <f>A239</f>
        <v>Зартдинов Кирилл</v>
      </c>
      <c r="B236" s="505"/>
      <c r="C236" s="505"/>
      <c r="D236" s="505"/>
      <c r="E236" s="505"/>
      <c r="F236" s="505"/>
      <c r="G236" s="505"/>
      <c r="H236" s="505"/>
      <c r="I236" s="505"/>
      <c r="J236" s="505"/>
      <c r="K236" s="505"/>
      <c r="L236" s="505"/>
      <c r="M236" s="505"/>
      <c r="N236" s="505"/>
      <c r="O236" s="505"/>
      <c r="P236" s="505"/>
      <c r="Q236" s="505"/>
      <c r="R236" s="505"/>
      <c r="S236" s="505"/>
      <c r="T236" s="505"/>
      <c r="U236" s="15">
        <f>U210+1</f>
        <v>10</v>
      </c>
    </row>
    <row r="237" spans="1:21" x14ac:dyDescent="0.2">
      <c r="A237" s="16"/>
      <c r="B237" s="328" t="s">
        <v>18</v>
      </c>
      <c r="C237" s="329"/>
      <c r="D237" s="506"/>
      <c r="E237" s="506"/>
      <c r="F237" s="330"/>
      <c r="G237" s="328" t="s">
        <v>19</v>
      </c>
      <c r="H237" s="329"/>
      <c r="I237" s="329"/>
      <c r="J237" s="329"/>
      <c r="K237" s="329"/>
      <c r="L237" s="329"/>
      <c r="M237" s="329"/>
      <c r="N237" s="329"/>
      <c r="O237" s="329"/>
      <c r="P237" s="329"/>
      <c r="Q237" s="328" t="s">
        <v>34</v>
      </c>
      <c r="R237" s="329"/>
      <c r="S237" s="506"/>
      <c r="T237" s="330"/>
    </row>
    <row r="238" spans="1:21" ht="92.25" thickBot="1" x14ac:dyDescent="0.25">
      <c r="A238" s="17"/>
      <c r="B238" s="18" t="s">
        <v>39</v>
      </c>
      <c r="C238" s="19" t="s">
        <v>3</v>
      </c>
      <c r="D238" s="188" t="s">
        <v>13</v>
      </c>
      <c r="E238" s="188" t="s">
        <v>93</v>
      </c>
      <c r="F238" s="20" t="s">
        <v>94</v>
      </c>
      <c r="G238" s="18" t="s">
        <v>4</v>
      </c>
      <c r="H238" s="19" t="s">
        <v>5</v>
      </c>
      <c r="I238" s="19" t="s">
        <v>36</v>
      </c>
      <c r="J238" s="19" t="s">
        <v>40</v>
      </c>
      <c r="K238" s="19" t="s">
        <v>35</v>
      </c>
      <c r="L238" s="19" t="s">
        <v>8</v>
      </c>
      <c r="M238" s="19" t="s">
        <v>17</v>
      </c>
      <c r="N238" s="19" t="s">
        <v>124</v>
      </c>
      <c r="O238" s="19" t="s">
        <v>90</v>
      </c>
      <c r="P238" s="19" t="s">
        <v>123</v>
      </c>
      <c r="Q238" s="18" t="s">
        <v>14</v>
      </c>
      <c r="R238" s="19" t="s">
        <v>15</v>
      </c>
      <c r="S238" s="188" t="s">
        <v>16</v>
      </c>
      <c r="T238" s="20" t="s">
        <v>131</v>
      </c>
    </row>
    <row r="239" spans="1:21" x14ac:dyDescent="0.2">
      <c r="A239" s="21" t="str">
        <f>'инд. оценки 2 кл.'!A15</f>
        <v>Зартдинов Кирилл</v>
      </c>
      <c r="B239" s="22">
        <f>'Первичные данные 3 кл.'!E15</f>
        <v>0</v>
      </c>
      <c r="C239" s="22">
        <f>'Первичные данные 3 кл.'!H15</f>
        <v>0</v>
      </c>
      <c r="D239" s="23">
        <f>'Первичные данные 3 кл.'!K15</f>
        <v>0</v>
      </c>
      <c r="E239" s="23">
        <f>'Первичные данные 3 кл.'!N15</f>
        <v>0</v>
      </c>
      <c r="F239" s="23">
        <f>'Первичные данные 3 кл.'!Q15</f>
        <v>0</v>
      </c>
      <c r="G239" s="23">
        <f>'Первичные данные 3 кл.'!U15</f>
        <v>4.5</v>
      </c>
      <c r="H239" s="23">
        <f>'Первичные данные 3 кл.'!Y15</f>
        <v>5</v>
      </c>
      <c r="I239" s="23">
        <f>'Первичные данные 3 кл.'!AC15</f>
        <v>6</v>
      </c>
      <c r="J239" s="23">
        <f>'Первичные данные 3 кл.'!AG15</f>
        <v>6</v>
      </c>
      <c r="K239" s="23">
        <f>'Первичные данные 3 кл.'!AK15</f>
        <v>5</v>
      </c>
      <c r="L239" s="23">
        <f>'Первичные данные 3 кл.'!AO15</f>
        <v>6</v>
      </c>
      <c r="M239" s="23">
        <f>'Первичные данные 3 кл.'!AS15</f>
        <v>5.5</v>
      </c>
      <c r="N239" s="23">
        <f>'Первичные данные 3 кл.'!AW15</f>
        <v>6</v>
      </c>
      <c r="O239" s="23">
        <f>'Первичные данные 3 кл.'!BA15</f>
        <v>6</v>
      </c>
      <c r="P239" s="23">
        <f>'Первичные данные 3 кл.'!BE15</f>
        <v>4.5</v>
      </c>
      <c r="Q239" s="23">
        <f>'Первичные данные 3 кл.'!BI15</f>
        <v>4.5</v>
      </c>
      <c r="R239" s="23">
        <f>'Первичные данные 3 кл.'!BM15</f>
        <v>4.5</v>
      </c>
      <c r="S239" s="23">
        <f>'Первичные данные 3 кл.'!BQ15</f>
        <v>6</v>
      </c>
      <c r="T239" s="23">
        <f>'Первичные данные 3 кл.'!BU15</f>
        <v>3.5</v>
      </c>
    </row>
    <row r="240" spans="1:21" ht="13.5" thickBot="1" x14ac:dyDescent="0.25">
      <c r="A240" s="25" t="s">
        <v>47</v>
      </c>
      <c r="B240" s="322" t="str">
        <f>IF('инд. оценка уровня 3кл.'!V15=1,'инд. оценка уровня 2кл.'!$B$41,'инд. оценка уровня 2кл.'!$B$40)</f>
        <v>НИЖЕ БАЗОВОГО</v>
      </c>
      <c r="C240" s="323"/>
      <c r="D240" s="323"/>
      <c r="E240" s="323"/>
      <c r="F240" s="324"/>
      <c r="G240" s="322" t="str">
        <f>IF('инд. оценка уровня 3кл.'!W15=1,'инд. оценка уровня 2кл.'!$B$41,'инд. оценка уровня 2кл.'!$B$40)</f>
        <v>БАЗОВЫЙ</v>
      </c>
      <c r="H240" s="323"/>
      <c r="I240" s="323"/>
      <c r="J240" s="323"/>
      <c r="K240" s="323"/>
      <c r="L240" s="323"/>
      <c r="M240" s="323"/>
      <c r="N240" s="323"/>
      <c r="O240" s="323"/>
      <c r="P240" s="323"/>
      <c r="Q240" s="322" t="str">
        <f>IF('инд. оценка уровня 3кл.'!X15=1,'инд. оценка уровня 2кл.'!$B$41,'инд. оценка уровня 2кл.'!$B$40)</f>
        <v>БАЗОВЫЙ</v>
      </c>
      <c r="R240" s="323"/>
      <c r="S240" s="323"/>
      <c r="T240" s="324"/>
    </row>
    <row r="241" spans="1:20" x14ac:dyDescent="0.2">
      <c r="A241" s="25" t="s">
        <v>49</v>
      </c>
      <c r="B241" s="22" t="str">
        <f>'инд. прогресс 3 кл.'!C15</f>
        <v>D</v>
      </c>
      <c r="C241" s="22" t="str">
        <f>'инд. прогресс 3 кл.'!D15</f>
        <v>D</v>
      </c>
      <c r="D241" s="22" t="str">
        <f>'инд. прогресс 3 кл.'!E15</f>
        <v>D</v>
      </c>
      <c r="E241" s="498"/>
      <c r="F241" s="499"/>
      <c r="G241" s="22" t="str">
        <f>'инд. прогресс 3 кл.'!F15</f>
        <v>B</v>
      </c>
      <c r="H241" s="22" t="str">
        <f>'инд. прогресс 3 кл.'!G15</f>
        <v>C</v>
      </c>
      <c r="I241" s="22" t="str">
        <f>'инд. прогресс 3 кл.'!H15</f>
        <v>B</v>
      </c>
      <c r="J241" s="22" t="str">
        <f>'инд. прогресс 3 кл.'!I15</f>
        <v>C</v>
      </c>
      <c r="K241" s="22" t="str">
        <f>'инд. прогресс 3 кл.'!J15</f>
        <v>B</v>
      </c>
      <c r="L241" s="22" t="str">
        <f>'инд. прогресс 3 кл.'!K15</f>
        <v>C</v>
      </c>
      <c r="M241" s="22" t="str">
        <f>'инд. прогресс 3 кл.'!L15</f>
        <v>B</v>
      </c>
      <c r="N241" s="498"/>
      <c r="O241" s="500"/>
      <c r="P241" s="499"/>
      <c r="Q241" s="22" t="str">
        <f>'инд. прогресс 3 кл.'!M15</f>
        <v>C</v>
      </c>
      <c r="R241" s="22" t="str">
        <f>'инд. прогресс 3 кл.'!N15</f>
        <v>B</v>
      </c>
      <c r="S241" s="22" t="str">
        <f>'инд. прогресс 3 кл.'!O15</f>
        <v>C</v>
      </c>
      <c r="T241" s="200"/>
    </row>
    <row r="242" spans="1:20" ht="13.5" thickBot="1" x14ac:dyDescent="0.25">
      <c r="A242" s="196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</row>
    <row r="243" spans="1:20" ht="12.95" customHeight="1" x14ac:dyDescent="0.2">
      <c r="A243" s="331" t="s">
        <v>42</v>
      </c>
      <c r="B243" s="332"/>
      <c r="C243" s="332"/>
      <c r="D243" s="332"/>
      <c r="E243" s="332"/>
      <c r="F243" s="333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</row>
    <row r="244" spans="1:20" ht="14.1" customHeight="1" thickBot="1" x14ac:dyDescent="0.25">
      <c r="A244" s="334"/>
      <c r="B244" s="335"/>
      <c r="C244" s="335"/>
      <c r="D244" s="335"/>
      <c r="E244" s="335"/>
      <c r="F244" s="336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</row>
    <row r="245" spans="1:20" x14ac:dyDescent="0.2">
      <c r="A245" s="30" t="s">
        <v>128</v>
      </c>
      <c r="B245" s="319">
        <f>SUM(B239:T239)</f>
        <v>73</v>
      </c>
      <c r="C245" s="320"/>
      <c r="D245" s="320"/>
      <c r="E245" s="320"/>
      <c r="F245" s="321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</row>
    <row r="246" spans="1:20" x14ac:dyDescent="0.2">
      <c r="A246" s="201" t="s">
        <v>30</v>
      </c>
      <c r="B246" s="501" t="str">
        <f>IF('инд. оценка уровня 3кл.'!Y15=1,'инд. оценка уровня 2кл.'!$B$41,'инд. оценка уровня 2кл.'!$B$40)</f>
        <v>БАЗОВЫЙ</v>
      </c>
      <c r="C246" s="502"/>
      <c r="D246" s="502"/>
      <c r="E246" s="502"/>
      <c r="F246" s="503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</row>
    <row r="247" spans="1:20" x14ac:dyDescent="0.2">
      <c r="A247" s="202"/>
      <c r="B247" s="495"/>
      <c r="C247" s="495"/>
      <c r="D247" s="495"/>
      <c r="E247" s="495"/>
      <c r="F247" s="495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</row>
    <row r="248" spans="1:20" x14ac:dyDescent="0.2">
      <c r="A248" s="32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</row>
    <row r="249" spans="1:20" x14ac:dyDescent="0.2">
      <c r="A249" s="32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</row>
    <row r="250" spans="1:20" x14ac:dyDescent="0.2">
      <c r="A250" s="33" t="s">
        <v>50</v>
      </c>
      <c r="B250" s="33"/>
      <c r="C250" s="27"/>
      <c r="D250" s="194"/>
      <c r="E250" s="194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</row>
    <row r="251" spans="1:20" x14ac:dyDescent="0.2">
      <c r="A251" s="34" t="s">
        <v>51</v>
      </c>
      <c r="B251" s="496"/>
      <c r="C251" s="496"/>
      <c r="D251" s="195"/>
      <c r="E251" s="194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</row>
    <row r="252" spans="1:20" x14ac:dyDescent="0.2">
      <c r="A252" s="34" t="s">
        <v>52</v>
      </c>
      <c r="B252" s="497"/>
      <c r="C252" s="497"/>
      <c r="D252" s="194"/>
      <c r="E252" s="194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</row>
    <row r="253" spans="1:20" x14ac:dyDescent="0.2">
      <c r="A253" s="32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</row>
    <row r="254" spans="1:20" x14ac:dyDescent="0.2">
      <c r="A254" s="32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</row>
    <row r="255" spans="1:20" x14ac:dyDescent="0.2">
      <c r="A255" s="32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</row>
    <row r="256" spans="1:20" x14ac:dyDescent="0.2">
      <c r="A256" s="32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</row>
    <row r="257" spans="1:21" x14ac:dyDescent="0.2">
      <c r="A257" s="32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</row>
    <row r="258" spans="1:21" x14ac:dyDescent="0.2">
      <c r="A258" s="32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</row>
    <row r="259" spans="1:21" x14ac:dyDescent="0.2">
      <c r="A259" s="32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</row>
    <row r="260" spans="1:21" x14ac:dyDescent="0.2">
      <c r="A260" s="32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</row>
    <row r="261" spans="1:21" ht="18.75" x14ac:dyDescent="0.2">
      <c r="A261" s="504" t="s">
        <v>113</v>
      </c>
      <c r="B261" s="504"/>
      <c r="C261" s="504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504"/>
      <c r="Q261" s="504"/>
      <c r="R261" s="504"/>
      <c r="S261" s="504"/>
      <c r="T261" s="504"/>
      <c r="U261" s="504"/>
    </row>
    <row r="262" spans="1:21" ht="18.75" thickBot="1" x14ac:dyDescent="0.3">
      <c r="A262" s="505" t="str">
        <f>A265</f>
        <v>Казачков Максим</v>
      </c>
      <c r="B262" s="505"/>
      <c r="C262" s="505"/>
      <c r="D262" s="505"/>
      <c r="E262" s="505"/>
      <c r="F262" s="505"/>
      <c r="G262" s="505"/>
      <c r="H262" s="505"/>
      <c r="I262" s="505"/>
      <c r="J262" s="505"/>
      <c r="K262" s="505"/>
      <c r="L262" s="505"/>
      <c r="M262" s="505"/>
      <c r="N262" s="505"/>
      <c r="O262" s="505"/>
      <c r="P262" s="505"/>
      <c r="Q262" s="505"/>
      <c r="R262" s="505"/>
      <c r="S262" s="505"/>
      <c r="T262" s="505"/>
      <c r="U262" s="15">
        <f>U236+1</f>
        <v>11</v>
      </c>
    </row>
    <row r="263" spans="1:21" x14ac:dyDescent="0.2">
      <c r="A263" s="16"/>
      <c r="B263" s="328" t="s">
        <v>18</v>
      </c>
      <c r="C263" s="329"/>
      <c r="D263" s="506"/>
      <c r="E263" s="506"/>
      <c r="F263" s="330"/>
      <c r="G263" s="328" t="s">
        <v>19</v>
      </c>
      <c r="H263" s="329"/>
      <c r="I263" s="329"/>
      <c r="J263" s="329"/>
      <c r="K263" s="329"/>
      <c r="L263" s="329"/>
      <c r="M263" s="329"/>
      <c r="N263" s="329"/>
      <c r="O263" s="329"/>
      <c r="P263" s="329"/>
      <c r="Q263" s="328" t="s">
        <v>34</v>
      </c>
      <c r="R263" s="329"/>
      <c r="S263" s="506"/>
      <c r="T263" s="330"/>
    </row>
    <row r="264" spans="1:21" ht="92.25" thickBot="1" x14ac:dyDescent="0.25">
      <c r="A264" s="17"/>
      <c r="B264" s="18" t="s">
        <v>39</v>
      </c>
      <c r="C264" s="19" t="s">
        <v>3</v>
      </c>
      <c r="D264" s="188" t="s">
        <v>13</v>
      </c>
      <c r="E264" s="188" t="s">
        <v>93</v>
      </c>
      <c r="F264" s="20" t="s">
        <v>94</v>
      </c>
      <c r="G264" s="18" t="s">
        <v>4</v>
      </c>
      <c r="H264" s="19" t="s">
        <v>5</v>
      </c>
      <c r="I264" s="19" t="s">
        <v>36</v>
      </c>
      <c r="J264" s="19" t="s">
        <v>40</v>
      </c>
      <c r="K264" s="19" t="s">
        <v>35</v>
      </c>
      <c r="L264" s="19" t="s">
        <v>8</v>
      </c>
      <c r="M264" s="19" t="s">
        <v>17</v>
      </c>
      <c r="N264" s="19" t="s">
        <v>124</v>
      </c>
      <c r="O264" s="19" t="s">
        <v>90</v>
      </c>
      <c r="P264" s="19" t="s">
        <v>123</v>
      </c>
      <c r="Q264" s="18" t="s">
        <v>14</v>
      </c>
      <c r="R264" s="19" t="s">
        <v>15</v>
      </c>
      <c r="S264" s="188" t="s">
        <v>16</v>
      </c>
      <c r="T264" s="20" t="s">
        <v>131</v>
      </c>
    </row>
    <row r="265" spans="1:21" x14ac:dyDescent="0.2">
      <c r="A265" s="21" t="str">
        <f>'инд. оценки 2 кл.'!A16</f>
        <v>Казачков Максим</v>
      </c>
      <c r="B265" s="22">
        <f>'Первичные данные 3 кл.'!E16</f>
        <v>0</v>
      </c>
      <c r="C265" s="22">
        <f>'Первичные данные 3 кл.'!H16</f>
        <v>0</v>
      </c>
      <c r="D265" s="23">
        <f>'Первичные данные 3 кл.'!K16</f>
        <v>0</v>
      </c>
      <c r="E265" s="23">
        <f>'Первичные данные 3 кл.'!N16</f>
        <v>0</v>
      </c>
      <c r="F265" s="23">
        <f>'Первичные данные 3 кл.'!Q16</f>
        <v>0</v>
      </c>
      <c r="G265" s="23">
        <f>'Первичные данные 3 кл.'!U16</f>
        <v>6</v>
      </c>
      <c r="H265" s="23">
        <f>'Первичные данные 3 кл.'!Y16</f>
        <v>5</v>
      </c>
      <c r="I265" s="23">
        <f>'Первичные данные 3 кл.'!AC16</f>
        <v>5</v>
      </c>
      <c r="J265" s="23">
        <f>'Первичные данные 3 кл.'!AG16</f>
        <v>6</v>
      </c>
      <c r="K265" s="23">
        <f>'Первичные данные 3 кл.'!AK16</f>
        <v>5</v>
      </c>
      <c r="L265" s="23">
        <f>'Первичные данные 3 кл.'!AO16</f>
        <v>6</v>
      </c>
      <c r="M265" s="23">
        <f>'Первичные данные 3 кл.'!AS16</f>
        <v>6</v>
      </c>
      <c r="N265" s="23">
        <f>'Первичные данные 3 кл.'!AW16</f>
        <v>6</v>
      </c>
      <c r="O265" s="23">
        <f>'Первичные данные 3 кл.'!BA16</f>
        <v>6</v>
      </c>
      <c r="P265" s="23">
        <f>'Первичные данные 3 кл.'!BE16</f>
        <v>4.5</v>
      </c>
      <c r="Q265" s="23">
        <f>'Первичные данные 3 кл.'!BI16</f>
        <v>6</v>
      </c>
      <c r="R265" s="23">
        <f>'Первичные данные 3 кл.'!BM16</f>
        <v>4.5</v>
      </c>
      <c r="S265" s="23">
        <f>'Первичные данные 3 кл.'!BQ16</f>
        <v>6</v>
      </c>
      <c r="T265" s="23">
        <f>'Первичные данные 3 кл.'!BU16</f>
        <v>6</v>
      </c>
    </row>
    <row r="266" spans="1:21" ht="13.5" thickBot="1" x14ac:dyDescent="0.25">
      <c r="A266" s="25" t="s">
        <v>47</v>
      </c>
      <c r="B266" s="322" t="str">
        <f>IF('инд. оценка уровня 3кл.'!V16=1,'инд. оценка уровня 2кл.'!$B$41,'инд. оценка уровня 2кл.'!$B$40)</f>
        <v>НИЖЕ БАЗОВОГО</v>
      </c>
      <c r="C266" s="323"/>
      <c r="D266" s="323"/>
      <c r="E266" s="323"/>
      <c r="F266" s="324"/>
      <c r="G266" s="322" t="str">
        <f>IF('инд. оценка уровня 3кл.'!W16=1,'инд. оценка уровня 2кл.'!$B$41,'инд. оценка уровня 2кл.'!$B$40)</f>
        <v>БАЗОВЫЙ</v>
      </c>
      <c r="H266" s="323"/>
      <c r="I266" s="323"/>
      <c r="J266" s="323"/>
      <c r="K266" s="323"/>
      <c r="L266" s="323"/>
      <c r="M266" s="323"/>
      <c r="N266" s="323"/>
      <c r="O266" s="323"/>
      <c r="P266" s="323"/>
      <c r="Q266" s="322" t="str">
        <f>IF('инд. оценка уровня 3кл.'!X16=1,'инд. оценка уровня 2кл.'!$B$41,'инд. оценка уровня 2кл.'!$B$40)</f>
        <v>БАЗОВЫЙ</v>
      </c>
      <c r="R266" s="323"/>
      <c r="S266" s="323"/>
      <c r="T266" s="324"/>
    </row>
    <row r="267" spans="1:21" x14ac:dyDescent="0.2">
      <c r="A267" s="25" t="s">
        <v>49</v>
      </c>
      <c r="B267" s="22" t="str">
        <f>'инд. прогресс 3 кл.'!C16</f>
        <v>C</v>
      </c>
      <c r="C267" s="22" t="str">
        <f>'инд. прогресс 3 кл.'!D16</f>
        <v>C</v>
      </c>
      <c r="D267" s="22" t="str">
        <f>'инд. прогресс 3 кл.'!E16</f>
        <v>D</v>
      </c>
      <c r="E267" s="498"/>
      <c r="F267" s="499"/>
      <c r="G267" s="22" t="str">
        <f>'инд. прогресс 3 кл.'!F16</f>
        <v>A</v>
      </c>
      <c r="H267" s="22" t="str">
        <f>'инд. прогресс 3 кл.'!G16</f>
        <v>B</v>
      </c>
      <c r="I267" s="22" t="str">
        <f>'инд. прогресс 3 кл.'!H16</f>
        <v>B</v>
      </c>
      <c r="J267" s="22" t="str">
        <f>'инд. прогресс 3 кл.'!I16</f>
        <v>C</v>
      </c>
      <c r="K267" s="22" t="str">
        <f>'инд. прогресс 3 кл.'!J16</f>
        <v>B</v>
      </c>
      <c r="L267" s="22" t="str">
        <f>'инд. прогресс 3 кл.'!K16</f>
        <v>C</v>
      </c>
      <c r="M267" s="22" t="str">
        <f>'инд. прогресс 3 кл.'!L16</f>
        <v>A</v>
      </c>
      <c r="N267" s="498"/>
      <c r="O267" s="500"/>
      <c r="P267" s="499"/>
      <c r="Q267" s="22" t="str">
        <f>'инд. прогресс 3 кл.'!M16</f>
        <v>C</v>
      </c>
      <c r="R267" s="22" t="str">
        <f>'инд. прогресс 3 кл.'!N16</f>
        <v>B</v>
      </c>
      <c r="S267" s="22" t="str">
        <f>'инд. прогресс 3 кл.'!O16</f>
        <v>B</v>
      </c>
      <c r="T267" s="200"/>
    </row>
    <row r="268" spans="1:21" ht="13.5" thickBot="1" x14ac:dyDescent="0.25">
      <c r="A268" s="196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</row>
    <row r="269" spans="1:21" ht="12.95" customHeight="1" x14ac:dyDescent="0.2">
      <c r="A269" s="331" t="s">
        <v>42</v>
      </c>
      <c r="B269" s="332"/>
      <c r="C269" s="332"/>
      <c r="D269" s="332"/>
      <c r="E269" s="332"/>
      <c r="F269" s="333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</row>
    <row r="270" spans="1:21" ht="14.1" customHeight="1" thickBot="1" x14ac:dyDescent="0.25">
      <c r="A270" s="334"/>
      <c r="B270" s="335"/>
      <c r="C270" s="335"/>
      <c r="D270" s="335"/>
      <c r="E270" s="335"/>
      <c r="F270" s="336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</row>
    <row r="271" spans="1:21" x14ac:dyDescent="0.2">
      <c r="A271" s="30" t="s">
        <v>128</v>
      </c>
      <c r="B271" s="319">
        <f>SUM(B265:T265)</f>
        <v>78</v>
      </c>
      <c r="C271" s="320"/>
      <c r="D271" s="320"/>
      <c r="E271" s="320"/>
      <c r="F271" s="321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</row>
    <row r="272" spans="1:21" x14ac:dyDescent="0.2">
      <c r="A272" s="201" t="s">
        <v>30</v>
      </c>
      <c r="B272" s="501" t="str">
        <f>IF('инд. оценка уровня 3кл.'!Y16=1,'инд. оценка уровня 2кл.'!$B$41,'инд. оценка уровня 2кл.'!$B$40)</f>
        <v>БАЗОВЫЙ</v>
      </c>
      <c r="C272" s="502"/>
      <c r="D272" s="502"/>
      <c r="E272" s="502"/>
      <c r="F272" s="503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</row>
    <row r="273" spans="1:21" x14ac:dyDescent="0.2">
      <c r="A273" s="202"/>
      <c r="B273" s="495"/>
      <c r="C273" s="495"/>
      <c r="D273" s="495"/>
      <c r="E273" s="495"/>
      <c r="F273" s="495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</row>
    <row r="274" spans="1:21" x14ac:dyDescent="0.2">
      <c r="A274" s="32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</row>
    <row r="275" spans="1:21" x14ac:dyDescent="0.2">
      <c r="A275" s="32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</row>
    <row r="276" spans="1:21" x14ac:dyDescent="0.2">
      <c r="A276" s="33" t="s">
        <v>50</v>
      </c>
      <c r="B276" s="33"/>
      <c r="C276" s="27"/>
      <c r="D276" s="194"/>
      <c r="E276" s="194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</row>
    <row r="277" spans="1:21" x14ac:dyDescent="0.2">
      <c r="A277" s="34" t="s">
        <v>51</v>
      </c>
      <c r="B277" s="496"/>
      <c r="C277" s="496"/>
      <c r="D277" s="195"/>
      <c r="E277" s="194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</row>
    <row r="278" spans="1:21" x14ac:dyDescent="0.2">
      <c r="A278" s="34" t="s">
        <v>52</v>
      </c>
      <c r="B278" s="497"/>
      <c r="C278" s="497"/>
      <c r="D278" s="194"/>
      <c r="E278" s="194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</row>
    <row r="279" spans="1:21" x14ac:dyDescent="0.2">
      <c r="A279" s="32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</row>
    <row r="280" spans="1:21" x14ac:dyDescent="0.2">
      <c r="A280" s="32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</row>
    <row r="281" spans="1:21" x14ac:dyDescent="0.2">
      <c r="A281" s="32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</row>
    <row r="282" spans="1:21" x14ac:dyDescent="0.2">
      <c r="A282" s="32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</row>
    <row r="283" spans="1:21" x14ac:dyDescent="0.2">
      <c r="A283" s="32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</row>
    <row r="284" spans="1:21" x14ac:dyDescent="0.2">
      <c r="A284" s="32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</row>
    <row r="285" spans="1:21" x14ac:dyDescent="0.2">
      <c r="A285" s="32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</row>
    <row r="286" spans="1:21" x14ac:dyDescent="0.2">
      <c r="A286" s="32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</row>
    <row r="287" spans="1:21" ht="18.75" x14ac:dyDescent="0.2">
      <c r="A287" s="504" t="s">
        <v>113</v>
      </c>
      <c r="B287" s="504"/>
      <c r="C287" s="504"/>
      <c r="D287" s="504"/>
      <c r="E287" s="504"/>
      <c r="F287" s="504"/>
      <c r="G287" s="504"/>
      <c r="H287" s="504"/>
      <c r="I287" s="504"/>
      <c r="J287" s="504"/>
      <c r="K287" s="504"/>
      <c r="L287" s="504"/>
      <c r="M287" s="504"/>
      <c r="N287" s="504"/>
      <c r="O287" s="504"/>
      <c r="P287" s="504"/>
      <c r="Q287" s="504"/>
      <c r="R287" s="504"/>
      <c r="S287" s="504"/>
      <c r="T287" s="504"/>
      <c r="U287" s="504"/>
    </row>
    <row r="288" spans="1:21" ht="18.75" thickBot="1" x14ac:dyDescent="0.3">
      <c r="A288" s="505" t="str">
        <f>A291</f>
        <v>Канева Алина</v>
      </c>
      <c r="B288" s="505"/>
      <c r="C288" s="505"/>
      <c r="D288" s="505"/>
      <c r="E288" s="505"/>
      <c r="F288" s="505"/>
      <c r="G288" s="505"/>
      <c r="H288" s="505"/>
      <c r="I288" s="505"/>
      <c r="J288" s="505"/>
      <c r="K288" s="505"/>
      <c r="L288" s="505"/>
      <c r="M288" s="505"/>
      <c r="N288" s="505"/>
      <c r="O288" s="505"/>
      <c r="P288" s="505"/>
      <c r="Q288" s="505"/>
      <c r="R288" s="505"/>
      <c r="S288" s="505"/>
      <c r="T288" s="505"/>
      <c r="U288" s="15">
        <f>U262+1</f>
        <v>12</v>
      </c>
    </row>
    <row r="289" spans="1:20" x14ac:dyDescent="0.2">
      <c r="A289" s="16"/>
      <c r="B289" s="328" t="s">
        <v>18</v>
      </c>
      <c r="C289" s="329"/>
      <c r="D289" s="506"/>
      <c r="E289" s="506"/>
      <c r="F289" s="330"/>
      <c r="G289" s="328" t="s">
        <v>19</v>
      </c>
      <c r="H289" s="329"/>
      <c r="I289" s="329"/>
      <c r="J289" s="329"/>
      <c r="K289" s="329"/>
      <c r="L289" s="329"/>
      <c r="M289" s="329"/>
      <c r="N289" s="329"/>
      <c r="O289" s="329"/>
      <c r="P289" s="329"/>
      <c r="Q289" s="328" t="s">
        <v>34</v>
      </c>
      <c r="R289" s="329"/>
      <c r="S289" s="506"/>
      <c r="T289" s="330"/>
    </row>
    <row r="290" spans="1:20" ht="92.25" thickBot="1" x14ac:dyDescent="0.25">
      <c r="A290" s="17"/>
      <c r="B290" s="18" t="s">
        <v>39</v>
      </c>
      <c r="C290" s="19" t="s">
        <v>3</v>
      </c>
      <c r="D290" s="188" t="s">
        <v>13</v>
      </c>
      <c r="E290" s="188" t="s">
        <v>93</v>
      </c>
      <c r="F290" s="20" t="s">
        <v>94</v>
      </c>
      <c r="G290" s="18" t="s">
        <v>4</v>
      </c>
      <c r="H290" s="19" t="s">
        <v>5</v>
      </c>
      <c r="I290" s="19" t="s">
        <v>36</v>
      </c>
      <c r="J290" s="19" t="s">
        <v>40</v>
      </c>
      <c r="K290" s="19" t="s">
        <v>35</v>
      </c>
      <c r="L290" s="19" t="s">
        <v>8</v>
      </c>
      <c r="M290" s="19" t="s">
        <v>17</v>
      </c>
      <c r="N290" s="19" t="s">
        <v>124</v>
      </c>
      <c r="O290" s="19" t="s">
        <v>90</v>
      </c>
      <c r="P290" s="19" t="s">
        <v>123</v>
      </c>
      <c r="Q290" s="18" t="s">
        <v>14</v>
      </c>
      <c r="R290" s="19" t="s">
        <v>15</v>
      </c>
      <c r="S290" s="188" t="s">
        <v>16</v>
      </c>
      <c r="T290" s="20" t="s">
        <v>131</v>
      </c>
    </row>
    <row r="291" spans="1:20" x14ac:dyDescent="0.2">
      <c r="A291" s="21" t="str">
        <f>'инд. оценки 2 кл.'!A17</f>
        <v>Канева Алина</v>
      </c>
      <c r="B291" s="22">
        <f>'Первичные данные 3 кл.'!E17</f>
        <v>0</v>
      </c>
      <c r="C291" s="22">
        <f>'Первичные данные 3 кл.'!H17</f>
        <v>0</v>
      </c>
      <c r="D291" s="23">
        <f>'Первичные данные 3 кл.'!K17</f>
        <v>0</v>
      </c>
      <c r="E291" s="23">
        <f>'Первичные данные 3 кл.'!N17</f>
        <v>0</v>
      </c>
      <c r="F291" s="23">
        <f>'Первичные данные 3 кл.'!Q17</f>
        <v>0</v>
      </c>
      <c r="G291" s="23">
        <f>'Первичные данные 3 кл.'!U17</f>
        <v>4.5</v>
      </c>
      <c r="H291" s="23">
        <f>'Первичные данные 3 кл.'!Y17</f>
        <v>3</v>
      </c>
      <c r="I291" s="23">
        <f>'Первичные данные 3 кл.'!AC17</f>
        <v>5.5</v>
      </c>
      <c r="J291" s="23">
        <f>'Первичные данные 3 кл.'!AG17</f>
        <v>3.5</v>
      </c>
      <c r="K291" s="23">
        <f>'Первичные данные 3 кл.'!AK17</f>
        <v>3.5</v>
      </c>
      <c r="L291" s="23">
        <f>'Первичные данные 3 кл.'!AO17</f>
        <v>4.5</v>
      </c>
      <c r="M291" s="23">
        <f>'Первичные данные 3 кл.'!AS17</f>
        <v>3.5</v>
      </c>
      <c r="N291" s="23">
        <f>'Первичные данные 3 кл.'!AW17</f>
        <v>3.5</v>
      </c>
      <c r="O291" s="23">
        <f>'Первичные данные 3 кл.'!BA17</f>
        <v>4.5</v>
      </c>
      <c r="P291" s="23">
        <f>'Первичные данные 3 кл.'!BE17</f>
        <v>3</v>
      </c>
      <c r="Q291" s="23">
        <f>'Первичные данные 3 кл.'!BI17</f>
        <v>3</v>
      </c>
      <c r="R291" s="23">
        <f>'Первичные данные 3 кл.'!BM17</f>
        <v>3.5</v>
      </c>
      <c r="S291" s="23">
        <f>'Первичные данные 3 кл.'!BQ17</f>
        <v>4.5</v>
      </c>
      <c r="T291" s="23">
        <f>'Первичные данные 3 кл.'!BU17</f>
        <v>2.5</v>
      </c>
    </row>
    <row r="292" spans="1:20" ht="13.5" thickBot="1" x14ac:dyDescent="0.25">
      <c r="A292" s="25" t="s">
        <v>47</v>
      </c>
      <c r="B292" s="322" t="str">
        <f>IF('инд. оценка уровня 3кл.'!V17=1,'инд. оценка уровня 2кл.'!$B$41,'инд. оценка уровня 2кл.'!$B$40)</f>
        <v>НИЖЕ БАЗОВОГО</v>
      </c>
      <c r="C292" s="323"/>
      <c r="D292" s="323"/>
      <c r="E292" s="323"/>
      <c r="F292" s="324"/>
      <c r="G292" s="322" t="str">
        <f>IF('инд. оценка уровня 3кл.'!W17=1,'инд. оценка уровня 2кл.'!$B$41,'инд. оценка уровня 2кл.'!$B$40)</f>
        <v>НИЖЕ БАЗОВОГО</v>
      </c>
      <c r="H292" s="323"/>
      <c r="I292" s="323"/>
      <c r="J292" s="323"/>
      <c r="K292" s="323"/>
      <c r="L292" s="323"/>
      <c r="M292" s="323"/>
      <c r="N292" s="323"/>
      <c r="O292" s="323"/>
      <c r="P292" s="323"/>
      <c r="Q292" s="322" t="str">
        <f>IF('инд. оценка уровня 3кл.'!X17=1,'инд. оценка уровня 2кл.'!$B$41,'инд. оценка уровня 2кл.'!$B$40)</f>
        <v>НИЖЕ БАЗОВОГО</v>
      </c>
      <c r="R292" s="323"/>
      <c r="S292" s="323"/>
      <c r="T292" s="324"/>
    </row>
    <row r="293" spans="1:20" x14ac:dyDescent="0.2">
      <c r="A293" s="25" t="s">
        <v>49</v>
      </c>
      <c r="B293" s="22" t="str">
        <f>'инд. прогресс 3 кл.'!C17</f>
        <v>D</v>
      </c>
      <c r="C293" s="22" t="str">
        <f>'инд. прогресс 3 кл.'!D17</f>
        <v>D</v>
      </c>
      <c r="D293" s="22" t="str">
        <f>'инд. прогресс 3 кл.'!E17</f>
        <v>D</v>
      </c>
      <c r="E293" s="498"/>
      <c r="F293" s="499"/>
      <c r="G293" s="22" t="str">
        <f>'инд. прогресс 3 кл.'!F17</f>
        <v>B</v>
      </c>
      <c r="H293" s="22" t="str">
        <f>'инд. прогресс 3 кл.'!G17</f>
        <v>D</v>
      </c>
      <c r="I293" s="22" t="str">
        <f>'инд. прогресс 3 кл.'!H17</f>
        <v>C</v>
      </c>
      <c r="J293" s="22" t="str">
        <f>'инд. прогресс 3 кл.'!I17</f>
        <v>D</v>
      </c>
      <c r="K293" s="22" t="str">
        <f>'инд. прогресс 3 кл.'!J17</f>
        <v>D</v>
      </c>
      <c r="L293" s="22" t="str">
        <f>'инд. прогресс 3 кл.'!K17</f>
        <v>C</v>
      </c>
      <c r="M293" s="22" t="str">
        <f>'инд. прогресс 3 кл.'!L17</f>
        <v>D</v>
      </c>
      <c r="N293" s="498"/>
      <c r="O293" s="500"/>
      <c r="P293" s="499"/>
      <c r="Q293" s="22" t="str">
        <f>'инд. прогресс 3 кл.'!M17</f>
        <v>D</v>
      </c>
      <c r="R293" s="22" t="str">
        <f>'инд. прогресс 3 кл.'!N17</f>
        <v>D</v>
      </c>
      <c r="S293" s="22" t="str">
        <f>'инд. прогресс 3 кл.'!O17</f>
        <v>B</v>
      </c>
      <c r="T293" s="200"/>
    </row>
    <row r="294" spans="1:20" ht="13.5" thickBot="1" x14ac:dyDescent="0.25">
      <c r="A294" s="196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</row>
    <row r="295" spans="1:20" ht="12.95" customHeight="1" x14ac:dyDescent="0.2">
      <c r="A295" s="331" t="s">
        <v>42</v>
      </c>
      <c r="B295" s="332"/>
      <c r="C295" s="332"/>
      <c r="D295" s="332"/>
      <c r="E295" s="332"/>
      <c r="F295" s="333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</row>
    <row r="296" spans="1:20" ht="14.1" customHeight="1" thickBot="1" x14ac:dyDescent="0.25">
      <c r="A296" s="334"/>
      <c r="B296" s="335"/>
      <c r="C296" s="335"/>
      <c r="D296" s="335"/>
      <c r="E296" s="335"/>
      <c r="F296" s="336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</row>
    <row r="297" spans="1:20" x14ac:dyDescent="0.2">
      <c r="A297" s="30" t="s">
        <v>128</v>
      </c>
      <c r="B297" s="319">
        <f>SUM(B291:T291)</f>
        <v>52.5</v>
      </c>
      <c r="C297" s="320"/>
      <c r="D297" s="320"/>
      <c r="E297" s="320"/>
      <c r="F297" s="321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</row>
    <row r="298" spans="1:20" x14ac:dyDescent="0.2">
      <c r="A298" s="201" t="s">
        <v>30</v>
      </c>
      <c r="B298" s="501" t="str">
        <f>IF('инд. оценка уровня 3кл.'!Y17=1,'инд. оценка уровня 2кл.'!$B$41,'инд. оценка уровня 2кл.'!$B$40)</f>
        <v>НИЖЕ БАЗОВОГО</v>
      </c>
      <c r="C298" s="502"/>
      <c r="D298" s="502"/>
      <c r="E298" s="502"/>
      <c r="F298" s="503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</row>
    <row r="299" spans="1:20" x14ac:dyDescent="0.2">
      <c r="A299" s="202"/>
      <c r="B299" s="495"/>
      <c r="C299" s="495"/>
      <c r="D299" s="495"/>
      <c r="E299" s="495"/>
      <c r="F299" s="495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</row>
    <row r="300" spans="1:20" x14ac:dyDescent="0.2">
      <c r="A300" s="32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</row>
    <row r="301" spans="1:20" x14ac:dyDescent="0.2">
      <c r="A301" s="32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</row>
    <row r="302" spans="1:20" x14ac:dyDescent="0.2">
      <c r="A302" s="33" t="s">
        <v>50</v>
      </c>
      <c r="B302" s="33"/>
      <c r="C302" s="27"/>
      <c r="D302" s="194"/>
      <c r="E302" s="194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</row>
    <row r="303" spans="1:20" x14ac:dyDescent="0.2">
      <c r="A303" s="34" t="s">
        <v>51</v>
      </c>
      <c r="B303" s="496"/>
      <c r="C303" s="496"/>
      <c r="D303" s="195"/>
      <c r="E303" s="194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</row>
    <row r="304" spans="1:20" x14ac:dyDescent="0.2">
      <c r="A304" s="34" t="s">
        <v>52</v>
      </c>
      <c r="B304" s="497"/>
      <c r="C304" s="497"/>
      <c r="D304" s="194"/>
      <c r="E304" s="194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</row>
    <row r="305" spans="1:21" x14ac:dyDescent="0.2">
      <c r="A305" s="32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</row>
    <row r="306" spans="1:21" x14ac:dyDescent="0.2">
      <c r="A306" s="32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</row>
    <row r="307" spans="1:21" x14ac:dyDescent="0.2">
      <c r="A307" s="32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</row>
    <row r="308" spans="1:21" x14ac:dyDescent="0.2">
      <c r="A308" s="32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</row>
    <row r="309" spans="1:21" x14ac:dyDescent="0.2">
      <c r="A309" s="32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</row>
    <row r="310" spans="1:21" x14ac:dyDescent="0.2">
      <c r="A310" s="32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</row>
    <row r="311" spans="1:21" x14ac:dyDescent="0.2">
      <c r="A311" s="32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</row>
    <row r="312" spans="1:21" x14ac:dyDescent="0.2">
      <c r="A312" s="32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</row>
    <row r="313" spans="1:21" ht="18.75" x14ac:dyDescent="0.2">
      <c r="A313" s="504" t="s">
        <v>113</v>
      </c>
      <c r="B313" s="504"/>
      <c r="C313" s="504"/>
      <c r="D313" s="504"/>
      <c r="E313" s="504"/>
      <c r="F313" s="504"/>
      <c r="G313" s="504"/>
      <c r="H313" s="504"/>
      <c r="I313" s="504"/>
      <c r="J313" s="504"/>
      <c r="K313" s="504"/>
      <c r="L313" s="504"/>
      <c r="M313" s="504"/>
      <c r="N313" s="504"/>
      <c r="O313" s="504"/>
      <c r="P313" s="504"/>
      <c r="Q313" s="504"/>
      <c r="R313" s="504"/>
      <c r="S313" s="504"/>
      <c r="T313" s="504"/>
      <c r="U313" s="504"/>
    </row>
    <row r="314" spans="1:21" ht="18.75" thickBot="1" x14ac:dyDescent="0.3">
      <c r="A314" s="505" t="str">
        <f>A317</f>
        <v>Катугина Дарья</v>
      </c>
      <c r="B314" s="505"/>
      <c r="C314" s="505"/>
      <c r="D314" s="505"/>
      <c r="E314" s="505"/>
      <c r="F314" s="505"/>
      <c r="G314" s="505"/>
      <c r="H314" s="505"/>
      <c r="I314" s="505"/>
      <c r="J314" s="505"/>
      <c r="K314" s="505"/>
      <c r="L314" s="505"/>
      <c r="M314" s="505"/>
      <c r="N314" s="505"/>
      <c r="O314" s="505"/>
      <c r="P314" s="505"/>
      <c r="Q314" s="505"/>
      <c r="R314" s="505"/>
      <c r="S314" s="505"/>
      <c r="T314" s="505"/>
      <c r="U314" s="15">
        <f>U288+1</f>
        <v>13</v>
      </c>
    </row>
    <row r="315" spans="1:21" x14ac:dyDescent="0.2">
      <c r="A315" s="16"/>
      <c r="B315" s="328" t="s">
        <v>18</v>
      </c>
      <c r="C315" s="329"/>
      <c r="D315" s="506"/>
      <c r="E315" s="506"/>
      <c r="F315" s="330"/>
      <c r="G315" s="328" t="s">
        <v>19</v>
      </c>
      <c r="H315" s="329"/>
      <c r="I315" s="329"/>
      <c r="J315" s="329"/>
      <c r="K315" s="329"/>
      <c r="L315" s="329"/>
      <c r="M315" s="329"/>
      <c r="N315" s="329"/>
      <c r="O315" s="329"/>
      <c r="P315" s="329"/>
      <c r="Q315" s="328" t="s">
        <v>34</v>
      </c>
      <c r="R315" s="329"/>
      <c r="S315" s="506"/>
      <c r="T315" s="330"/>
    </row>
    <row r="316" spans="1:21" ht="92.25" thickBot="1" x14ac:dyDescent="0.25">
      <c r="A316" s="17"/>
      <c r="B316" s="18" t="s">
        <v>39</v>
      </c>
      <c r="C316" s="19" t="s">
        <v>3</v>
      </c>
      <c r="D316" s="188" t="s">
        <v>13</v>
      </c>
      <c r="E316" s="188" t="s">
        <v>93</v>
      </c>
      <c r="F316" s="20" t="s">
        <v>94</v>
      </c>
      <c r="G316" s="18" t="s">
        <v>4</v>
      </c>
      <c r="H316" s="19" t="s">
        <v>5</v>
      </c>
      <c r="I316" s="19" t="s">
        <v>36</v>
      </c>
      <c r="J316" s="19" t="s">
        <v>40</v>
      </c>
      <c r="K316" s="19" t="s">
        <v>35</v>
      </c>
      <c r="L316" s="19" t="s">
        <v>8</v>
      </c>
      <c r="M316" s="19" t="s">
        <v>17</v>
      </c>
      <c r="N316" s="19" t="s">
        <v>124</v>
      </c>
      <c r="O316" s="19" t="s">
        <v>90</v>
      </c>
      <c r="P316" s="19" t="s">
        <v>123</v>
      </c>
      <c r="Q316" s="18" t="s">
        <v>14</v>
      </c>
      <c r="R316" s="19" t="s">
        <v>15</v>
      </c>
      <c r="S316" s="188" t="s">
        <v>16</v>
      </c>
      <c r="T316" s="20" t="s">
        <v>131</v>
      </c>
    </row>
    <row r="317" spans="1:21" x14ac:dyDescent="0.2">
      <c r="A317" s="21" t="str">
        <f>'инд. оценки 2 кл.'!A18</f>
        <v>Катугина Дарья</v>
      </c>
      <c r="B317" s="22">
        <f>'Первичные данные 3 кл.'!E18</f>
        <v>0</v>
      </c>
      <c r="C317" s="22">
        <f>'Первичные данные 3 кл.'!H18</f>
        <v>0</v>
      </c>
      <c r="D317" s="23">
        <f>'Первичные данные 3 кл.'!K18</f>
        <v>0</v>
      </c>
      <c r="E317" s="23">
        <f>'Первичные данные 3 кл.'!N18</f>
        <v>0</v>
      </c>
      <c r="F317" s="23">
        <f>'Первичные данные 3 кл.'!Q18</f>
        <v>0</v>
      </c>
      <c r="G317" s="23">
        <f>'Первичные данные 3 кл.'!U18</f>
        <v>3.5</v>
      </c>
      <c r="H317" s="23">
        <f>'Первичные данные 3 кл.'!Y18</f>
        <v>3.5</v>
      </c>
      <c r="I317" s="23">
        <f>'Первичные данные 3 кл.'!AC18</f>
        <v>4.5</v>
      </c>
      <c r="J317" s="23">
        <f>'Первичные данные 3 кл.'!AG18</f>
        <v>4.5</v>
      </c>
      <c r="K317" s="23">
        <f>'Первичные данные 3 кл.'!AK18</f>
        <v>3.5</v>
      </c>
      <c r="L317" s="23">
        <f>'Первичные данные 3 кл.'!AO18</f>
        <v>2.5</v>
      </c>
      <c r="M317" s="23">
        <f>'Первичные данные 3 кл.'!AS18</f>
        <v>3.5</v>
      </c>
      <c r="N317" s="23">
        <f>'Первичные данные 3 кл.'!AW18</f>
        <v>3.5</v>
      </c>
      <c r="O317" s="23">
        <f>'Первичные данные 3 кл.'!BA18</f>
        <v>4.5</v>
      </c>
      <c r="P317" s="23">
        <f>'Первичные данные 3 кл.'!BE18</f>
        <v>2</v>
      </c>
      <c r="Q317" s="23">
        <f>'Первичные данные 3 кл.'!BI18</f>
        <v>2.5</v>
      </c>
      <c r="R317" s="23">
        <f>'Первичные данные 3 кл.'!BM18</f>
        <v>2.5</v>
      </c>
      <c r="S317" s="23">
        <f>'Первичные данные 3 кл.'!BQ18</f>
        <v>5</v>
      </c>
      <c r="T317" s="23">
        <f>'Первичные данные 3 кл.'!BU18</f>
        <v>2.5</v>
      </c>
    </row>
    <row r="318" spans="1:21" ht="13.5" thickBot="1" x14ac:dyDescent="0.25">
      <c r="A318" s="25" t="s">
        <v>47</v>
      </c>
      <c r="B318" s="322" t="str">
        <f>IF('инд. оценка уровня 3кл.'!V18=1,'инд. оценка уровня 2кл.'!$B$41,'инд. оценка уровня 2кл.'!$B$40)</f>
        <v>НИЖЕ БАЗОВОГО</v>
      </c>
      <c r="C318" s="323"/>
      <c r="D318" s="323"/>
      <c r="E318" s="323"/>
      <c r="F318" s="324"/>
      <c r="G318" s="322" t="str">
        <f>IF('инд. оценка уровня 3кл.'!W18=1,'инд. оценка уровня 2кл.'!$B$41,'инд. оценка уровня 2кл.'!$B$40)</f>
        <v>НИЖЕ БАЗОВОГО</v>
      </c>
      <c r="H318" s="323"/>
      <c r="I318" s="323"/>
      <c r="J318" s="323"/>
      <c r="K318" s="323"/>
      <c r="L318" s="323"/>
      <c r="M318" s="323"/>
      <c r="N318" s="323"/>
      <c r="O318" s="323"/>
      <c r="P318" s="323"/>
      <c r="Q318" s="322" t="str">
        <f>IF('инд. оценка уровня 3кл.'!X18=1,'инд. оценка уровня 2кл.'!$B$41,'инд. оценка уровня 2кл.'!$B$40)</f>
        <v>НИЖЕ БАЗОВОГО</v>
      </c>
      <c r="R318" s="323"/>
      <c r="S318" s="323"/>
      <c r="T318" s="324"/>
    </row>
    <row r="319" spans="1:21" x14ac:dyDescent="0.2">
      <c r="A319" s="25" t="s">
        <v>49</v>
      </c>
      <c r="B319" s="22" t="str">
        <f>'инд. прогресс 3 кл.'!C18</f>
        <v>D</v>
      </c>
      <c r="C319" s="22" t="str">
        <f>'инд. прогресс 3 кл.'!D18</f>
        <v>D</v>
      </c>
      <c r="D319" s="22" t="str">
        <f>'инд. прогресс 3 кл.'!E18</f>
        <v>D</v>
      </c>
      <c r="E319" s="498"/>
      <c r="F319" s="499"/>
      <c r="G319" s="22" t="str">
        <f>'инд. прогресс 3 кл.'!F18</f>
        <v>D</v>
      </c>
      <c r="H319" s="22" t="str">
        <f>'инд. прогресс 3 кл.'!G18</f>
        <v>D</v>
      </c>
      <c r="I319" s="22" t="str">
        <f>'инд. прогресс 3 кл.'!H18</f>
        <v>C</v>
      </c>
      <c r="J319" s="22" t="str">
        <f>'инд. прогресс 3 кл.'!I18</f>
        <v>C</v>
      </c>
      <c r="K319" s="22" t="str">
        <f>'инд. прогресс 3 кл.'!J18</f>
        <v>D</v>
      </c>
      <c r="L319" s="22" t="str">
        <f>'инд. прогресс 3 кл.'!K18</f>
        <v>D</v>
      </c>
      <c r="M319" s="22" t="str">
        <f>'инд. прогресс 3 кл.'!L18</f>
        <v>D</v>
      </c>
      <c r="N319" s="498"/>
      <c r="O319" s="500"/>
      <c r="P319" s="499"/>
      <c r="Q319" s="22" t="str">
        <f>'инд. прогресс 3 кл.'!M18</f>
        <v>D</v>
      </c>
      <c r="R319" s="22" t="str">
        <f>'инд. прогресс 3 кл.'!N18</f>
        <v>D</v>
      </c>
      <c r="S319" s="22" t="str">
        <f>'инд. прогресс 3 кл.'!O18</f>
        <v>C</v>
      </c>
      <c r="T319" s="200"/>
    </row>
    <row r="320" spans="1:21" ht="13.5" thickBot="1" x14ac:dyDescent="0.25">
      <c r="A320" s="196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</row>
    <row r="321" spans="1:20" ht="12.95" customHeight="1" x14ac:dyDescent="0.2">
      <c r="A321" s="331" t="s">
        <v>42</v>
      </c>
      <c r="B321" s="332"/>
      <c r="C321" s="332"/>
      <c r="D321" s="332"/>
      <c r="E321" s="332"/>
      <c r="F321" s="333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</row>
    <row r="322" spans="1:20" ht="14.1" customHeight="1" thickBot="1" x14ac:dyDescent="0.25">
      <c r="A322" s="334"/>
      <c r="B322" s="335"/>
      <c r="C322" s="335"/>
      <c r="D322" s="335"/>
      <c r="E322" s="335"/>
      <c r="F322" s="336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</row>
    <row r="323" spans="1:20" x14ac:dyDescent="0.2">
      <c r="A323" s="30" t="s">
        <v>128</v>
      </c>
      <c r="B323" s="319">
        <f>SUM(B317:T317)</f>
        <v>48</v>
      </c>
      <c r="C323" s="320"/>
      <c r="D323" s="320"/>
      <c r="E323" s="320"/>
      <c r="F323" s="321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</row>
    <row r="324" spans="1:20" x14ac:dyDescent="0.2">
      <c r="A324" s="201" t="s">
        <v>30</v>
      </c>
      <c r="B324" s="501" t="str">
        <f>IF('инд. оценка уровня 3кл.'!Y18=1,'инд. оценка уровня 2кл.'!$B$41,'инд. оценка уровня 2кл.'!$B$40)</f>
        <v>НИЖЕ БАЗОВОГО</v>
      </c>
      <c r="C324" s="502"/>
      <c r="D324" s="502"/>
      <c r="E324" s="502"/>
      <c r="F324" s="503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</row>
    <row r="325" spans="1:20" x14ac:dyDescent="0.2">
      <c r="A325" s="202"/>
      <c r="B325" s="495"/>
      <c r="C325" s="495"/>
      <c r="D325" s="495"/>
      <c r="E325" s="495"/>
      <c r="F325" s="495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</row>
    <row r="326" spans="1:20" x14ac:dyDescent="0.2">
      <c r="A326" s="32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</row>
    <row r="327" spans="1:20" x14ac:dyDescent="0.2">
      <c r="A327" s="32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</row>
    <row r="328" spans="1:20" x14ac:dyDescent="0.2">
      <c r="A328" s="33" t="s">
        <v>50</v>
      </c>
      <c r="B328" s="33"/>
      <c r="C328" s="27"/>
      <c r="D328" s="194"/>
      <c r="E328" s="194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</row>
    <row r="329" spans="1:20" x14ac:dyDescent="0.2">
      <c r="A329" s="34" t="s">
        <v>51</v>
      </c>
      <c r="B329" s="496"/>
      <c r="C329" s="496"/>
      <c r="D329" s="195"/>
      <c r="E329" s="194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</row>
    <row r="330" spans="1:20" x14ac:dyDescent="0.2">
      <c r="A330" s="34" t="s">
        <v>52</v>
      </c>
      <c r="B330" s="497"/>
      <c r="C330" s="497"/>
      <c r="D330" s="194"/>
      <c r="E330" s="194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</row>
    <row r="331" spans="1:20" x14ac:dyDescent="0.2">
      <c r="A331" s="32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</row>
    <row r="332" spans="1:20" x14ac:dyDescent="0.2">
      <c r="A332" s="32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</row>
    <row r="333" spans="1:20" x14ac:dyDescent="0.2">
      <c r="A333" s="32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</row>
    <row r="334" spans="1:20" x14ac:dyDescent="0.2">
      <c r="A334" s="32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</row>
    <row r="335" spans="1:20" x14ac:dyDescent="0.2">
      <c r="A335" s="32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</row>
    <row r="336" spans="1:20" x14ac:dyDescent="0.2">
      <c r="A336" s="32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</row>
    <row r="337" spans="1:21" x14ac:dyDescent="0.2">
      <c r="A337" s="32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</row>
    <row r="338" spans="1:21" x14ac:dyDescent="0.2">
      <c r="A338" s="32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</row>
    <row r="339" spans="1:21" ht="18.75" x14ac:dyDescent="0.2">
      <c r="A339" s="504" t="s">
        <v>113</v>
      </c>
      <c r="B339" s="504"/>
      <c r="C339" s="504"/>
      <c r="D339" s="504"/>
      <c r="E339" s="504"/>
      <c r="F339" s="504"/>
      <c r="G339" s="504"/>
      <c r="H339" s="504"/>
      <c r="I339" s="504"/>
      <c r="J339" s="504"/>
      <c r="K339" s="504"/>
      <c r="L339" s="504"/>
      <c r="M339" s="504"/>
      <c r="N339" s="504"/>
      <c r="O339" s="504"/>
      <c r="P339" s="504"/>
      <c r="Q339" s="504"/>
      <c r="R339" s="504"/>
      <c r="S339" s="504"/>
      <c r="T339" s="504"/>
      <c r="U339" s="504"/>
    </row>
    <row r="340" spans="1:21" ht="18.75" thickBot="1" x14ac:dyDescent="0.3">
      <c r="A340" s="505" t="str">
        <f>A343</f>
        <v>Макарова Полина</v>
      </c>
      <c r="B340" s="505"/>
      <c r="C340" s="505"/>
      <c r="D340" s="505"/>
      <c r="E340" s="505"/>
      <c r="F340" s="505"/>
      <c r="G340" s="505"/>
      <c r="H340" s="505"/>
      <c r="I340" s="505"/>
      <c r="J340" s="505"/>
      <c r="K340" s="505"/>
      <c r="L340" s="505"/>
      <c r="M340" s="505"/>
      <c r="N340" s="505"/>
      <c r="O340" s="505"/>
      <c r="P340" s="505"/>
      <c r="Q340" s="505"/>
      <c r="R340" s="505"/>
      <c r="S340" s="505"/>
      <c r="T340" s="505"/>
      <c r="U340" s="15">
        <f>U314+1</f>
        <v>14</v>
      </c>
    </row>
    <row r="341" spans="1:21" x14ac:dyDescent="0.2">
      <c r="A341" s="16"/>
      <c r="B341" s="328" t="s">
        <v>18</v>
      </c>
      <c r="C341" s="329"/>
      <c r="D341" s="506"/>
      <c r="E341" s="506"/>
      <c r="F341" s="330"/>
      <c r="G341" s="328" t="s">
        <v>19</v>
      </c>
      <c r="H341" s="329"/>
      <c r="I341" s="329"/>
      <c r="J341" s="329"/>
      <c r="K341" s="329"/>
      <c r="L341" s="329"/>
      <c r="M341" s="329"/>
      <c r="N341" s="329"/>
      <c r="O341" s="329"/>
      <c r="P341" s="329"/>
      <c r="Q341" s="328" t="s">
        <v>34</v>
      </c>
      <c r="R341" s="329"/>
      <c r="S341" s="506"/>
      <c r="T341" s="330"/>
    </row>
    <row r="342" spans="1:21" ht="92.25" thickBot="1" x14ac:dyDescent="0.25">
      <c r="A342" s="17"/>
      <c r="B342" s="18" t="s">
        <v>39</v>
      </c>
      <c r="C342" s="19" t="s">
        <v>3</v>
      </c>
      <c r="D342" s="188" t="s">
        <v>13</v>
      </c>
      <c r="E342" s="188" t="s">
        <v>93</v>
      </c>
      <c r="F342" s="20" t="s">
        <v>94</v>
      </c>
      <c r="G342" s="18" t="s">
        <v>4</v>
      </c>
      <c r="H342" s="19" t="s">
        <v>5</v>
      </c>
      <c r="I342" s="19" t="s">
        <v>36</v>
      </c>
      <c r="J342" s="19" t="s">
        <v>40</v>
      </c>
      <c r="K342" s="19" t="s">
        <v>35</v>
      </c>
      <c r="L342" s="19" t="s">
        <v>8</v>
      </c>
      <c r="M342" s="19" t="s">
        <v>17</v>
      </c>
      <c r="N342" s="19" t="s">
        <v>124</v>
      </c>
      <c r="O342" s="19" t="s">
        <v>90</v>
      </c>
      <c r="P342" s="19" t="s">
        <v>123</v>
      </c>
      <c r="Q342" s="18" t="s">
        <v>14</v>
      </c>
      <c r="R342" s="19" t="s">
        <v>15</v>
      </c>
      <c r="S342" s="188" t="s">
        <v>16</v>
      </c>
      <c r="T342" s="20" t="s">
        <v>131</v>
      </c>
    </row>
    <row r="343" spans="1:21" x14ac:dyDescent="0.2">
      <c r="A343" s="21" t="str">
        <f>'инд. оценки 2 кл.'!A19</f>
        <v>Макарова Полина</v>
      </c>
      <c r="B343" s="22">
        <f>'Первичные данные 3 кл.'!E19</f>
        <v>0</v>
      </c>
      <c r="C343" s="22">
        <f>'Первичные данные 3 кл.'!H19</f>
        <v>0</v>
      </c>
      <c r="D343" s="23">
        <f>'Первичные данные 3 кл.'!K19</f>
        <v>0</v>
      </c>
      <c r="E343" s="23">
        <f>'Первичные данные 3 кл.'!N19</f>
        <v>0</v>
      </c>
      <c r="F343" s="23">
        <f>'Первичные данные 3 кл.'!Q19</f>
        <v>0</v>
      </c>
      <c r="G343" s="23">
        <f>'Первичные данные 3 кл.'!U19</f>
        <v>5</v>
      </c>
      <c r="H343" s="23">
        <f>'Первичные данные 3 кл.'!Y19</f>
        <v>5</v>
      </c>
      <c r="I343" s="23">
        <f>'Первичные данные 3 кл.'!AC19</f>
        <v>6</v>
      </c>
      <c r="J343" s="23">
        <f>'Первичные данные 3 кл.'!AG19</f>
        <v>6</v>
      </c>
      <c r="K343" s="23">
        <f>'Первичные данные 3 кл.'!AK19</f>
        <v>6</v>
      </c>
      <c r="L343" s="23">
        <f>'Первичные данные 3 кл.'!AO19</f>
        <v>5.5</v>
      </c>
      <c r="M343" s="23">
        <f>'Первичные данные 3 кл.'!AS19</f>
        <v>5.5</v>
      </c>
      <c r="N343" s="23">
        <f>'Первичные данные 3 кл.'!AW19</f>
        <v>6</v>
      </c>
      <c r="O343" s="23">
        <f>'Первичные данные 3 кл.'!BA19</f>
        <v>6</v>
      </c>
      <c r="P343" s="23">
        <f>'Первичные данные 3 кл.'!BE19</f>
        <v>4.5</v>
      </c>
      <c r="Q343" s="23">
        <f>'Первичные данные 3 кл.'!BI19</f>
        <v>4.5</v>
      </c>
      <c r="R343" s="23">
        <f>'Первичные данные 3 кл.'!BM19</f>
        <v>6</v>
      </c>
      <c r="S343" s="23">
        <f>'Первичные данные 3 кл.'!BQ19</f>
        <v>6</v>
      </c>
      <c r="T343" s="23">
        <f>'Первичные данные 3 кл.'!BU19</f>
        <v>4.5</v>
      </c>
    </row>
    <row r="344" spans="1:21" ht="13.5" thickBot="1" x14ac:dyDescent="0.25">
      <c r="A344" s="25" t="s">
        <v>47</v>
      </c>
      <c r="B344" s="322" t="str">
        <f>IF('инд. оценка уровня 3кл.'!V19=1,'инд. оценка уровня 2кл.'!$B$41,'инд. оценка уровня 2кл.'!$B$40)</f>
        <v>НИЖЕ БАЗОВОГО</v>
      </c>
      <c r="C344" s="323"/>
      <c r="D344" s="323"/>
      <c r="E344" s="323"/>
      <c r="F344" s="324"/>
      <c r="G344" s="322" t="str">
        <f>IF('инд. оценка уровня 3кл.'!W19=1,'инд. оценка уровня 2кл.'!$B$41,'инд. оценка уровня 2кл.'!$B$40)</f>
        <v>БАЗОВЫЙ</v>
      </c>
      <c r="H344" s="323"/>
      <c r="I344" s="323"/>
      <c r="J344" s="323"/>
      <c r="K344" s="323"/>
      <c r="L344" s="323"/>
      <c r="M344" s="323"/>
      <c r="N344" s="323"/>
      <c r="O344" s="323"/>
      <c r="P344" s="323"/>
      <c r="Q344" s="322" t="str">
        <f>IF('инд. оценка уровня 3кл.'!X19=1,'инд. оценка уровня 2кл.'!$B$41,'инд. оценка уровня 2кл.'!$B$40)</f>
        <v>БАЗОВЫЙ</v>
      </c>
      <c r="R344" s="323"/>
      <c r="S344" s="323"/>
      <c r="T344" s="324"/>
    </row>
    <row r="345" spans="1:21" x14ac:dyDescent="0.2">
      <c r="A345" s="25" t="s">
        <v>49</v>
      </c>
      <c r="B345" s="22" t="str">
        <f>'инд. прогресс 3 кл.'!C19</f>
        <v>C</v>
      </c>
      <c r="C345" s="22" t="str">
        <f>'инд. прогресс 3 кл.'!D19</f>
        <v>C</v>
      </c>
      <c r="D345" s="22" t="str">
        <f>'инд. прогресс 3 кл.'!E19</f>
        <v>D</v>
      </c>
      <c r="E345" s="498"/>
      <c r="F345" s="499"/>
      <c r="G345" s="22" t="str">
        <f>'инд. прогресс 3 кл.'!F19</f>
        <v>C</v>
      </c>
      <c r="H345" s="22" t="str">
        <f>'инд. прогресс 3 кл.'!G19</f>
        <v>B</v>
      </c>
      <c r="I345" s="22" t="str">
        <f>'инд. прогресс 3 кл.'!H19</f>
        <v>B</v>
      </c>
      <c r="J345" s="22" t="str">
        <f>'инд. прогресс 3 кл.'!I19</f>
        <v>A</v>
      </c>
      <c r="K345" s="22" t="str">
        <f>'инд. прогресс 3 кл.'!J19</f>
        <v>B</v>
      </c>
      <c r="L345" s="22" t="str">
        <f>'инд. прогресс 3 кл.'!K19</f>
        <v>B</v>
      </c>
      <c r="M345" s="22" t="str">
        <f>'инд. прогресс 3 кл.'!L19</f>
        <v>C</v>
      </c>
      <c r="N345" s="498"/>
      <c r="O345" s="500"/>
      <c r="P345" s="499"/>
      <c r="Q345" s="22" t="str">
        <f>'инд. прогресс 3 кл.'!M19</f>
        <v>B</v>
      </c>
      <c r="R345" s="22" t="str">
        <f>'инд. прогресс 3 кл.'!N19</f>
        <v>A</v>
      </c>
      <c r="S345" s="22" t="str">
        <f>'инд. прогресс 3 кл.'!O19</f>
        <v>B</v>
      </c>
      <c r="T345" s="200"/>
    </row>
    <row r="346" spans="1:21" ht="13.5" thickBot="1" x14ac:dyDescent="0.25">
      <c r="A346" s="196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</row>
    <row r="347" spans="1:21" ht="12.95" customHeight="1" x14ac:dyDescent="0.2">
      <c r="A347" s="331" t="s">
        <v>42</v>
      </c>
      <c r="B347" s="332"/>
      <c r="C347" s="332"/>
      <c r="D347" s="332"/>
      <c r="E347" s="332"/>
      <c r="F347" s="333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</row>
    <row r="348" spans="1:21" ht="14.1" customHeight="1" thickBot="1" x14ac:dyDescent="0.25">
      <c r="A348" s="334"/>
      <c r="B348" s="335"/>
      <c r="C348" s="335"/>
      <c r="D348" s="335"/>
      <c r="E348" s="335"/>
      <c r="F348" s="336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</row>
    <row r="349" spans="1:21" x14ac:dyDescent="0.2">
      <c r="A349" s="30" t="s">
        <v>128</v>
      </c>
      <c r="B349" s="319">
        <f>SUM(B343:T343)</f>
        <v>76.5</v>
      </c>
      <c r="C349" s="320"/>
      <c r="D349" s="320"/>
      <c r="E349" s="320"/>
      <c r="F349" s="321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</row>
    <row r="350" spans="1:21" x14ac:dyDescent="0.2">
      <c r="A350" s="201" t="s">
        <v>30</v>
      </c>
      <c r="B350" s="501" t="str">
        <f>IF('инд. оценка уровня 3кл.'!Y19=1,'инд. оценка уровня 2кл.'!$B$41,'инд. оценка уровня 2кл.'!$B$40)</f>
        <v>БАЗОВЫЙ</v>
      </c>
      <c r="C350" s="502"/>
      <c r="D350" s="502"/>
      <c r="E350" s="502"/>
      <c r="F350" s="503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</row>
    <row r="351" spans="1:21" x14ac:dyDescent="0.2">
      <c r="A351" s="202"/>
      <c r="B351" s="495"/>
      <c r="C351" s="495"/>
      <c r="D351" s="495"/>
      <c r="E351" s="495"/>
      <c r="F351" s="495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</row>
    <row r="352" spans="1:21" x14ac:dyDescent="0.2">
      <c r="A352" s="32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</row>
    <row r="353" spans="1:21" x14ac:dyDescent="0.2">
      <c r="A353" s="32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</row>
    <row r="354" spans="1:21" x14ac:dyDescent="0.2">
      <c r="A354" s="33" t="s">
        <v>50</v>
      </c>
      <c r="B354" s="33"/>
      <c r="C354" s="27"/>
      <c r="D354" s="194"/>
      <c r="E354" s="194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</row>
    <row r="355" spans="1:21" x14ac:dyDescent="0.2">
      <c r="A355" s="34" t="s">
        <v>51</v>
      </c>
      <c r="B355" s="496"/>
      <c r="C355" s="496"/>
      <c r="D355" s="195"/>
      <c r="E355" s="194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</row>
    <row r="356" spans="1:21" x14ac:dyDescent="0.2">
      <c r="A356" s="34" t="s">
        <v>52</v>
      </c>
      <c r="B356" s="497"/>
      <c r="C356" s="497"/>
      <c r="D356" s="194"/>
      <c r="E356" s="194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</row>
    <row r="357" spans="1:21" x14ac:dyDescent="0.2">
      <c r="A357" s="32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</row>
    <row r="358" spans="1:21" x14ac:dyDescent="0.2">
      <c r="A358" s="32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</row>
    <row r="359" spans="1:21" x14ac:dyDescent="0.2">
      <c r="A359" s="32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</row>
    <row r="360" spans="1:21" x14ac:dyDescent="0.2">
      <c r="A360" s="32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</row>
    <row r="361" spans="1:21" x14ac:dyDescent="0.2">
      <c r="A361" s="32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</row>
    <row r="362" spans="1:21" x14ac:dyDescent="0.2">
      <c r="A362" s="32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</row>
    <row r="363" spans="1:21" x14ac:dyDescent="0.2">
      <c r="A363" s="32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</row>
    <row r="364" spans="1:21" x14ac:dyDescent="0.2">
      <c r="A364" s="32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</row>
    <row r="365" spans="1:21" ht="18.75" x14ac:dyDescent="0.2">
      <c r="A365" s="504" t="s">
        <v>113</v>
      </c>
      <c r="B365" s="504"/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504"/>
      <c r="R365" s="504"/>
      <c r="S365" s="504"/>
      <c r="T365" s="504"/>
      <c r="U365" s="504"/>
    </row>
    <row r="366" spans="1:21" ht="18.75" thickBot="1" x14ac:dyDescent="0.3">
      <c r="A366" s="505" t="str">
        <f>A369</f>
        <v>Салтыкова Мария</v>
      </c>
      <c r="B366" s="505"/>
      <c r="C366" s="505"/>
      <c r="D366" s="505"/>
      <c r="E366" s="505"/>
      <c r="F366" s="505"/>
      <c r="G366" s="505"/>
      <c r="H366" s="505"/>
      <c r="I366" s="505"/>
      <c r="J366" s="505"/>
      <c r="K366" s="505"/>
      <c r="L366" s="505"/>
      <c r="M366" s="505"/>
      <c r="N366" s="505"/>
      <c r="O366" s="505"/>
      <c r="P366" s="505"/>
      <c r="Q366" s="505"/>
      <c r="R366" s="505"/>
      <c r="S366" s="505"/>
      <c r="T366" s="505"/>
      <c r="U366" s="15">
        <f>U340+1</f>
        <v>15</v>
      </c>
    </row>
    <row r="367" spans="1:21" x14ac:dyDescent="0.2">
      <c r="A367" s="16"/>
      <c r="B367" s="328" t="s">
        <v>18</v>
      </c>
      <c r="C367" s="329"/>
      <c r="D367" s="506"/>
      <c r="E367" s="506"/>
      <c r="F367" s="330"/>
      <c r="G367" s="328" t="s">
        <v>19</v>
      </c>
      <c r="H367" s="329"/>
      <c r="I367" s="329"/>
      <c r="J367" s="329"/>
      <c r="K367" s="329"/>
      <c r="L367" s="329"/>
      <c r="M367" s="329"/>
      <c r="N367" s="329"/>
      <c r="O367" s="329"/>
      <c r="P367" s="329"/>
      <c r="Q367" s="328" t="s">
        <v>34</v>
      </c>
      <c r="R367" s="329"/>
      <c r="S367" s="506"/>
      <c r="T367" s="330"/>
    </row>
    <row r="368" spans="1:21" ht="92.25" thickBot="1" x14ac:dyDescent="0.25">
      <c r="A368" s="17"/>
      <c r="B368" s="18" t="s">
        <v>39</v>
      </c>
      <c r="C368" s="19" t="s">
        <v>3</v>
      </c>
      <c r="D368" s="188" t="s">
        <v>13</v>
      </c>
      <c r="E368" s="188" t="s">
        <v>93</v>
      </c>
      <c r="F368" s="20" t="s">
        <v>94</v>
      </c>
      <c r="G368" s="18" t="s">
        <v>4</v>
      </c>
      <c r="H368" s="19" t="s">
        <v>5</v>
      </c>
      <c r="I368" s="19" t="s">
        <v>36</v>
      </c>
      <c r="J368" s="19" t="s">
        <v>40</v>
      </c>
      <c r="K368" s="19" t="s">
        <v>35</v>
      </c>
      <c r="L368" s="19" t="s">
        <v>8</v>
      </c>
      <c r="M368" s="19" t="s">
        <v>17</v>
      </c>
      <c r="N368" s="19" t="s">
        <v>124</v>
      </c>
      <c r="O368" s="19" t="s">
        <v>90</v>
      </c>
      <c r="P368" s="19" t="s">
        <v>123</v>
      </c>
      <c r="Q368" s="18" t="s">
        <v>14</v>
      </c>
      <c r="R368" s="19" t="s">
        <v>15</v>
      </c>
      <c r="S368" s="188" t="s">
        <v>16</v>
      </c>
      <c r="T368" s="20" t="s">
        <v>131</v>
      </c>
    </row>
    <row r="369" spans="1:20" x14ac:dyDescent="0.2">
      <c r="A369" s="21" t="str">
        <f>'инд. оценки 2 кл.'!A20</f>
        <v>Салтыкова Мария</v>
      </c>
      <c r="B369" s="22">
        <f>'Первичные данные 3 кл.'!E20</f>
        <v>0</v>
      </c>
      <c r="C369" s="22">
        <f>'Первичные данные 3 кл.'!H20</f>
        <v>0</v>
      </c>
      <c r="D369" s="23">
        <f>'Первичные данные 3 кл.'!K20</f>
        <v>0</v>
      </c>
      <c r="E369" s="23">
        <f>'Первичные данные 3 кл.'!N20</f>
        <v>0</v>
      </c>
      <c r="F369" s="23">
        <f>'Первичные данные 3 кл.'!Q20</f>
        <v>0</v>
      </c>
      <c r="G369" s="23">
        <f>'Первичные данные 3 кл.'!U20</f>
        <v>4.5</v>
      </c>
      <c r="H369" s="23">
        <f>'Первичные данные 3 кл.'!Y20</f>
        <v>3.5</v>
      </c>
      <c r="I369" s="23">
        <f>'Первичные данные 3 кл.'!AC20</f>
        <v>5.5</v>
      </c>
      <c r="J369" s="23">
        <f>'Первичные данные 3 кл.'!AG20</f>
        <v>4.5</v>
      </c>
      <c r="K369" s="23">
        <f>'Первичные данные 3 кл.'!AK20</f>
        <v>4</v>
      </c>
      <c r="L369" s="23">
        <f>'Первичные данные 3 кл.'!AO20</f>
        <v>4.5</v>
      </c>
      <c r="M369" s="23">
        <f>'Первичные данные 3 кл.'!AS20</f>
        <v>3.5</v>
      </c>
      <c r="N369" s="23">
        <f>'Первичные данные 3 кл.'!AW20</f>
        <v>5.5</v>
      </c>
      <c r="O369" s="23">
        <f>'Первичные данные 3 кл.'!BA20</f>
        <v>5.5</v>
      </c>
      <c r="P369" s="23">
        <f>'Первичные данные 3 кл.'!BE20</f>
        <v>4</v>
      </c>
      <c r="Q369" s="23">
        <f>'Первичные данные 3 кл.'!BI20</f>
        <v>4.5</v>
      </c>
      <c r="R369" s="23">
        <f>'Первичные данные 3 кл.'!BM20</f>
        <v>4.5</v>
      </c>
      <c r="S369" s="23">
        <f>'Первичные данные 3 кл.'!BQ20</f>
        <v>6</v>
      </c>
      <c r="T369" s="23">
        <f>'Первичные данные 3 кл.'!BU20</f>
        <v>3.5</v>
      </c>
    </row>
    <row r="370" spans="1:20" ht="13.5" thickBot="1" x14ac:dyDescent="0.25">
      <c r="A370" s="25" t="s">
        <v>47</v>
      </c>
      <c r="B370" s="322" t="str">
        <f>IF('инд. оценка уровня 3кл.'!V20=1,'инд. оценка уровня 2кл.'!$B$41,'инд. оценка уровня 2кл.'!$B$40)</f>
        <v>НИЖЕ БАЗОВОГО</v>
      </c>
      <c r="C370" s="323"/>
      <c r="D370" s="323"/>
      <c r="E370" s="323"/>
      <c r="F370" s="324"/>
      <c r="G370" s="322" t="str">
        <f>IF('инд. оценка уровня 3кл.'!W20=1,'инд. оценка уровня 2кл.'!$B$41,'инд. оценка уровня 2кл.'!$B$40)</f>
        <v>БАЗОВЫЙ</v>
      </c>
      <c r="H370" s="323"/>
      <c r="I370" s="323"/>
      <c r="J370" s="323"/>
      <c r="K370" s="323"/>
      <c r="L370" s="323"/>
      <c r="M370" s="323"/>
      <c r="N370" s="323"/>
      <c r="O370" s="323"/>
      <c r="P370" s="323"/>
      <c r="Q370" s="322" t="str">
        <f>IF('инд. оценка уровня 3кл.'!X20=1,'инд. оценка уровня 2кл.'!$B$41,'инд. оценка уровня 2кл.'!$B$40)</f>
        <v>БАЗОВЫЙ</v>
      </c>
      <c r="R370" s="323"/>
      <c r="S370" s="323"/>
      <c r="T370" s="324"/>
    </row>
    <row r="371" spans="1:20" x14ac:dyDescent="0.2">
      <c r="A371" s="25" t="s">
        <v>49</v>
      </c>
      <c r="B371" s="22" t="str">
        <f>'инд. прогресс 3 кл.'!C20</f>
        <v>D</v>
      </c>
      <c r="C371" s="22" t="str">
        <f>'инд. прогресс 3 кл.'!D20</f>
        <v>D</v>
      </c>
      <c r="D371" s="22" t="str">
        <f>'инд. прогресс 3 кл.'!E20</f>
        <v>D</v>
      </c>
      <c r="E371" s="498"/>
      <c r="F371" s="499"/>
      <c r="G371" s="22" t="str">
        <f>'инд. прогресс 3 кл.'!F20</f>
        <v>C</v>
      </c>
      <c r="H371" s="22" t="str">
        <f>'инд. прогресс 3 кл.'!G20</f>
        <v>D</v>
      </c>
      <c r="I371" s="22" t="str">
        <f>'инд. прогресс 3 кл.'!H20</f>
        <v>B</v>
      </c>
      <c r="J371" s="22" t="str">
        <f>'инд. прогресс 3 кл.'!I20</f>
        <v>C</v>
      </c>
      <c r="K371" s="22" t="str">
        <f>'инд. прогресс 3 кл.'!J20</f>
        <v>C</v>
      </c>
      <c r="L371" s="22" t="str">
        <f>'инд. прогресс 3 кл.'!K20</f>
        <v>C</v>
      </c>
      <c r="M371" s="22" t="str">
        <f>'инд. прогресс 3 кл.'!L20</f>
        <v>D</v>
      </c>
      <c r="N371" s="498"/>
      <c r="O371" s="500"/>
      <c r="P371" s="499"/>
      <c r="Q371" s="22" t="str">
        <f>'инд. прогресс 3 кл.'!M20</f>
        <v>B</v>
      </c>
      <c r="R371" s="22" t="str">
        <f>'инд. прогресс 3 кл.'!N20</f>
        <v>B</v>
      </c>
      <c r="S371" s="22" t="str">
        <f>'инд. прогресс 3 кл.'!O20</f>
        <v>B</v>
      </c>
      <c r="T371" s="200"/>
    </row>
    <row r="372" spans="1:20" ht="13.5" thickBot="1" x14ac:dyDescent="0.25">
      <c r="A372" s="196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</row>
    <row r="373" spans="1:20" ht="12.95" customHeight="1" x14ac:dyDescent="0.2">
      <c r="A373" s="331" t="s">
        <v>42</v>
      </c>
      <c r="B373" s="332"/>
      <c r="C373" s="332"/>
      <c r="D373" s="332"/>
      <c r="E373" s="332"/>
      <c r="F373" s="333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</row>
    <row r="374" spans="1:20" ht="14.1" customHeight="1" thickBot="1" x14ac:dyDescent="0.25">
      <c r="A374" s="334"/>
      <c r="B374" s="335"/>
      <c r="C374" s="335"/>
      <c r="D374" s="335"/>
      <c r="E374" s="335"/>
      <c r="F374" s="336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</row>
    <row r="375" spans="1:20" x14ac:dyDescent="0.2">
      <c r="A375" s="30" t="s">
        <v>128</v>
      </c>
      <c r="B375" s="319">
        <f>SUM(B369:T369)</f>
        <v>63.5</v>
      </c>
      <c r="C375" s="320"/>
      <c r="D375" s="320"/>
      <c r="E375" s="320"/>
      <c r="F375" s="321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</row>
    <row r="376" spans="1:20" x14ac:dyDescent="0.2">
      <c r="A376" s="201" t="s">
        <v>30</v>
      </c>
      <c r="B376" s="501" t="str">
        <f>IF('инд. оценка уровня 3кл.'!Y20=1,'инд. оценка уровня 2кл.'!$B$41,'инд. оценка уровня 2кл.'!$B$40)</f>
        <v>БАЗОВЫЙ</v>
      </c>
      <c r="C376" s="502"/>
      <c r="D376" s="502"/>
      <c r="E376" s="502"/>
      <c r="F376" s="503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</row>
    <row r="377" spans="1:20" x14ac:dyDescent="0.2">
      <c r="A377" s="202"/>
      <c r="B377" s="495"/>
      <c r="C377" s="495"/>
      <c r="D377" s="495"/>
      <c r="E377" s="495"/>
      <c r="F377" s="495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</row>
    <row r="378" spans="1:20" x14ac:dyDescent="0.2">
      <c r="A378" s="32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</row>
    <row r="379" spans="1:20" x14ac:dyDescent="0.2">
      <c r="A379" s="32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</row>
    <row r="380" spans="1:20" x14ac:dyDescent="0.2">
      <c r="A380" s="33" t="s">
        <v>50</v>
      </c>
      <c r="B380" s="33"/>
      <c r="C380" s="27"/>
      <c r="D380" s="194"/>
      <c r="E380" s="194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</row>
    <row r="381" spans="1:20" x14ac:dyDescent="0.2">
      <c r="A381" s="34" t="s">
        <v>51</v>
      </c>
      <c r="B381" s="496"/>
      <c r="C381" s="496"/>
      <c r="D381" s="195"/>
      <c r="E381" s="194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</row>
    <row r="382" spans="1:20" x14ac:dyDescent="0.2">
      <c r="A382" s="34" t="s">
        <v>52</v>
      </c>
      <c r="B382" s="497"/>
      <c r="C382" s="497"/>
      <c r="D382" s="194"/>
      <c r="E382" s="194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</row>
    <row r="383" spans="1:20" x14ac:dyDescent="0.2">
      <c r="A383" s="32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</row>
    <row r="384" spans="1:20" x14ac:dyDescent="0.2">
      <c r="A384" s="32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</row>
    <row r="385" spans="1:21" x14ac:dyDescent="0.2">
      <c r="A385" s="32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</row>
    <row r="386" spans="1:21" x14ac:dyDescent="0.2">
      <c r="A386" s="32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</row>
    <row r="387" spans="1:21" x14ac:dyDescent="0.2">
      <c r="A387" s="32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</row>
    <row r="388" spans="1:21" x14ac:dyDescent="0.2">
      <c r="A388" s="32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</row>
    <row r="389" spans="1:21" x14ac:dyDescent="0.2">
      <c r="A389" s="32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</row>
    <row r="390" spans="1:21" x14ac:dyDescent="0.2">
      <c r="A390" s="32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</row>
    <row r="391" spans="1:21" ht="18.75" x14ac:dyDescent="0.2">
      <c r="A391" s="504" t="s">
        <v>113</v>
      </c>
      <c r="B391" s="504"/>
      <c r="C391" s="504"/>
      <c r="D391" s="504"/>
      <c r="E391" s="504"/>
      <c r="F391" s="504"/>
      <c r="G391" s="504"/>
      <c r="H391" s="504"/>
      <c r="I391" s="504"/>
      <c r="J391" s="504"/>
      <c r="K391" s="504"/>
      <c r="L391" s="504"/>
      <c r="M391" s="504"/>
      <c r="N391" s="504"/>
      <c r="O391" s="504"/>
      <c r="P391" s="504"/>
      <c r="Q391" s="504"/>
      <c r="R391" s="504"/>
      <c r="S391" s="504"/>
      <c r="T391" s="504"/>
      <c r="U391" s="504"/>
    </row>
    <row r="392" spans="1:21" ht="18.75" thickBot="1" x14ac:dyDescent="0.3">
      <c r="A392" s="505" t="str">
        <f>A395</f>
        <v>Нечаева Мария</v>
      </c>
      <c r="B392" s="505"/>
      <c r="C392" s="505"/>
      <c r="D392" s="505"/>
      <c r="E392" s="505"/>
      <c r="F392" s="505"/>
      <c r="G392" s="505"/>
      <c r="H392" s="505"/>
      <c r="I392" s="505"/>
      <c r="J392" s="505"/>
      <c r="K392" s="505"/>
      <c r="L392" s="505"/>
      <c r="M392" s="505"/>
      <c r="N392" s="505"/>
      <c r="O392" s="505"/>
      <c r="P392" s="505"/>
      <c r="Q392" s="505"/>
      <c r="R392" s="505"/>
      <c r="S392" s="505"/>
      <c r="T392" s="505"/>
      <c r="U392" s="15">
        <f>U366+1</f>
        <v>16</v>
      </c>
    </row>
    <row r="393" spans="1:21" x14ac:dyDescent="0.2">
      <c r="A393" s="16"/>
      <c r="B393" s="328" t="s">
        <v>18</v>
      </c>
      <c r="C393" s="329"/>
      <c r="D393" s="506"/>
      <c r="E393" s="506"/>
      <c r="F393" s="330"/>
      <c r="G393" s="328" t="s">
        <v>19</v>
      </c>
      <c r="H393" s="329"/>
      <c r="I393" s="329"/>
      <c r="J393" s="329"/>
      <c r="K393" s="329"/>
      <c r="L393" s="329"/>
      <c r="M393" s="329"/>
      <c r="N393" s="329"/>
      <c r="O393" s="329"/>
      <c r="P393" s="329"/>
      <c r="Q393" s="328" t="s">
        <v>34</v>
      </c>
      <c r="R393" s="329"/>
      <c r="S393" s="506"/>
      <c r="T393" s="330"/>
    </row>
    <row r="394" spans="1:21" ht="92.25" thickBot="1" x14ac:dyDescent="0.25">
      <c r="A394" s="17"/>
      <c r="B394" s="18" t="s">
        <v>39</v>
      </c>
      <c r="C394" s="19" t="s">
        <v>3</v>
      </c>
      <c r="D394" s="188" t="s">
        <v>13</v>
      </c>
      <c r="E394" s="188" t="s">
        <v>93</v>
      </c>
      <c r="F394" s="20" t="s">
        <v>94</v>
      </c>
      <c r="G394" s="18" t="s">
        <v>4</v>
      </c>
      <c r="H394" s="19" t="s">
        <v>5</v>
      </c>
      <c r="I394" s="19" t="s">
        <v>36</v>
      </c>
      <c r="J394" s="19" t="s">
        <v>40</v>
      </c>
      <c r="K394" s="19" t="s">
        <v>35</v>
      </c>
      <c r="L394" s="19" t="s">
        <v>8</v>
      </c>
      <c r="M394" s="19" t="s">
        <v>17</v>
      </c>
      <c r="N394" s="19" t="s">
        <v>124</v>
      </c>
      <c r="O394" s="19" t="s">
        <v>90</v>
      </c>
      <c r="P394" s="19" t="s">
        <v>123</v>
      </c>
      <c r="Q394" s="18" t="s">
        <v>14</v>
      </c>
      <c r="R394" s="19" t="s">
        <v>15</v>
      </c>
      <c r="S394" s="188" t="s">
        <v>16</v>
      </c>
      <c r="T394" s="20" t="s">
        <v>131</v>
      </c>
    </row>
    <row r="395" spans="1:21" x14ac:dyDescent="0.2">
      <c r="A395" s="21" t="str">
        <f>'инд. оценки 2 кл.'!A21</f>
        <v>Нечаева Мария</v>
      </c>
      <c r="B395" s="22">
        <f>'Первичные данные 3 кл.'!E21</f>
        <v>0</v>
      </c>
      <c r="C395" s="22">
        <f>'Первичные данные 3 кл.'!H21</f>
        <v>0</v>
      </c>
      <c r="D395" s="23">
        <f>'Первичные данные 3 кл.'!K21</f>
        <v>0</v>
      </c>
      <c r="E395" s="23">
        <f>'Первичные данные 3 кл.'!N21</f>
        <v>0</v>
      </c>
      <c r="F395" s="23">
        <f>'Первичные данные 3 кл.'!Q21</f>
        <v>0</v>
      </c>
      <c r="G395" s="23">
        <f>'Первичные данные 3 кл.'!U21</f>
        <v>4.5</v>
      </c>
      <c r="H395" s="23">
        <f>'Первичные данные 3 кл.'!Y21</f>
        <v>3.5</v>
      </c>
      <c r="I395" s="23">
        <f>'Первичные данные 3 кл.'!AC21</f>
        <v>3.5</v>
      </c>
      <c r="J395" s="23">
        <f>'Первичные данные 3 кл.'!AG21</f>
        <v>5</v>
      </c>
      <c r="K395" s="23">
        <f>'Первичные данные 3 кл.'!AK21</f>
        <v>4.5</v>
      </c>
      <c r="L395" s="23">
        <f>'Первичные данные 3 кл.'!AO21</f>
        <v>3.5</v>
      </c>
      <c r="M395" s="23">
        <f>'Первичные данные 3 кл.'!AS21</f>
        <v>3.5</v>
      </c>
      <c r="N395" s="23">
        <f>'Первичные данные 3 кл.'!AW21</f>
        <v>2.5</v>
      </c>
      <c r="O395" s="23">
        <f>'Первичные данные 3 кл.'!BA21</f>
        <v>5.5</v>
      </c>
      <c r="P395" s="23">
        <f>'Первичные данные 3 кл.'!BE21</f>
        <v>2</v>
      </c>
      <c r="Q395" s="23">
        <f>'Первичные данные 3 кл.'!BI21</f>
        <v>3</v>
      </c>
      <c r="R395" s="23">
        <f>'Первичные данные 3 кл.'!BM21</f>
        <v>2.5</v>
      </c>
      <c r="S395" s="23">
        <f>'Первичные данные 3 кл.'!BQ21</f>
        <v>4.5</v>
      </c>
      <c r="T395" s="23">
        <f>'Первичные данные 3 кл.'!BU21</f>
        <v>2.5</v>
      </c>
    </row>
    <row r="396" spans="1:21" ht="13.5" thickBot="1" x14ac:dyDescent="0.25">
      <c r="A396" s="25" t="s">
        <v>47</v>
      </c>
      <c r="B396" s="322" t="str">
        <f>IF('инд. оценка уровня 3кл.'!V21=1,'инд. оценка уровня 2кл.'!$B$41,'инд. оценка уровня 2кл.'!$B$40)</f>
        <v>НИЖЕ БАЗОВОГО</v>
      </c>
      <c r="C396" s="323"/>
      <c r="D396" s="323"/>
      <c r="E396" s="323"/>
      <c r="F396" s="324"/>
      <c r="G396" s="322" t="str">
        <f>IF('инд. оценка уровня 3кл.'!W21=1,'инд. оценка уровня 2кл.'!$B$41,'инд. оценка уровня 2кл.'!$B$40)</f>
        <v>НИЖЕ БАЗОВОГО</v>
      </c>
      <c r="H396" s="323"/>
      <c r="I396" s="323"/>
      <c r="J396" s="323"/>
      <c r="K396" s="323"/>
      <c r="L396" s="323"/>
      <c r="M396" s="323"/>
      <c r="N396" s="323"/>
      <c r="O396" s="323"/>
      <c r="P396" s="323"/>
      <c r="Q396" s="322" t="str">
        <f>IF('инд. оценка уровня 3кл.'!X21=1,'инд. оценка уровня 2кл.'!$B$41,'инд. оценка уровня 2кл.'!$B$40)</f>
        <v>НИЖЕ БАЗОВОГО</v>
      </c>
      <c r="R396" s="323"/>
      <c r="S396" s="323"/>
      <c r="T396" s="324"/>
    </row>
    <row r="397" spans="1:21" x14ac:dyDescent="0.2">
      <c r="A397" s="25" t="s">
        <v>49</v>
      </c>
      <c r="B397" s="22" t="str">
        <f>'инд. прогресс 3 кл.'!C21</f>
        <v>D</v>
      </c>
      <c r="C397" s="22" t="str">
        <f>'инд. прогресс 3 кл.'!D21</f>
        <v>D</v>
      </c>
      <c r="D397" s="22" t="str">
        <f>'инд. прогресс 3 кл.'!E21</f>
        <v>D</v>
      </c>
      <c r="E397" s="498"/>
      <c r="F397" s="499"/>
      <c r="G397" s="22" t="str">
        <f>'инд. прогресс 3 кл.'!F21</f>
        <v>C</v>
      </c>
      <c r="H397" s="22" t="str">
        <f>'инд. прогресс 3 кл.'!G21</f>
        <v>D</v>
      </c>
      <c r="I397" s="22" t="str">
        <f>'инд. прогресс 3 кл.'!H21</f>
        <v>D</v>
      </c>
      <c r="J397" s="22" t="str">
        <f>'инд. прогресс 3 кл.'!I21</f>
        <v>C</v>
      </c>
      <c r="K397" s="22" t="str">
        <f>'инд. прогресс 3 кл.'!J21</f>
        <v>C</v>
      </c>
      <c r="L397" s="22" t="str">
        <f>'инд. прогресс 3 кл.'!K21</f>
        <v>D</v>
      </c>
      <c r="M397" s="22" t="str">
        <f>'инд. прогресс 3 кл.'!L21</f>
        <v>D</v>
      </c>
      <c r="N397" s="498"/>
      <c r="O397" s="500"/>
      <c r="P397" s="499"/>
      <c r="Q397" s="22" t="str">
        <f>'инд. прогресс 3 кл.'!M21</f>
        <v>D</v>
      </c>
      <c r="R397" s="22" t="str">
        <f>'инд. прогресс 3 кл.'!N21</f>
        <v>D</v>
      </c>
      <c r="S397" s="22" t="str">
        <f>'инд. прогресс 3 кл.'!O21</f>
        <v>C</v>
      </c>
      <c r="T397" s="200"/>
    </row>
    <row r="398" spans="1:21" ht="13.5" thickBot="1" x14ac:dyDescent="0.25">
      <c r="A398" s="196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</row>
    <row r="399" spans="1:21" ht="12.95" customHeight="1" x14ac:dyDescent="0.2">
      <c r="A399" s="331" t="s">
        <v>42</v>
      </c>
      <c r="B399" s="332"/>
      <c r="C399" s="332"/>
      <c r="D399" s="332"/>
      <c r="E399" s="332"/>
      <c r="F399" s="333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</row>
    <row r="400" spans="1:21" ht="14.1" customHeight="1" thickBot="1" x14ac:dyDescent="0.25">
      <c r="A400" s="334"/>
      <c r="B400" s="335"/>
      <c r="C400" s="335"/>
      <c r="D400" s="335"/>
      <c r="E400" s="335"/>
      <c r="F400" s="336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</row>
    <row r="401" spans="1:20" x14ac:dyDescent="0.2">
      <c r="A401" s="30" t="s">
        <v>128</v>
      </c>
      <c r="B401" s="319">
        <f>SUM(B395:T395)</f>
        <v>50.5</v>
      </c>
      <c r="C401" s="320"/>
      <c r="D401" s="320"/>
      <c r="E401" s="320"/>
      <c r="F401" s="321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</row>
    <row r="402" spans="1:20" x14ac:dyDescent="0.2">
      <c r="A402" s="201" t="s">
        <v>30</v>
      </c>
      <c r="B402" s="501" t="str">
        <f>IF('инд. оценка уровня 3кл.'!Y21=1,'инд. оценка уровня 2кл.'!$B$41,'инд. оценка уровня 2кл.'!$B$40)</f>
        <v>НИЖЕ БАЗОВОГО</v>
      </c>
      <c r="C402" s="502"/>
      <c r="D402" s="502"/>
      <c r="E402" s="502"/>
      <c r="F402" s="503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</row>
    <row r="403" spans="1:20" x14ac:dyDescent="0.2">
      <c r="A403" s="202"/>
      <c r="B403" s="495"/>
      <c r="C403" s="495"/>
      <c r="D403" s="495"/>
      <c r="E403" s="495"/>
      <c r="F403" s="495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</row>
    <row r="404" spans="1:20" x14ac:dyDescent="0.2">
      <c r="A404" s="32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</row>
    <row r="405" spans="1:20" x14ac:dyDescent="0.2">
      <c r="A405" s="32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</row>
    <row r="406" spans="1:20" x14ac:dyDescent="0.2">
      <c r="A406" s="33" t="s">
        <v>50</v>
      </c>
      <c r="B406" s="33"/>
      <c r="C406" s="27"/>
      <c r="D406" s="194"/>
      <c r="E406" s="194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</row>
    <row r="407" spans="1:20" x14ac:dyDescent="0.2">
      <c r="A407" s="34" t="s">
        <v>51</v>
      </c>
      <c r="B407" s="496"/>
      <c r="C407" s="496"/>
      <c r="D407" s="195"/>
      <c r="E407" s="194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</row>
    <row r="408" spans="1:20" x14ac:dyDescent="0.2">
      <c r="A408" s="34" t="s">
        <v>52</v>
      </c>
      <c r="B408" s="497"/>
      <c r="C408" s="497"/>
      <c r="D408" s="194"/>
      <c r="E408" s="194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</row>
    <row r="409" spans="1:20" x14ac:dyDescent="0.2">
      <c r="A409" s="32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</row>
    <row r="410" spans="1:20" x14ac:dyDescent="0.2">
      <c r="A410" s="32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</row>
    <row r="411" spans="1:20" x14ac:dyDescent="0.2">
      <c r="A411" s="32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</row>
    <row r="412" spans="1:20" x14ac:dyDescent="0.2">
      <c r="A412" s="32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</row>
    <row r="413" spans="1:20" x14ac:dyDescent="0.2">
      <c r="A413" s="32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</row>
    <row r="414" spans="1:20" x14ac:dyDescent="0.2">
      <c r="A414" s="32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</row>
    <row r="415" spans="1:20" x14ac:dyDescent="0.2">
      <c r="A415" s="32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</row>
    <row r="416" spans="1:20" x14ac:dyDescent="0.2">
      <c r="A416" s="32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</row>
    <row r="417" spans="1:21" ht="18.75" x14ac:dyDescent="0.2">
      <c r="A417" s="504" t="s">
        <v>113</v>
      </c>
      <c r="B417" s="504"/>
      <c r="C417" s="504"/>
      <c r="D417" s="504"/>
      <c r="E417" s="504"/>
      <c r="F417" s="504"/>
      <c r="G417" s="504"/>
      <c r="H417" s="504"/>
      <c r="I417" s="504"/>
      <c r="J417" s="504"/>
      <c r="K417" s="504"/>
      <c r="L417" s="504"/>
      <c r="M417" s="504"/>
      <c r="N417" s="504"/>
      <c r="O417" s="504"/>
      <c r="P417" s="504"/>
      <c r="Q417" s="504"/>
      <c r="R417" s="504"/>
      <c r="S417" s="504"/>
      <c r="T417" s="504"/>
      <c r="U417" s="504"/>
    </row>
    <row r="418" spans="1:21" ht="18.75" thickBot="1" x14ac:dyDescent="0.3">
      <c r="A418" s="505" t="str">
        <f>A421</f>
        <v>Обухович Артем</v>
      </c>
      <c r="B418" s="505"/>
      <c r="C418" s="505"/>
      <c r="D418" s="505"/>
      <c r="E418" s="505"/>
      <c r="F418" s="505"/>
      <c r="G418" s="505"/>
      <c r="H418" s="505"/>
      <c r="I418" s="505"/>
      <c r="J418" s="505"/>
      <c r="K418" s="505"/>
      <c r="L418" s="505"/>
      <c r="M418" s="505"/>
      <c r="N418" s="505"/>
      <c r="O418" s="505"/>
      <c r="P418" s="505"/>
      <c r="Q418" s="505"/>
      <c r="R418" s="505"/>
      <c r="S418" s="505"/>
      <c r="T418" s="505"/>
      <c r="U418" s="15">
        <f>U392+1</f>
        <v>17</v>
      </c>
    </row>
    <row r="419" spans="1:21" x14ac:dyDescent="0.2">
      <c r="A419" s="16"/>
      <c r="B419" s="328" t="s">
        <v>18</v>
      </c>
      <c r="C419" s="329"/>
      <c r="D419" s="506"/>
      <c r="E419" s="506"/>
      <c r="F419" s="330"/>
      <c r="G419" s="328" t="s">
        <v>19</v>
      </c>
      <c r="H419" s="329"/>
      <c r="I419" s="329"/>
      <c r="J419" s="329"/>
      <c r="K419" s="329"/>
      <c r="L419" s="329"/>
      <c r="M419" s="329"/>
      <c r="N419" s="329"/>
      <c r="O419" s="329"/>
      <c r="P419" s="329"/>
      <c r="Q419" s="328" t="s">
        <v>34</v>
      </c>
      <c r="R419" s="329"/>
      <c r="S419" s="506"/>
      <c r="T419" s="330"/>
    </row>
    <row r="420" spans="1:21" ht="92.25" thickBot="1" x14ac:dyDescent="0.25">
      <c r="A420" s="17"/>
      <c r="B420" s="18" t="s">
        <v>39</v>
      </c>
      <c r="C420" s="19" t="s">
        <v>3</v>
      </c>
      <c r="D420" s="188" t="s">
        <v>13</v>
      </c>
      <c r="E420" s="188" t="s">
        <v>93</v>
      </c>
      <c r="F420" s="20" t="s">
        <v>94</v>
      </c>
      <c r="G420" s="18" t="s">
        <v>4</v>
      </c>
      <c r="H420" s="19" t="s">
        <v>5</v>
      </c>
      <c r="I420" s="19" t="s">
        <v>36</v>
      </c>
      <c r="J420" s="19" t="s">
        <v>40</v>
      </c>
      <c r="K420" s="19" t="s">
        <v>35</v>
      </c>
      <c r="L420" s="19" t="s">
        <v>8</v>
      </c>
      <c r="M420" s="19" t="s">
        <v>17</v>
      </c>
      <c r="N420" s="19" t="s">
        <v>124</v>
      </c>
      <c r="O420" s="19" t="s">
        <v>90</v>
      </c>
      <c r="P420" s="19" t="s">
        <v>123</v>
      </c>
      <c r="Q420" s="18" t="s">
        <v>14</v>
      </c>
      <c r="R420" s="19" t="s">
        <v>15</v>
      </c>
      <c r="S420" s="188" t="s">
        <v>16</v>
      </c>
      <c r="T420" s="20" t="s">
        <v>131</v>
      </c>
    </row>
    <row r="421" spans="1:21" x14ac:dyDescent="0.2">
      <c r="A421" s="21" t="str">
        <f>'инд. оценки 2 кл.'!A22</f>
        <v>Обухович Артем</v>
      </c>
      <c r="B421" s="22">
        <f>'Первичные данные 3 кл.'!E22</f>
        <v>0</v>
      </c>
      <c r="C421" s="22">
        <f>'Первичные данные 3 кл.'!H22</f>
        <v>0</v>
      </c>
      <c r="D421" s="23">
        <f>'Первичные данные 3 кл.'!K22</f>
        <v>0</v>
      </c>
      <c r="E421" s="23">
        <f>'Первичные данные 3 кл.'!N22</f>
        <v>0</v>
      </c>
      <c r="F421" s="23">
        <f>'Первичные данные 3 кл.'!Q22</f>
        <v>0</v>
      </c>
      <c r="G421" s="23">
        <f>'Первичные данные 3 кл.'!U22</f>
        <v>5.5</v>
      </c>
      <c r="H421" s="23">
        <f>'Первичные данные 3 кл.'!Y22</f>
        <v>6</v>
      </c>
      <c r="I421" s="23">
        <f>'Первичные данные 3 кл.'!AC22</f>
        <v>6</v>
      </c>
      <c r="J421" s="23">
        <f>'Первичные данные 3 кл.'!AG22</f>
        <v>6</v>
      </c>
      <c r="K421" s="23">
        <f>'Первичные данные 3 кл.'!AK22</f>
        <v>5</v>
      </c>
      <c r="L421" s="23">
        <f>'Первичные данные 3 кл.'!AO22</f>
        <v>6</v>
      </c>
      <c r="M421" s="23">
        <f>'Первичные данные 3 кл.'!AS22</f>
        <v>6</v>
      </c>
      <c r="N421" s="23">
        <f>'Первичные данные 3 кл.'!AW22</f>
        <v>6</v>
      </c>
      <c r="O421" s="23">
        <f>'Первичные данные 3 кл.'!BA22</f>
        <v>6</v>
      </c>
      <c r="P421" s="23">
        <f>'Первичные данные 3 кл.'!BE22</f>
        <v>5.5</v>
      </c>
      <c r="Q421" s="23">
        <f>'Первичные данные 3 кл.'!BI22</f>
        <v>5.5</v>
      </c>
      <c r="R421" s="23">
        <f>'Первичные данные 3 кл.'!BM22</f>
        <v>6</v>
      </c>
      <c r="S421" s="23">
        <f>'Первичные данные 3 кл.'!BQ22</f>
        <v>6</v>
      </c>
      <c r="T421" s="23">
        <f>'Первичные данные 3 кл.'!BU22</f>
        <v>6</v>
      </c>
    </row>
    <row r="422" spans="1:21" ht="13.5" thickBot="1" x14ac:dyDescent="0.25">
      <c r="A422" s="25" t="s">
        <v>47</v>
      </c>
      <c r="B422" s="322" t="str">
        <f>IF('инд. оценка уровня 3кл.'!V22=1,'инд. оценка уровня 2кл.'!$B$41,'инд. оценка уровня 2кл.'!$B$40)</f>
        <v>НИЖЕ БАЗОВОГО</v>
      </c>
      <c r="C422" s="323"/>
      <c r="D422" s="323"/>
      <c r="E422" s="323"/>
      <c r="F422" s="324"/>
      <c r="G422" s="322" t="str">
        <f>IF('инд. оценка уровня 3кл.'!W22=1,'инд. оценка уровня 2кл.'!$B$41,'инд. оценка уровня 2кл.'!$B$40)</f>
        <v>БАЗОВЫЙ</v>
      </c>
      <c r="H422" s="323"/>
      <c r="I422" s="323"/>
      <c r="J422" s="323"/>
      <c r="K422" s="323"/>
      <c r="L422" s="323"/>
      <c r="M422" s="323"/>
      <c r="N422" s="323"/>
      <c r="O422" s="323"/>
      <c r="P422" s="323"/>
      <c r="Q422" s="322" t="str">
        <f>IF('инд. оценка уровня 3кл.'!X22=1,'инд. оценка уровня 2кл.'!$B$41,'инд. оценка уровня 2кл.'!$B$40)</f>
        <v>БАЗОВЫЙ</v>
      </c>
      <c r="R422" s="323"/>
      <c r="S422" s="323"/>
      <c r="T422" s="324"/>
    </row>
    <row r="423" spans="1:21" x14ac:dyDescent="0.2">
      <c r="A423" s="25" t="s">
        <v>49</v>
      </c>
      <c r="B423" s="22" t="str">
        <f>'инд. прогресс 3 кл.'!C22</f>
        <v>D</v>
      </c>
      <c r="C423" s="22" t="str">
        <f>'инд. прогресс 3 кл.'!D22</f>
        <v>D</v>
      </c>
      <c r="D423" s="22" t="str">
        <f>'инд. прогресс 3 кл.'!E22</f>
        <v>D</v>
      </c>
      <c r="E423" s="498"/>
      <c r="F423" s="499"/>
      <c r="G423" s="22" t="str">
        <f>'инд. прогресс 3 кл.'!F22</f>
        <v>A</v>
      </c>
      <c r="H423" s="22" t="str">
        <f>'инд. прогресс 3 кл.'!G22</f>
        <v>C</v>
      </c>
      <c r="I423" s="22" t="str">
        <f>'инд. прогресс 3 кл.'!H22</f>
        <v>A</v>
      </c>
      <c r="J423" s="22" t="str">
        <f>'инд. прогресс 3 кл.'!I22</f>
        <v>B</v>
      </c>
      <c r="K423" s="22" t="str">
        <f>'инд. прогресс 3 кл.'!J22</f>
        <v>B</v>
      </c>
      <c r="L423" s="22" t="str">
        <f>'инд. прогресс 3 кл.'!K22</f>
        <v>C</v>
      </c>
      <c r="M423" s="22" t="str">
        <f>'инд. прогресс 3 кл.'!L22</f>
        <v>B</v>
      </c>
      <c r="N423" s="498"/>
      <c r="O423" s="500"/>
      <c r="P423" s="499"/>
      <c r="Q423" s="22" t="str">
        <f>'инд. прогресс 3 кл.'!M22</f>
        <v>A</v>
      </c>
      <c r="R423" s="22" t="str">
        <f>'инд. прогресс 3 кл.'!N22</f>
        <v>A</v>
      </c>
      <c r="S423" s="22" t="str">
        <f>'инд. прогресс 3 кл.'!O22</f>
        <v>B</v>
      </c>
      <c r="T423" s="200"/>
    </row>
    <row r="424" spans="1:21" ht="13.5" thickBot="1" x14ac:dyDescent="0.25">
      <c r="A424" s="196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</row>
    <row r="425" spans="1:21" ht="12.95" customHeight="1" x14ac:dyDescent="0.2">
      <c r="A425" s="331" t="s">
        <v>42</v>
      </c>
      <c r="B425" s="332"/>
      <c r="C425" s="332"/>
      <c r="D425" s="332"/>
      <c r="E425" s="332"/>
      <c r="F425" s="333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</row>
    <row r="426" spans="1:21" ht="14.1" customHeight="1" thickBot="1" x14ac:dyDescent="0.25">
      <c r="A426" s="334"/>
      <c r="B426" s="335"/>
      <c r="C426" s="335"/>
      <c r="D426" s="335"/>
      <c r="E426" s="335"/>
      <c r="F426" s="336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</row>
    <row r="427" spans="1:21" x14ac:dyDescent="0.2">
      <c r="A427" s="30" t="s">
        <v>128</v>
      </c>
      <c r="B427" s="319">
        <f>SUM(B421:T421)</f>
        <v>81.5</v>
      </c>
      <c r="C427" s="320"/>
      <c r="D427" s="320"/>
      <c r="E427" s="320"/>
      <c r="F427" s="321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</row>
    <row r="428" spans="1:21" x14ac:dyDescent="0.2">
      <c r="A428" s="201" t="s">
        <v>30</v>
      </c>
      <c r="B428" s="501" t="str">
        <f>IF('инд. оценка уровня 3кл.'!Y22=1,'инд. оценка уровня 2кл.'!$B$41,'инд. оценка уровня 2кл.'!$B$40)</f>
        <v>БАЗОВЫЙ</v>
      </c>
      <c r="C428" s="502"/>
      <c r="D428" s="502"/>
      <c r="E428" s="502"/>
      <c r="F428" s="503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</row>
    <row r="429" spans="1:21" x14ac:dyDescent="0.2">
      <c r="A429" s="202"/>
      <c r="B429" s="495"/>
      <c r="C429" s="495"/>
      <c r="D429" s="495"/>
      <c r="E429" s="495"/>
      <c r="F429" s="495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</row>
    <row r="430" spans="1:21" x14ac:dyDescent="0.2">
      <c r="A430" s="32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</row>
    <row r="431" spans="1:21" x14ac:dyDescent="0.2">
      <c r="A431" s="32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</row>
    <row r="432" spans="1:21" x14ac:dyDescent="0.2">
      <c r="A432" s="33" t="s">
        <v>50</v>
      </c>
      <c r="B432" s="33"/>
      <c r="C432" s="27"/>
      <c r="D432" s="194"/>
      <c r="E432" s="194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</row>
    <row r="433" spans="1:21" x14ac:dyDescent="0.2">
      <c r="A433" s="34" t="s">
        <v>51</v>
      </c>
      <c r="B433" s="496"/>
      <c r="C433" s="496"/>
      <c r="D433" s="195"/>
      <c r="E433" s="194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</row>
    <row r="434" spans="1:21" x14ac:dyDescent="0.2">
      <c r="A434" s="34" t="s">
        <v>52</v>
      </c>
      <c r="B434" s="497"/>
      <c r="C434" s="497"/>
      <c r="D434" s="194"/>
      <c r="E434" s="194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</row>
    <row r="435" spans="1:21" x14ac:dyDescent="0.2">
      <c r="A435" s="32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</row>
    <row r="436" spans="1:21" x14ac:dyDescent="0.2">
      <c r="A436" s="32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</row>
    <row r="437" spans="1:21" x14ac:dyDescent="0.2">
      <c r="A437" s="32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</row>
    <row r="438" spans="1:21" x14ac:dyDescent="0.2">
      <c r="A438" s="32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</row>
    <row r="439" spans="1:21" x14ac:dyDescent="0.2">
      <c r="A439" s="32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</row>
    <row r="440" spans="1:21" x14ac:dyDescent="0.2">
      <c r="A440" s="32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</row>
    <row r="441" spans="1:21" x14ac:dyDescent="0.2">
      <c r="A441" s="32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</row>
    <row r="442" spans="1:21" x14ac:dyDescent="0.2">
      <c r="A442" s="32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</row>
    <row r="443" spans="1:21" ht="18.75" x14ac:dyDescent="0.2">
      <c r="A443" s="504" t="s">
        <v>113</v>
      </c>
      <c r="B443" s="504"/>
      <c r="C443" s="504"/>
      <c r="D443" s="504"/>
      <c r="E443" s="504"/>
      <c r="F443" s="504"/>
      <c r="G443" s="504"/>
      <c r="H443" s="504"/>
      <c r="I443" s="504"/>
      <c r="J443" s="504"/>
      <c r="K443" s="504"/>
      <c r="L443" s="504"/>
      <c r="M443" s="504"/>
      <c r="N443" s="504"/>
      <c r="O443" s="504"/>
      <c r="P443" s="504"/>
      <c r="Q443" s="504"/>
      <c r="R443" s="504"/>
      <c r="S443" s="504"/>
      <c r="T443" s="504"/>
      <c r="U443" s="504"/>
    </row>
    <row r="444" spans="1:21" ht="18.75" thickBot="1" x14ac:dyDescent="0.3">
      <c r="A444" s="505" t="str">
        <f>A447</f>
        <v>Пастухова Ксения</v>
      </c>
      <c r="B444" s="505"/>
      <c r="C444" s="505"/>
      <c r="D444" s="505"/>
      <c r="E444" s="505"/>
      <c r="F444" s="505"/>
      <c r="G444" s="505"/>
      <c r="H444" s="505"/>
      <c r="I444" s="505"/>
      <c r="J444" s="505"/>
      <c r="K444" s="505"/>
      <c r="L444" s="505"/>
      <c r="M444" s="505"/>
      <c r="N444" s="505"/>
      <c r="O444" s="505"/>
      <c r="P444" s="505"/>
      <c r="Q444" s="505"/>
      <c r="R444" s="505"/>
      <c r="S444" s="505"/>
      <c r="T444" s="505"/>
      <c r="U444" s="15">
        <f>U418+1</f>
        <v>18</v>
      </c>
    </row>
    <row r="445" spans="1:21" x14ac:dyDescent="0.2">
      <c r="A445" s="16"/>
      <c r="B445" s="328" t="s">
        <v>18</v>
      </c>
      <c r="C445" s="329"/>
      <c r="D445" s="506"/>
      <c r="E445" s="506"/>
      <c r="F445" s="330"/>
      <c r="G445" s="328" t="s">
        <v>19</v>
      </c>
      <c r="H445" s="329"/>
      <c r="I445" s="329"/>
      <c r="J445" s="329"/>
      <c r="K445" s="329"/>
      <c r="L445" s="329"/>
      <c r="M445" s="329"/>
      <c r="N445" s="329"/>
      <c r="O445" s="329"/>
      <c r="P445" s="329"/>
      <c r="Q445" s="328" t="s">
        <v>34</v>
      </c>
      <c r="R445" s="329"/>
      <c r="S445" s="506"/>
      <c r="T445" s="330"/>
    </row>
    <row r="446" spans="1:21" ht="92.25" thickBot="1" x14ac:dyDescent="0.25">
      <c r="A446" s="17"/>
      <c r="B446" s="18" t="s">
        <v>39</v>
      </c>
      <c r="C446" s="19" t="s">
        <v>3</v>
      </c>
      <c r="D446" s="188" t="s">
        <v>13</v>
      </c>
      <c r="E446" s="188" t="s">
        <v>93</v>
      </c>
      <c r="F446" s="20" t="s">
        <v>94</v>
      </c>
      <c r="G446" s="18" t="s">
        <v>4</v>
      </c>
      <c r="H446" s="19" t="s">
        <v>5</v>
      </c>
      <c r="I446" s="19" t="s">
        <v>36</v>
      </c>
      <c r="J446" s="19" t="s">
        <v>40</v>
      </c>
      <c r="K446" s="19" t="s">
        <v>35</v>
      </c>
      <c r="L446" s="19" t="s">
        <v>8</v>
      </c>
      <c r="M446" s="19" t="s">
        <v>17</v>
      </c>
      <c r="N446" s="19" t="s">
        <v>124</v>
      </c>
      <c r="O446" s="19" t="s">
        <v>90</v>
      </c>
      <c r="P446" s="19" t="s">
        <v>123</v>
      </c>
      <c r="Q446" s="18" t="s">
        <v>14</v>
      </c>
      <c r="R446" s="19" t="s">
        <v>15</v>
      </c>
      <c r="S446" s="188" t="s">
        <v>16</v>
      </c>
      <c r="T446" s="20" t="s">
        <v>131</v>
      </c>
    </row>
    <row r="447" spans="1:21" x14ac:dyDescent="0.2">
      <c r="A447" s="21" t="str">
        <f>'инд. оценки 2 кл.'!A23</f>
        <v>Пастухова Ксения</v>
      </c>
      <c r="B447" s="22">
        <f>'Первичные данные 3 кл.'!E23</f>
        <v>0</v>
      </c>
      <c r="C447" s="22">
        <f>'Первичные данные 3 кл.'!H23</f>
        <v>0</v>
      </c>
      <c r="D447" s="23">
        <f>'Первичные данные 3 кл.'!K23</f>
        <v>0</v>
      </c>
      <c r="E447" s="23">
        <f>'Первичные данные 3 кл.'!N23</f>
        <v>0</v>
      </c>
      <c r="F447" s="23">
        <f>'Первичные данные 3 кл.'!Q23</f>
        <v>0</v>
      </c>
      <c r="G447" s="23">
        <f>'Первичные данные 3 кл.'!U23</f>
        <v>3.5</v>
      </c>
      <c r="H447" s="23">
        <f>'Первичные данные 3 кл.'!Y23</f>
        <v>2.5</v>
      </c>
      <c r="I447" s="23">
        <f>'Первичные данные 3 кл.'!AC23</f>
        <v>3.5</v>
      </c>
      <c r="J447" s="23">
        <f>'Первичные данные 3 кл.'!AG23</f>
        <v>3.5</v>
      </c>
      <c r="K447" s="23">
        <f>'Первичные данные 3 кл.'!AK23</f>
        <v>2.5</v>
      </c>
      <c r="L447" s="23">
        <f>'Первичные данные 3 кл.'!AO23</f>
        <v>3.5</v>
      </c>
      <c r="M447" s="23">
        <f>'Первичные данные 3 кл.'!AS23</f>
        <v>2.5</v>
      </c>
      <c r="N447" s="23">
        <f>'Первичные данные 3 кл.'!AW23</f>
        <v>1.5</v>
      </c>
      <c r="O447" s="23">
        <f>'Первичные данные 3 кл.'!BA23</f>
        <v>4.5</v>
      </c>
      <c r="P447" s="23">
        <f>'Первичные данные 3 кл.'!BE23</f>
        <v>3</v>
      </c>
      <c r="Q447" s="23">
        <f>'Первичные данные 3 кл.'!BI23</f>
        <v>4.5</v>
      </c>
      <c r="R447" s="23">
        <f>'Первичные данные 3 кл.'!BM23</f>
        <v>4.5</v>
      </c>
      <c r="S447" s="23">
        <f>'Первичные данные 3 кл.'!BQ23</f>
        <v>4.5</v>
      </c>
      <c r="T447" s="23">
        <f>'Первичные данные 3 кл.'!BU23</f>
        <v>4.5</v>
      </c>
    </row>
    <row r="448" spans="1:21" ht="13.5" thickBot="1" x14ac:dyDescent="0.25">
      <c r="A448" s="25" t="s">
        <v>47</v>
      </c>
      <c r="B448" s="322" t="str">
        <f>IF('инд. оценка уровня 3кл.'!V23=1,'инд. оценка уровня 2кл.'!$B$41,'инд. оценка уровня 2кл.'!$B$40)</f>
        <v>НИЖЕ БАЗОВОГО</v>
      </c>
      <c r="C448" s="323"/>
      <c r="D448" s="323"/>
      <c r="E448" s="323"/>
      <c r="F448" s="324"/>
      <c r="G448" s="322" t="str">
        <f>IF('инд. оценка уровня 3кл.'!W23=1,'инд. оценка уровня 2кл.'!$B$41,'инд. оценка уровня 2кл.'!$B$40)</f>
        <v>НИЖЕ БАЗОВОГО</v>
      </c>
      <c r="H448" s="323"/>
      <c r="I448" s="323"/>
      <c r="J448" s="323"/>
      <c r="K448" s="323"/>
      <c r="L448" s="323"/>
      <c r="M448" s="323"/>
      <c r="N448" s="323"/>
      <c r="O448" s="323"/>
      <c r="P448" s="323"/>
      <c r="Q448" s="322" t="str">
        <f>IF('инд. оценка уровня 3кл.'!X23=1,'инд. оценка уровня 2кл.'!$B$41,'инд. оценка уровня 2кл.'!$B$40)</f>
        <v>БАЗОВЫЙ</v>
      </c>
      <c r="R448" s="323"/>
      <c r="S448" s="323"/>
      <c r="T448" s="324"/>
    </row>
    <row r="449" spans="1:20" x14ac:dyDescent="0.2">
      <c r="A449" s="25" t="s">
        <v>49</v>
      </c>
      <c r="B449" s="22" t="str">
        <f>'инд. прогресс 3 кл.'!C23</f>
        <v>D</v>
      </c>
      <c r="C449" s="22" t="str">
        <f>'инд. прогресс 3 кл.'!D23</f>
        <v>D</v>
      </c>
      <c r="D449" s="22" t="str">
        <f>'инд. прогресс 3 кл.'!E23</f>
        <v>D</v>
      </c>
      <c r="E449" s="498"/>
      <c r="F449" s="499"/>
      <c r="G449" s="22" t="str">
        <f>'инд. прогресс 3 кл.'!F23</f>
        <v>D</v>
      </c>
      <c r="H449" s="22" t="str">
        <f>'инд. прогресс 3 кл.'!G23</f>
        <v>D</v>
      </c>
      <c r="I449" s="22" t="str">
        <f>'инд. прогресс 3 кл.'!H23</f>
        <v>D</v>
      </c>
      <c r="J449" s="22" t="str">
        <f>'инд. прогресс 3 кл.'!I23</f>
        <v>D</v>
      </c>
      <c r="K449" s="22" t="str">
        <f>'инд. прогресс 3 кл.'!J23</f>
        <v>D</v>
      </c>
      <c r="L449" s="22" t="str">
        <f>'инд. прогресс 3 кл.'!K23</f>
        <v>D</v>
      </c>
      <c r="M449" s="22" t="str">
        <f>'инд. прогресс 3 кл.'!L23</f>
        <v>D</v>
      </c>
      <c r="N449" s="498"/>
      <c r="O449" s="500"/>
      <c r="P449" s="499"/>
      <c r="Q449" s="22" t="str">
        <f>'инд. прогресс 3 кл.'!M23</f>
        <v>B</v>
      </c>
      <c r="R449" s="22" t="str">
        <f>'инд. прогресс 3 кл.'!N23</f>
        <v>A</v>
      </c>
      <c r="S449" s="22" t="str">
        <f>'инд. прогресс 3 кл.'!O23</f>
        <v>B</v>
      </c>
      <c r="T449" s="200"/>
    </row>
    <row r="450" spans="1:20" ht="13.5" thickBot="1" x14ac:dyDescent="0.25">
      <c r="A450" s="196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</row>
    <row r="451" spans="1:20" ht="12.95" customHeight="1" x14ac:dyDescent="0.2">
      <c r="A451" s="331" t="s">
        <v>42</v>
      </c>
      <c r="B451" s="332"/>
      <c r="C451" s="332"/>
      <c r="D451" s="332"/>
      <c r="E451" s="332"/>
      <c r="F451" s="333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</row>
    <row r="452" spans="1:20" ht="14.1" customHeight="1" thickBot="1" x14ac:dyDescent="0.25">
      <c r="A452" s="334"/>
      <c r="B452" s="335"/>
      <c r="C452" s="335"/>
      <c r="D452" s="335"/>
      <c r="E452" s="335"/>
      <c r="F452" s="336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</row>
    <row r="453" spans="1:20" x14ac:dyDescent="0.2">
      <c r="A453" s="30" t="s">
        <v>128</v>
      </c>
      <c r="B453" s="319">
        <f>SUM(B447:T447)</f>
        <v>48.5</v>
      </c>
      <c r="C453" s="320"/>
      <c r="D453" s="320"/>
      <c r="E453" s="320"/>
      <c r="F453" s="321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</row>
    <row r="454" spans="1:20" x14ac:dyDescent="0.2">
      <c r="A454" s="201" t="s">
        <v>30</v>
      </c>
      <c r="B454" s="501" t="str">
        <f>IF('инд. оценка уровня 3кл.'!Y23=1,'инд. оценка уровня 2кл.'!$B$41,'инд. оценка уровня 2кл.'!$B$40)</f>
        <v>НИЖЕ БАЗОВОГО</v>
      </c>
      <c r="C454" s="502"/>
      <c r="D454" s="502"/>
      <c r="E454" s="502"/>
      <c r="F454" s="503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</row>
    <row r="455" spans="1:20" x14ac:dyDescent="0.2">
      <c r="A455" s="202"/>
      <c r="B455" s="495"/>
      <c r="C455" s="495"/>
      <c r="D455" s="495"/>
      <c r="E455" s="495"/>
      <c r="F455" s="495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</row>
    <row r="456" spans="1:20" x14ac:dyDescent="0.2">
      <c r="A456" s="32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</row>
    <row r="457" spans="1:20" x14ac:dyDescent="0.2">
      <c r="A457" s="32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</row>
    <row r="458" spans="1:20" x14ac:dyDescent="0.2">
      <c r="A458" s="33" t="s">
        <v>50</v>
      </c>
      <c r="B458" s="33"/>
      <c r="C458" s="27"/>
      <c r="D458" s="194"/>
      <c r="E458" s="194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</row>
    <row r="459" spans="1:20" x14ac:dyDescent="0.2">
      <c r="A459" s="34" t="s">
        <v>51</v>
      </c>
      <c r="B459" s="496"/>
      <c r="C459" s="496"/>
      <c r="D459" s="195"/>
      <c r="E459" s="194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</row>
    <row r="460" spans="1:20" x14ac:dyDescent="0.2">
      <c r="A460" s="34" t="s">
        <v>52</v>
      </c>
      <c r="B460" s="497"/>
      <c r="C460" s="497"/>
      <c r="D460" s="194"/>
      <c r="E460" s="194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</row>
    <row r="461" spans="1:20" x14ac:dyDescent="0.2">
      <c r="A461" s="32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</row>
    <row r="462" spans="1:20" x14ac:dyDescent="0.2">
      <c r="A462" s="32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</row>
    <row r="463" spans="1:20" x14ac:dyDescent="0.2">
      <c r="A463" s="32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</row>
    <row r="464" spans="1:20" x14ac:dyDescent="0.2">
      <c r="A464" s="32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</row>
    <row r="465" spans="1:21" x14ac:dyDescent="0.2">
      <c r="A465" s="32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</row>
    <row r="466" spans="1:21" x14ac:dyDescent="0.2">
      <c r="A466" s="32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</row>
    <row r="467" spans="1:21" x14ac:dyDescent="0.2">
      <c r="A467" s="32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</row>
    <row r="468" spans="1:21" x14ac:dyDescent="0.2">
      <c r="A468" s="32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</row>
    <row r="469" spans="1:21" ht="18.75" x14ac:dyDescent="0.2">
      <c r="A469" s="504" t="s">
        <v>113</v>
      </c>
      <c r="B469" s="504"/>
      <c r="C469" s="504"/>
      <c r="D469" s="504"/>
      <c r="E469" s="504"/>
      <c r="F469" s="504"/>
      <c r="G469" s="504"/>
      <c r="H469" s="504"/>
      <c r="I469" s="504"/>
      <c r="J469" s="504"/>
      <c r="K469" s="504"/>
      <c r="L469" s="504"/>
      <c r="M469" s="504"/>
      <c r="N469" s="504"/>
      <c r="O469" s="504"/>
      <c r="P469" s="504"/>
      <c r="Q469" s="504"/>
      <c r="R469" s="504"/>
      <c r="S469" s="504"/>
      <c r="T469" s="504"/>
      <c r="U469" s="504"/>
    </row>
    <row r="470" spans="1:21" ht="18.75" thickBot="1" x14ac:dyDescent="0.3">
      <c r="A470" s="505" t="str">
        <f>A473</f>
        <v>Проводников Иван</v>
      </c>
      <c r="B470" s="505"/>
      <c r="C470" s="505"/>
      <c r="D470" s="505"/>
      <c r="E470" s="505"/>
      <c r="F470" s="505"/>
      <c r="G470" s="505"/>
      <c r="H470" s="505"/>
      <c r="I470" s="505"/>
      <c r="J470" s="505"/>
      <c r="K470" s="505"/>
      <c r="L470" s="505"/>
      <c r="M470" s="505"/>
      <c r="N470" s="505"/>
      <c r="O470" s="505"/>
      <c r="P470" s="505"/>
      <c r="Q470" s="505"/>
      <c r="R470" s="505"/>
      <c r="S470" s="505"/>
      <c r="T470" s="505"/>
      <c r="U470" s="15">
        <f>U444+1</f>
        <v>19</v>
      </c>
    </row>
    <row r="471" spans="1:21" x14ac:dyDescent="0.2">
      <c r="A471" s="16"/>
      <c r="B471" s="328" t="s">
        <v>18</v>
      </c>
      <c r="C471" s="329"/>
      <c r="D471" s="506"/>
      <c r="E471" s="506"/>
      <c r="F471" s="330"/>
      <c r="G471" s="328" t="s">
        <v>19</v>
      </c>
      <c r="H471" s="329"/>
      <c r="I471" s="329"/>
      <c r="J471" s="329"/>
      <c r="K471" s="329"/>
      <c r="L471" s="329"/>
      <c r="M471" s="329"/>
      <c r="N471" s="329"/>
      <c r="O471" s="329"/>
      <c r="P471" s="329"/>
      <c r="Q471" s="328" t="s">
        <v>34</v>
      </c>
      <c r="R471" s="329"/>
      <c r="S471" s="506"/>
      <c r="T471" s="330"/>
    </row>
    <row r="472" spans="1:21" ht="92.25" thickBot="1" x14ac:dyDescent="0.25">
      <c r="A472" s="17"/>
      <c r="B472" s="18" t="s">
        <v>39</v>
      </c>
      <c r="C472" s="19" t="s">
        <v>3</v>
      </c>
      <c r="D472" s="188" t="s">
        <v>13</v>
      </c>
      <c r="E472" s="188" t="s">
        <v>93</v>
      </c>
      <c r="F472" s="20" t="s">
        <v>94</v>
      </c>
      <c r="G472" s="18" t="s">
        <v>4</v>
      </c>
      <c r="H472" s="19" t="s">
        <v>5</v>
      </c>
      <c r="I472" s="19" t="s">
        <v>36</v>
      </c>
      <c r="J472" s="19" t="s">
        <v>40</v>
      </c>
      <c r="K472" s="19" t="s">
        <v>35</v>
      </c>
      <c r="L472" s="19" t="s">
        <v>8</v>
      </c>
      <c r="M472" s="19" t="s">
        <v>17</v>
      </c>
      <c r="N472" s="19" t="s">
        <v>124</v>
      </c>
      <c r="O472" s="19" t="s">
        <v>90</v>
      </c>
      <c r="P472" s="19" t="s">
        <v>123</v>
      </c>
      <c r="Q472" s="18" t="s">
        <v>14</v>
      </c>
      <c r="R472" s="19" t="s">
        <v>15</v>
      </c>
      <c r="S472" s="188" t="s">
        <v>16</v>
      </c>
      <c r="T472" s="20" t="s">
        <v>131</v>
      </c>
    </row>
    <row r="473" spans="1:21" x14ac:dyDescent="0.2">
      <c r="A473" s="21" t="str">
        <f>'инд. оценки 2 кл.'!A24</f>
        <v>Проводников Иван</v>
      </c>
      <c r="B473" s="22">
        <f>'Первичные данные 3 кл.'!E24</f>
        <v>0</v>
      </c>
      <c r="C473" s="22">
        <f>'Первичные данные 3 кл.'!H24</f>
        <v>0</v>
      </c>
      <c r="D473" s="23">
        <f>'Первичные данные 3 кл.'!K24</f>
        <v>0</v>
      </c>
      <c r="E473" s="23">
        <f>'Первичные данные 3 кл.'!N24</f>
        <v>0</v>
      </c>
      <c r="F473" s="23">
        <f>'Первичные данные 3 кл.'!Q24</f>
        <v>0</v>
      </c>
      <c r="G473" s="23">
        <f>'Первичные данные 3 кл.'!U24</f>
        <v>1.5</v>
      </c>
      <c r="H473" s="23">
        <f>'Первичные данные 3 кл.'!Y24</f>
        <v>1.5</v>
      </c>
      <c r="I473" s="23">
        <f>'Первичные данные 3 кл.'!AC24</f>
        <v>2.5</v>
      </c>
      <c r="J473" s="23">
        <f>'Первичные данные 3 кл.'!AG24</f>
        <v>1.5</v>
      </c>
      <c r="K473" s="23">
        <f>'Первичные данные 3 кл.'!AK24</f>
        <v>1.5</v>
      </c>
      <c r="L473" s="23">
        <f>'Первичные данные 3 кл.'!AO24</f>
        <v>1.5</v>
      </c>
      <c r="M473" s="23">
        <f>'Первичные данные 3 кл.'!AS24</f>
        <v>1</v>
      </c>
      <c r="N473" s="23">
        <f>'Первичные данные 3 кл.'!AW24</f>
        <v>1.5</v>
      </c>
      <c r="O473" s="23">
        <f>'Первичные данные 3 кл.'!BA24</f>
        <v>2</v>
      </c>
      <c r="P473" s="23">
        <f>'Первичные данные 3 кл.'!BE24</f>
        <v>1</v>
      </c>
      <c r="Q473" s="23">
        <f>'Первичные данные 3 кл.'!BI24</f>
        <v>1</v>
      </c>
      <c r="R473" s="23">
        <f>'Первичные данные 3 кл.'!BM24</f>
        <v>0</v>
      </c>
      <c r="S473" s="23">
        <f>'Первичные данные 3 кл.'!BQ24</f>
        <v>2.5</v>
      </c>
      <c r="T473" s="23">
        <f>'Первичные данные 3 кл.'!BU24</f>
        <v>1</v>
      </c>
    </row>
    <row r="474" spans="1:21" ht="13.5" thickBot="1" x14ac:dyDescent="0.25">
      <c r="A474" s="25" t="s">
        <v>47</v>
      </c>
      <c r="B474" s="322" t="str">
        <f>IF('инд. оценка уровня 3кл.'!V24=1,'инд. оценка уровня 2кл.'!$B$41,'инд. оценка уровня 2кл.'!$B$40)</f>
        <v>НИЖЕ БАЗОВОГО</v>
      </c>
      <c r="C474" s="323"/>
      <c r="D474" s="323"/>
      <c r="E474" s="323"/>
      <c r="F474" s="324"/>
      <c r="G474" s="322" t="str">
        <f>IF('инд. оценка уровня 3кл.'!W24=1,'инд. оценка уровня 2кл.'!$B$41,'инд. оценка уровня 2кл.'!$B$40)</f>
        <v>НИЖЕ БАЗОВОГО</v>
      </c>
      <c r="H474" s="323"/>
      <c r="I474" s="323"/>
      <c r="J474" s="323"/>
      <c r="K474" s="323"/>
      <c r="L474" s="323"/>
      <c r="M474" s="323"/>
      <c r="N474" s="323"/>
      <c r="O474" s="323"/>
      <c r="P474" s="323"/>
      <c r="Q474" s="322" t="str">
        <f>IF('инд. оценка уровня 3кл.'!X24=1,'инд. оценка уровня 2кл.'!$B$41,'инд. оценка уровня 2кл.'!$B$40)</f>
        <v>НИЖЕ БАЗОВОГО</v>
      </c>
      <c r="R474" s="323"/>
      <c r="S474" s="323"/>
      <c r="T474" s="324"/>
    </row>
    <row r="475" spans="1:21" x14ac:dyDescent="0.2">
      <c r="A475" s="25" t="s">
        <v>49</v>
      </c>
      <c r="B475" s="22" t="str">
        <f>'инд. прогресс 3 кл.'!C24</f>
        <v>D</v>
      </c>
      <c r="C475" s="22" t="str">
        <f>'инд. прогресс 3 кл.'!D24</f>
        <v>D</v>
      </c>
      <c r="D475" s="22" t="str">
        <f>'инд. прогресс 3 кл.'!E24</f>
        <v>D</v>
      </c>
      <c r="E475" s="498"/>
      <c r="F475" s="499"/>
      <c r="G475" s="22" t="str">
        <f>'инд. прогресс 3 кл.'!F24</f>
        <v>D</v>
      </c>
      <c r="H475" s="22" t="str">
        <f>'инд. прогресс 3 кл.'!G24</f>
        <v>D</v>
      </c>
      <c r="I475" s="22" t="str">
        <f>'инд. прогресс 3 кл.'!H24</f>
        <v>D</v>
      </c>
      <c r="J475" s="22" t="str">
        <f>'инд. прогресс 3 кл.'!I24</f>
        <v>D</v>
      </c>
      <c r="K475" s="22" t="str">
        <f>'инд. прогресс 3 кл.'!J24</f>
        <v>D</v>
      </c>
      <c r="L475" s="22" t="str">
        <f>'инд. прогресс 3 кл.'!K24</f>
        <v>D</v>
      </c>
      <c r="M475" s="22" t="str">
        <f>'инд. прогресс 3 кл.'!L24</f>
        <v>D</v>
      </c>
      <c r="N475" s="498"/>
      <c r="O475" s="500"/>
      <c r="P475" s="499"/>
      <c r="Q475" s="22" t="str">
        <f>'инд. прогресс 3 кл.'!M24</f>
        <v>D</v>
      </c>
      <c r="R475" s="22" t="str">
        <f>'инд. прогресс 3 кл.'!N24</f>
        <v>D</v>
      </c>
      <c r="S475" s="22" t="str">
        <f>'инд. прогресс 3 кл.'!O24</f>
        <v>D</v>
      </c>
      <c r="T475" s="200"/>
    </row>
    <row r="476" spans="1:21" ht="13.5" thickBot="1" x14ac:dyDescent="0.25">
      <c r="A476" s="196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</row>
    <row r="477" spans="1:21" ht="12.95" customHeight="1" x14ac:dyDescent="0.2">
      <c r="A477" s="331" t="s">
        <v>42</v>
      </c>
      <c r="B477" s="332"/>
      <c r="C477" s="332"/>
      <c r="D477" s="332"/>
      <c r="E477" s="332"/>
      <c r="F477" s="333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</row>
    <row r="478" spans="1:21" ht="14.1" customHeight="1" thickBot="1" x14ac:dyDescent="0.25">
      <c r="A478" s="334"/>
      <c r="B478" s="335"/>
      <c r="C478" s="335"/>
      <c r="D478" s="335"/>
      <c r="E478" s="335"/>
      <c r="F478" s="336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</row>
    <row r="479" spans="1:21" x14ac:dyDescent="0.2">
      <c r="A479" s="30" t="s">
        <v>128</v>
      </c>
      <c r="B479" s="319">
        <f>SUM(B473:T473)</f>
        <v>20</v>
      </c>
      <c r="C479" s="320"/>
      <c r="D479" s="320"/>
      <c r="E479" s="320"/>
      <c r="F479" s="321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</row>
    <row r="480" spans="1:21" x14ac:dyDescent="0.2">
      <c r="A480" s="201" t="s">
        <v>30</v>
      </c>
      <c r="B480" s="501" t="str">
        <f>IF('инд. оценка уровня 3кл.'!Y24=1,'инд. оценка уровня 2кл.'!$B$41,'инд. оценка уровня 2кл.'!$B$40)</f>
        <v>НИЖЕ БАЗОВОГО</v>
      </c>
      <c r="C480" s="502"/>
      <c r="D480" s="502"/>
      <c r="E480" s="502"/>
      <c r="F480" s="503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</row>
    <row r="481" spans="1:21" x14ac:dyDescent="0.2">
      <c r="A481" s="202"/>
      <c r="B481" s="495"/>
      <c r="C481" s="495"/>
      <c r="D481" s="495"/>
      <c r="E481" s="495"/>
      <c r="F481" s="495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</row>
    <row r="482" spans="1:21" x14ac:dyDescent="0.2">
      <c r="A482" s="32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</row>
    <row r="483" spans="1:21" x14ac:dyDescent="0.2">
      <c r="A483" s="32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</row>
    <row r="484" spans="1:21" x14ac:dyDescent="0.2">
      <c r="A484" s="33" t="s">
        <v>50</v>
      </c>
      <c r="B484" s="33"/>
      <c r="C484" s="27"/>
      <c r="D484" s="194"/>
      <c r="E484" s="194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</row>
    <row r="485" spans="1:21" x14ac:dyDescent="0.2">
      <c r="A485" s="34" t="s">
        <v>51</v>
      </c>
      <c r="B485" s="496"/>
      <c r="C485" s="496"/>
      <c r="D485" s="195"/>
      <c r="E485" s="194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</row>
    <row r="486" spans="1:21" x14ac:dyDescent="0.2">
      <c r="A486" s="34" t="s">
        <v>52</v>
      </c>
      <c r="B486" s="497"/>
      <c r="C486" s="497"/>
      <c r="D486" s="194"/>
      <c r="E486" s="194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</row>
    <row r="487" spans="1:21" x14ac:dyDescent="0.2">
      <c r="A487" s="32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</row>
    <row r="488" spans="1:21" x14ac:dyDescent="0.2">
      <c r="A488" s="32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</row>
    <row r="489" spans="1:21" x14ac:dyDescent="0.2">
      <c r="A489" s="32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</row>
    <row r="490" spans="1:21" x14ac:dyDescent="0.2">
      <c r="A490" s="32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</row>
    <row r="491" spans="1:21" x14ac:dyDescent="0.2">
      <c r="A491" s="32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</row>
    <row r="492" spans="1:21" x14ac:dyDescent="0.2">
      <c r="A492" s="32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</row>
    <row r="493" spans="1:21" x14ac:dyDescent="0.2">
      <c r="A493" s="32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</row>
    <row r="494" spans="1:21" x14ac:dyDescent="0.2">
      <c r="A494" s="32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</row>
    <row r="495" spans="1:21" ht="18.75" x14ac:dyDescent="0.2">
      <c r="A495" s="504" t="s">
        <v>113</v>
      </c>
      <c r="B495" s="504"/>
      <c r="C495" s="504"/>
      <c r="D495" s="504"/>
      <c r="E495" s="504"/>
      <c r="F495" s="504"/>
      <c r="G495" s="504"/>
      <c r="H495" s="504"/>
      <c r="I495" s="504"/>
      <c r="J495" s="504"/>
      <c r="K495" s="504"/>
      <c r="L495" s="504"/>
      <c r="M495" s="504"/>
      <c r="N495" s="504"/>
      <c r="O495" s="504"/>
      <c r="P495" s="504"/>
      <c r="Q495" s="504"/>
      <c r="R495" s="504"/>
      <c r="S495" s="504"/>
      <c r="T495" s="504"/>
      <c r="U495" s="504"/>
    </row>
    <row r="496" spans="1:21" ht="18.75" thickBot="1" x14ac:dyDescent="0.3">
      <c r="A496" s="505" t="str">
        <f>A499</f>
        <v>Ратушная Маргарита</v>
      </c>
      <c r="B496" s="505"/>
      <c r="C496" s="505"/>
      <c r="D496" s="505"/>
      <c r="E496" s="505"/>
      <c r="F496" s="505"/>
      <c r="G496" s="505"/>
      <c r="H496" s="505"/>
      <c r="I496" s="505"/>
      <c r="J496" s="505"/>
      <c r="K496" s="505"/>
      <c r="L496" s="505"/>
      <c r="M496" s="505"/>
      <c r="N496" s="505"/>
      <c r="O496" s="505"/>
      <c r="P496" s="505"/>
      <c r="Q496" s="505"/>
      <c r="R496" s="505"/>
      <c r="S496" s="505"/>
      <c r="T496" s="505"/>
      <c r="U496" s="15">
        <f>U470+1</f>
        <v>20</v>
      </c>
    </row>
    <row r="497" spans="1:20" x14ac:dyDescent="0.2">
      <c r="A497" s="16"/>
      <c r="B497" s="328" t="s">
        <v>18</v>
      </c>
      <c r="C497" s="329"/>
      <c r="D497" s="506"/>
      <c r="E497" s="506"/>
      <c r="F497" s="330"/>
      <c r="G497" s="328" t="s">
        <v>19</v>
      </c>
      <c r="H497" s="329"/>
      <c r="I497" s="329"/>
      <c r="J497" s="329"/>
      <c r="K497" s="329"/>
      <c r="L497" s="329"/>
      <c r="M497" s="329"/>
      <c r="N497" s="329"/>
      <c r="O497" s="329"/>
      <c r="P497" s="329"/>
      <c r="Q497" s="328" t="s">
        <v>34</v>
      </c>
      <c r="R497" s="329"/>
      <c r="S497" s="506"/>
      <c r="T497" s="330"/>
    </row>
    <row r="498" spans="1:20" ht="92.25" thickBot="1" x14ac:dyDescent="0.25">
      <c r="A498" s="17"/>
      <c r="B498" s="18" t="s">
        <v>39</v>
      </c>
      <c r="C498" s="19" t="s">
        <v>3</v>
      </c>
      <c r="D498" s="188" t="s">
        <v>13</v>
      </c>
      <c r="E498" s="188" t="s">
        <v>93</v>
      </c>
      <c r="F498" s="20" t="s">
        <v>94</v>
      </c>
      <c r="G498" s="18" t="s">
        <v>4</v>
      </c>
      <c r="H498" s="19" t="s">
        <v>5</v>
      </c>
      <c r="I498" s="19" t="s">
        <v>36</v>
      </c>
      <c r="J498" s="19" t="s">
        <v>40</v>
      </c>
      <c r="K498" s="19" t="s">
        <v>35</v>
      </c>
      <c r="L498" s="19" t="s">
        <v>8</v>
      </c>
      <c r="M498" s="19" t="s">
        <v>17</v>
      </c>
      <c r="N498" s="19" t="s">
        <v>124</v>
      </c>
      <c r="O498" s="19" t="s">
        <v>90</v>
      </c>
      <c r="P498" s="19" t="s">
        <v>123</v>
      </c>
      <c r="Q498" s="18" t="s">
        <v>14</v>
      </c>
      <c r="R498" s="19" t="s">
        <v>15</v>
      </c>
      <c r="S498" s="188" t="s">
        <v>16</v>
      </c>
      <c r="T498" s="20" t="s">
        <v>131</v>
      </c>
    </row>
    <row r="499" spans="1:20" x14ac:dyDescent="0.2">
      <c r="A499" s="21" t="str">
        <f>'инд. оценки 2 кл.'!A25</f>
        <v>Ратушная Маргарита</v>
      </c>
      <c r="B499" s="22">
        <f>'Первичные данные 3 кл.'!E25</f>
        <v>0</v>
      </c>
      <c r="C499" s="22">
        <f>'Первичные данные 3 кл.'!H25</f>
        <v>0</v>
      </c>
      <c r="D499" s="23">
        <f>'Первичные данные 3 кл.'!K25</f>
        <v>0</v>
      </c>
      <c r="E499" s="23">
        <f>'Первичные данные 3 кл.'!N25</f>
        <v>0</v>
      </c>
      <c r="F499" s="23">
        <f>'Первичные данные 3 кл.'!Q25</f>
        <v>0</v>
      </c>
      <c r="G499" s="23">
        <f>'Первичные данные 3 кл.'!U25</f>
        <v>5</v>
      </c>
      <c r="H499" s="23">
        <f>'Первичные данные 3 кл.'!Y25</f>
        <v>4</v>
      </c>
      <c r="I499" s="23">
        <f>'Первичные данные 3 кл.'!AC25</f>
        <v>5.5</v>
      </c>
      <c r="J499" s="23">
        <f>'Первичные данные 3 кл.'!AG25</f>
        <v>5</v>
      </c>
      <c r="K499" s="23">
        <f>'Первичные данные 3 кл.'!AK25</f>
        <v>4.5</v>
      </c>
      <c r="L499" s="23">
        <f>'Первичные данные 3 кл.'!AO25</f>
        <v>5.5</v>
      </c>
      <c r="M499" s="23">
        <f>'Первичные данные 3 кл.'!AS25</f>
        <v>4.5</v>
      </c>
      <c r="N499" s="23">
        <f>'Первичные данные 3 кл.'!AW25</f>
        <v>4.5</v>
      </c>
      <c r="O499" s="23">
        <f>'Первичные данные 3 кл.'!BA25</f>
        <v>6</v>
      </c>
      <c r="P499" s="23">
        <f>'Первичные данные 3 кл.'!BE25</f>
        <v>4.5</v>
      </c>
      <c r="Q499" s="23">
        <f>'Первичные данные 3 кл.'!BI25</f>
        <v>4.5</v>
      </c>
      <c r="R499" s="23">
        <f>'Первичные данные 3 кл.'!BM25</f>
        <v>4.5</v>
      </c>
      <c r="S499" s="23">
        <f>'Первичные данные 3 кл.'!BQ25</f>
        <v>3.5</v>
      </c>
      <c r="T499" s="23">
        <f>'Первичные данные 3 кл.'!BU25</f>
        <v>4.5</v>
      </c>
    </row>
    <row r="500" spans="1:20" ht="13.5" thickBot="1" x14ac:dyDescent="0.25">
      <c r="A500" s="25" t="s">
        <v>47</v>
      </c>
      <c r="B500" s="322" t="str">
        <f>IF('инд. оценка уровня 3кл.'!V25=1,'инд. оценка уровня 2кл.'!$B$41,'инд. оценка уровня 2кл.'!$B$40)</f>
        <v>НИЖЕ БАЗОВОГО</v>
      </c>
      <c r="C500" s="323"/>
      <c r="D500" s="323"/>
      <c r="E500" s="323"/>
      <c r="F500" s="324"/>
      <c r="G500" s="322" t="str">
        <f>IF('инд. оценка уровня 3кл.'!W25=1,'инд. оценка уровня 2кл.'!$B$41,'инд. оценка уровня 2кл.'!$B$40)</f>
        <v>БАЗОВЫЙ</v>
      </c>
      <c r="H500" s="323"/>
      <c r="I500" s="323"/>
      <c r="J500" s="323"/>
      <c r="K500" s="323"/>
      <c r="L500" s="323"/>
      <c r="M500" s="323"/>
      <c r="N500" s="323"/>
      <c r="O500" s="323"/>
      <c r="P500" s="323"/>
      <c r="Q500" s="322" t="str">
        <f>IF('инд. оценка уровня 3кл.'!X25=1,'инд. оценка уровня 2кл.'!$B$41,'инд. оценка уровня 2кл.'!$B$40)</f>
        <v>БАЗОВЫЙ</v>
      </c>
      <c r="R500" s="323"/>
      <c r="S500" s="323"/>
      <c r="T500" s="324"/>
    </row>
    <row r="501" spans="1:20" x14ac:dyDescent="0.2">
      <c r="A501" s="25" t="s">
        <v>49</v>
      </c>
      <c r="B501" s="22" t="str">
        <f>'инд. прогресс 3 кл.'!C25</f>
        <v>D</v>
      </c>
      <c r="C501" s="22" t="str">
        <f>'инд. прогресс 3 кл.'!D25</f>
        <v>C</v>
      </c>
      <c r="D501" s="22" t="str">
        <f>'инд. прогресс 3 кл.'!E25</f>
        <v>D</v>
      </c>
      <c r="E501" s="498"/>
      <c r="F501" s="499"/>
      <c r="G501" s="22" t="str">
        <f>'инд. прогресс 3 кл.'!F25</f>
        <v>A</v>
      </c>
      <c r="H501" s="22" t="str">
        <f>'инд. прогресс 3 кл.'!G25</f>
        <v>B</v>
      </c>
      <c r="I501" s="22" t="str">
        <f>'инд. прогресс 3 кл.'!H25</f>
        <v>B</v>
      </c>
      <c r="J501" s="22" t="str">
        <f>'инд. прогресс 3 кл.'!I25</f>
        <v>C</v>
      </c>
      <c r="K501" s="22" t="str">
        <f>'инд. прогресс 3 кл.'!J25</f>
        <v>B</v>
      </c>
      <c r="L501" s="22" t="str">
        <f>'инд. прогресс 3 кл.'!K25</f>
        <v>B</v>
      </c>
      <c r="M501" s="22" t="str">
        <f>'инд. прогресс 3 кл.'!L25</f>
        <v>B</v>
      </c>
      <c r="N501" s="498"/>
      <c r="O501" s="500"/>
      <c r="P501" s="499"/>
      <c r="Q501" s="22" t="str">
        <f>'инд. прогресс 3 кл.'!M25</f>
        <v>C</v>
      </c>
      <c r="R501" s="22" t="str">
        <f>'инд. прогресс 3 кл.'!N25</f>
        <v>C</v>
      </c>
      <c r="S501" s="22" t="str">
        <f>'инд. прогресс 3 кл.'!O25</f>
        <v>D</v>
      </c>
      <c r="T501" s="200"/>
    </row>
    <row r="502" spans="1:20" ht="13.5" thickBot="1" x14ac:dyDescent="0.25">
      <c r="A502" s="196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</row>
    <row r="503" spans="1:20" ht="12.95" customHeight="1" x14ac:dyDescent="0.2">
      <c r="A503" s="331" t="s">
        <v>42</v>
      </c>
      <c r="B503" s="332"/>
      <c r="C503" s="332"/>
      <c r="D503" s="332"/>
      <c r="E503" s="332"/>
      <c r="F503" s="333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</row>
    <row r="504" spans="1:20" ht="14.1" customHeight="1" thickBot="1" x14ac:dyDescent="0.25">
      <c r="A504" s="334"/>
      <c r="B504" s="335"/>
      <c r="C504" s="335"/>
      <c r="D504" s="335"/>
      <c r="E504" s="335"/>
      <c r="F504" s="336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</row>
    <row r="505" spans="1:20" x14ac:dyDescent="0.2">
      <c r="A505" s="30" t="s">
        <v>128</v>
      </c>
      <c r="B505" s="319">
        <f>SUM(B499:T499)</f>
        <v>66</v>
      </c>
      <c r="C505" s="320"/>
      <c r="D505" s="320"/>
      <c r="E505" s="320"/>
      <c r="F505" s="321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</row>
    <row r="506" spans="1:20" x14ac:dyDescent="0.2">
      <c r="A506" s="201" t="s">
        <v>30</v>
      </c>
      <c r="B506" s="501" t="str">
        <f>IF('инд. оценка уровня 3кл.'!Y25=1,'инд. оценка уровня 2кл.'!$B$41,'инд. оценка уровня 2кл.'!$B$40)</f>
        <v>БАЗОВЫЙ</v>
      </c>
      <c r="C506" s="502"/>
      <c r="D506" s="502"/>
      <c r="E506" s="502"/>
      <c r="F506" s="503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</row>
    <row r="507" spans="1:20" x14ac:dyDescent="0.2">
      <c r="A507" s="202"/>
      <c r="B507" s="495"/>
      <c r="C507" s="495"/>
      <c r="D507" s="495"/>
      <c r="E507" s="495"/>
      <c r="F507" s="495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</row>
    <row r="508" spans="1:20" x14ac:dyDescent="0.2">
      <c r="A508" s="32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</row>
    <row r="509" spans="1:20" x14ac:dyDescent="0.2">
      <c r="A509" s="32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</row>
    <row r="510" spans="1:20" x14ac:dyDescent="0.2">
      <c r="A510" s="33" t="s">
        <v>50</v>
      </c>
      <c r="B510" s="33"/>
      <c r="C510" s="27"/>
      <c r="D510" s="194"/>
      <c r="E510" s="194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</row>
    <row r="511" spans="1:20" x14ac:dyDescent="0.2">
      <c r="A511" s="34" t="s">
        <v>51</v>
      </c>
      <c r="B511" s="496"/>
      <c r="C511" s="496"/>
      <c r="D511" s="195"/>
      <c r="E511" s="194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</row>
    <row r="512" spans="1:20" x14ac:dyDescent="0.2">
      <c r="A512" s="34" t="s">
        <v>52</v>
      </c>
      <c r="B512" s="497"/>
      <c r="C512" s="497"/>
      <c r="D512" s="194"/>
      <c r="E512" s="194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</row>
    <row r="513" spans="1:21" x14ac:dyDescent="0.2">
      <c r="A513" s="32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</row>
    <row r="514" spans="1:21" x14ac:dyDescent="0.2">
      <c r="A514" s="32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</row>
    <row r="515" spans="1:21" x14ac:dyDescent="0.2">
      <c r="A515" s="32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</row>
    <row r="516" spans="1:21" x14ac:dyDescent="0.2">
      <c r="A516" s="32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</row>
    <row r="517" spans="1:21" x14ac:dyDescent="0.2">
      <c r="A517" s="32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</row>
    <row r="518" spans="1:21" x14ac:dyDescent="0.2">
      <c r="A518" s="32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</row>
    <row r="519" spans="1:21" x14ac:dyDescent="0.2">
      <c r="A519" s="32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</row>
    <row r="520" spans="1:21" x14ac:dyDescent="0.2">
      <c r="A520" s="32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</row>
    <row r="521" spans="1:21" ht="18.75" x14ac:dyDescent="0.2">
      <c r="A521" s="504" t="s">
        <v>113</v>
      </c>
      <c r="B521" s="504"/>
      <c r="C521" s="504"/>
      <c r="D521" s="504"/>
      <c r="E521" s="504"/>
      <c r="F521" s="504"/>
      <c r="G521" s="504"/>
      <c r="H521" s="504"/>
      <c r="I521" s="504"/>
      <c r="J521" s="504"/>
      <c r="K521" s="504"/>
      <c r="L521" s="504"/>
      <c r="M521" s="504"/>
      <c r="N521" s="504"/>
      <c r="O521" s="504"/>
      <c r="P521" s="504"/>
      <c r="Q521" s="504"/>
      <c r="R521" s="504"/>
      <c r="S521" s="504"/>
      <c r="T521" s="504"/>
      <c r="U521" s="504"/>
    </row>
    <row r="522" spans="1:21" ht="18.75" thickBot="1" x14ac:dyDescent="0.3">
      <c r="A522" s="505" t="str">
        <f>A525</f>
        <v>Салтыков Кирилл</v>
      </c>
      <c r="B522" s="505"/>
      <c r="C522" s="505"/>
      <c r="D522" s="505"/>
      <c r="E522" s="505"/>
      <c r="F522" s="505"/>
      <c r="G522" s="505"/>
      <c r="H522" s="505"/>
      <c r="I522" s="505"/>
      <c r="J522" s="505"/>
      <c r="K522" s="505"/>
      <c r="L522" s="505"/>
      <c r="M522" s="505"/>
      <c r="N522" s="505"/>
      <c r="O522" s="505"/>
      <c r="P522" s="505"/>
      <c r="Q522" s="505"/>
      <c r="R522" s="505"/>
      <c r="S522" s="505"/>
      <c r="T522" s="505"/>
      <c r="U522" s="15">
        <f>U496+1</f>
        <v>21</v>
      </c>
    </row>
    <row r="523" spans="1:21" x14ac:dyDescent="0.2">
      <c r="A523" s="16"/>
      <c r="B523" s="328" t="s">
        <v>18</v>
      </c>
      <c r="C523" s="329"/>
      <c r="D523" s="506"/>
      <c r="E523" s="506"/>
      <c r="F523" s="330"/>
      <c r="G523" s="328" t="s">
        <v>19</v>
      </c>
      <c r="H523" s="329"/>
      <c r="I523" s="329"/>
      <c r="J523" s="329"/>
      <c r="K523" s="329"/>
      <c r="L523" s="329"/>
      <c r="M523" s="329"/>
      <c r="N523" s="329"/>
      <c r="O523" s="329"/>
      <c r="P523" s="329"/>
      <c r="Q523" s="328" t="s">
        <v>34</v>
      </c>
      <c r="R523" s="329"/>
      <c r="S523" s="506"/>
      <c r="T523" s="330"/>
    </row>
    <row r="524" spans="1:21" ht="92.25" thickBot="1" x14ac:dyDescent="0.25">
      <c r="A524" s="17"/>
      <c r="B524" s="18" t="s">
        <v>39</v>
      </c>
      <c r="C524" s="19" t="s">
        <v>3</v>
      </c>
      <c r="D524" s="188" t="s">
        <v>13</v>
      </c>
      <c r="E524" s="188" t="s">
        <v>93</v>
      </c>
      <c r="F524" s="20" t="s">
        <v>94</v>
      </c>
      <c r="G524" s="18" t="s">
        <v>4</v>
      </c>
      <c r="H524" s="19" t="s">
        <v>5</v>
      </c>
      <c r="I524" s="19" t="s">
        <v>36</v>
      </c>
      <c r="J524" s="19" t="s">
        <v>40</v>
      </c>
      <c r="K524" s="19" t="s">
        <v>35</v>
      </c>
      <c r="L524" s="19" t="s">
        <v>8</v>
      </c>
      <c r="M524" s="19" t="s">
        <v>17</v>
      </c>
      <c r="N524" s="19" t="s">
        <v>124</v>
      </c>
      <c r="O524" s="19" t="s">
        <v>90</v>
      </c>
      <c r="P524" s="19" t="s">
        <v>123</v>
      </c>
      <c r="Q524" s="18" t="s">
        <v>14</v>
      </c>
      <c r="R524" s="19" t="s">
        <v>15</v>
      </c>
      <c r="S524" s="188" t="s">
        <v>16</v>
      </c>
      <c r="T524" s="20" t="s">
        <v>131</v>
      </c>
    </row>
    <row r="525" spans="1:21" x14ac:dyDescent="0.2">
      <c r="A525" s="21" t="str">
        <f>'инд. оценки 2 кл.'!A26</f>
        <v>Салтыков Кирилл</v>
      </c>
      <c r="B525" s="22">
        <f>'Первичные данные 3 кл.'!E26</f>
        <v>0</v>
      </c>
      <c r="C525" s="22">
        <f>'Первичные данные 3 кл.'!H26</f>
        <v>0</v>
      </c>
      <c r="D525" s="23">
        <f>'Первичные данные 3 кл.'!K26</f>
        <v>0</v>
      </c>
      <c r="E525" s="23">
        <f>'Первичные данные 3 кл.'!N26</f>
        <v>0</v>
      </c>
      <c r="F525" s="23">
        <f>'Первичные данные 3 кл.'!Q26</f>
        <v>0</v>
      </c>
      <c r="G525" s="23">
        <f>'Первичные данные 3 кл.'!U26</f>
        <v>4.5</v>
      </c>
      <c r="H525" s="23">
        <f>'Первичные данные 3 кл.'!Y26</f>
        <v>4.5</v>
      </c>
      <c r="I525" s="23">
        <f>'Первичные данные 3 кл.'!AC26</f>
        <v>5</v>
      </c>
      <c r="J525" s="23">
        <f>'Первичные данные 3 кл.'!AG26</f>
        <v>3.5</v>
      </c>
      <c r="K525" s="23">
        <f>'Первичные данные 3 кл.'!AK26</f>
        <v>6</v>
      </c>
      <c r="L525" s="23">
        <f>'Первичные данные 3 кл.'!AO26</f>
        <v>5</v>
      </c>
      <c r="M525" s="23">
        <f>'Первичные данные 3 кл.'!AS26</f>
        <v>4.5</v>
      </c>
      <c r="N525" s="23">
        <f>'Первичные данные 3 кл.'!AW26</f>
        <v>5</v>
      </c>
      <c r="O525" s="23">
        <f>'Первичные данные 3 кл.'!BA26</f>
        <v>6</v>
      </c>
      <c r="P525" s="23">
        <f>'Первичные данные 3 кл.'!BE26</f>
        <v>4.5</v>
      </c>
      <c r="Q525" s="23">
        <f>'Первичные данные 3 кл.'!BI26</f>
        <v>4.5</v>
      </c>
      <c r="R525" s="23">
        <f>'Первичные данные 3 кл.'!BM26</f>
        <v>4.5</v>
      </c>
      <c r="S525" s="23">
        <f>'Первичные данные 3 кл.'!BQ26</f>
        <v>6</v>
      </c>
      <c r="T525" s="23">
        <f>'Первичные данные 3 кл.'!BU26</f>
        <v>3.5</v>
      </c>
    </row>
    <row r="526" spans="1:21" ht="13.5" thickBot="1" x14ac:dyDescent="0.25">
      <c r="A526" s="25" t="s">
        <v>47</v>
      </c>
      <c r="B526" s="322" t="str">
        <f>IF('инд. оценка уровня 3кл.'!V26=1,'инд. оценка уровня 2кл.'!$B$41,'инд. оценка уровня 2кл.'!$B$40)</f>
        <v>НИЖЕ БАЗОВОГО</v>
      </c>
      <c r="C526" s="323"/>
      <c r="D526" s="323"/>
      <c r="E526" s="323"/>
      <c r="F526" s="324"/>
      <c r="G526" s="322" t="str">
        <f>IF('инд. оценка уровня 3кл.'!W26=1,'инд. оценка уровня 2кл.'!$B$41,'инд. оценка уровня 2кл.'!$B$40)</f>
        <v>БАЗОВЫЙ</v>
      </c>
      <c r="H526" s="323"/>
      <c r="I526" s="323"/>
      <c r="J526" s="323"/>
      <c r="K526" s="323"/>
      <c r="L526" s="323"/>
      <c r="M526" s="323"/>
      <c r="N526" s="323"/>
      <c r="O526" s="323"/>
      <c r="P526" s="323"/>
      <c r="Q526" s="322" t="str">
        <f>IF('инд. оценка уровня 3кл.'!X26=1,'инд. оценка уровня 2кл.'!$B$41,'инд. оценка уровня 2кл.'!$B$40)</f>
        <v>БАЗОВЫЙ</v>
      </c>
      <c r="R526" s="323"/>
      <c r="S526" s="323"/>
      <c r="T526" s="324"/>
    </row>
    <row r="527" spans="1:21" x14ac:dyDescent="0.2">
      <c r="A527" s="25" t="s">
        <v>49</v>
      </c>
      <c r="B527" s="22" t="str">
        <f>'инд. прогресс 3 кл.'!C26</f>
        <v>D</v>
      </c>
      <c r="C527" s="22" t="str">
        <f>'инд. прогресс 3 кл.'!D26</f>
        <v>D</v>
      </c>
      <c r="D527" s="22" t="str">
        <f>'инд. прогресс 3 кл.'!E26</f>
        <v>D</v>
      </c>
      <c r="E527" s="498"/>
      <c r="F527" s="499"/>
      <c r="G527" s="22" t="str">
        <f>'инд. прогресс 3 кл.'!F26</f>
        <v>B</v>
      </c>
      <c r="H527" s="22" t="str">
        <f>'инд. прогресс 3 кл.'!G26</f>
        <v>B</v>
      </c>
      <c r="I527" s="22" t="str">
        <f>'инд. прогресс 3 кл.'!H26</f>
        <v>B</v>
      </c>
      <c r="J527" s="22" t="str">
        <f>'инд. прогресс 3 кл.'!I26</f>
        <v>D</v>
      </c>
      <c r="K527" s="22" t="str">
        <f>'инд. прогресс 3 кл.'!J26</f>
        <v>A</v>
      </c>
      <c r="L527" s="22" t="str">
        <f>'инд. прогресс 3 кл.'!K26</f>
        <v>C</v>
      </c>
      <c r="M527" s="22" t="str">
        <f>'инд. прогресс 3 кл.'!L26</f>
        <v>B</v>
      </c>
      <c r="N527" s="498"/>
      <c r="O527" s="500"/>
      <c r="P527" s="499"/>
      <c r="Q527" s="22" t="str">
        <f>'инд. прогресс 3 кл.'!M26</f>
        <v>B</v>
      </c>
      <c r="R527" s="22" t="str">
        <f>'инд. прогресс 3 кл.'!N26</f>
        <v>C</v>
      </c>
      <c r="S527" s="22" t="str">
        <f>'инд. прогресс 3 кл.'!O26</f>
        <v>B</v>
      </c>
      <c r="T527" s="200"/>
    </row>
    <row r="528" spans="1:21" ht="13.5" thickBot="1" x14ac:dyDescent="0.25">
      <c r="A528" s="196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</row>
    <row r="529" spans="1:20" ht="12.95" customHeight="1" x14ac:dyDescent="0.2">
      <c r="A529" s="331" t="s">
        <v>42</v>
      </c>
      <c r="B529" s="332"/>
      <c r="C529" s="332"/>
      <c r="D529" s="332"/>
      <c r="E529" s="332"/>
      <c r="F529" s="333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</row>
    <row r="530" spans="1:20" ht="14.1" customHeight="1" thickBot="1" x14ac:dyDescent="0.25">
      <c r="A530" s="334"/>
      <c r="B530" s="335"/>
      <c r="C530" s="335"/>
      <c r="D530" s="335"/>
      <c r="E530" s="335"/>
      <c r="F530" s="336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</row>
    <row r="531" spans="1:20" x14ac:dyDescent="0.2">
      <c r="A531" s="30" t="s">
        <v>128</v>
      </c>
      <c r="B531" s="319">
        <f>SUM(B525:T525)</f>
        <v>67</v>
      </c>
      <c r="C531" s="320"/>
      <c r="D531" s="320"/>
      <c r="E531" s="320"/>
      <c r="F531" s="321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</row>
    <row r="532" spans="1:20" x14ac:dyDescent="0.2">
      <c r="A532" s="201" t="s">
        <v>30</v>
      </c>
      <c r="B532" s="501" t="str">
        <f>IF('инд. оценка уровня 3кл.'!Y26=1,'инд. оценка уровня 2кл.'!$B$41,'инд. оценка уровня 2кл.'!$B$40)</f>
        <v>БАЗОВЫЙ</v>
      </c>
      <c r="C532" s="502"/>
      <c r="D532" s="502"/>
      <c r="E532" s="502"/>
      <c r="F532" s="503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</row>
    <row r="533" spans="1:20" x14ac:dyDescent="0.2">
      <c r="A533" s="202"/>
      <c r="B533" s="495"/>
      <c r="C533" s="495"/>
      <c r="D533" s="495"/>
      <c r="E533" s="495"/>
      <c r="F533" s="495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</row>
    <row r="534" spans="1:20" x14ac:dyDescent="0.2">
      <c r="A534" s="32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</row>
    <row r="535" spans="1:20" x14ac:dyDescent="0.2">
      <c r="A535" s="32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</row>
    <row r="536" spans="1:20" x14ac:dyDescent="0.2">
      <c r="A536" s="33" t="s">
        <v>50</v>
      </c>
      <c r="B536" s="33"/>
      <c r="C536" s="27"/>
      <c r="D536" s="194"/>
      <c r="E536" s="194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</row>
    <row r="537" spans="1:20" x14ac:dyDescent="0.2">
      <c r="A537" s="34" t="s">
        <v>51</v>
      </c>
      <c r="B537" s="496"/>
      <c r="C537" s="496"/>
      <c r="D537" s="195"/>
      <c r="E537" s="194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</row>
    <row r="538" spans="1:20" x14ac:dyDescent="0.2">
      <c r="A538" s="34" t="s">
        <v>52</v>
      </c>
      <c r="B538" s="497"/>
      <c r="C538" s="497"/>
      <c r="D538" s="194"/>
      <c r="E538" s="194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</row>
    <row r="539" spans="1:20" x14ac:dyDescent="0.2">
      <c r="A539" s="32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</row>
    <row r="540" spans="1:20" x14ac:dyDescent="0.2">
      <c r="A540" s="32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</row>
    <row r="541" spans="1:20" x14ac:dyDescent="0.2">
      <c r="A541" s="32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</row>
    <row r="542" spans="1:20" x14ac:dyDescent="0.2">
      <c r="A542" s="32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</row>
    <row r="543" spans="1:20" x14ac:dyDescent="0.2">
      <c r="A543" s="32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</row>
    <row r="544" spans="1:20" x14ac:dyDescent="0.2">
      <c r="A544" s="32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</row>
    <row r="545" spans="1:21" x14ac:dyDescent="0.2">
      <c r="A545" s="32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</row>
    <row r="546" spans="1:21" x14ac:dyDescent="0.2">
      <c r="A546" s="32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</row>
    <row r="547" spans="1:21" ht="18.75" x14ac:dyDescent="0.2">
      <c r="A547" s="504" t="s">
        <v>113</v>
      </c>
      <c r="B547" s="504"/>
      <c r="C547" s="504"/>
      <c r="D547" s="504"/>
      <c r="E547" s="504"/>
      <c r="F547" s="504"/>
      <c r="G547" s="504"/>
      <c r="H547" s="504"/>
      <c r="I547" s="504"/>
      <c r="J547" s="504"/>
      <c r="K547" s="504"/>
      <c r="L547" s="504"/>
      <c r="M547" s="504"/>
      <c r="N547" s="504"/>
      <c r="O547" s="504"/>
      <c r="P547" s="504"/>
      <c r="Q547" s="504"/>
      <c r="R547" s="504"/>
      <c r="S547" s="504"/>
      <c r="T547" s="504"/>
      <c r="U547" s="504"/>
    </row>
    <row r="548" spans="1:21" ht="18.75" thickBot="1" x14ac:dyDescent="0.3">
      <c r="A548" s="505" t="str">
        <f>A551</f>
        <v>Самойлов Савва</v>
      </c>
      <c r="B548" s="505"/>
      <c r="C548" s="505"/>
      <c r="D548" s="505"/>
      <c r="E548" s="505"/>
      <c r="F548" s="505"/>
      <c r="G548" s="505"/>
      <c r="H548" s="505"/>
      <c r="I548" s="505"/>
      <c r="J548" s="505"/>
      <c r="K548" s="505"/>
      <c r="L548" s="505"/>
      <c r="M548" s="505"/>
      <c r="N548" s="505"/>
      <c r="O548" s="505"/>
      <c r="P548" s="505"/>
      <c r="Q548" s="505"/>
      <c r="R548" s="505"/>
      <c r="S548" s="505"/>
      <c r="T548" s="505"/>
      <c r="U548" s="15">
        <f>U522+1</f>
        <v>22</v>
      </c>
    </row>
    <row r="549" spans="1:21" x14ac:dyDescent="0.2">
      <c r="A549" s="16"/>
      <c r="B549" s="328" t="s">
        <v>18</v>
      </c>
      <c r="C549" s="329"/>
      <c r="D549" s="506"/>
      <c r="E549" s="506"/>
      <c r="F549" s="330"/>
      <c r="G549" s="328" t="s">
        <v>19</v>
      </c>
      <c r="H549" s="329"/>
      <c r="I549" s="329"/>
      <c r="J549" s="329"/>
      <c r="K549" s="329"/>
      <c r="L549" s="329"/>
      <c r="M549" s="329"/>
      <c r="N549" s="329"/>
      <c r="O549" s="329"/>
      <c r="P549" s="329"/>
      <c r="Q549" s="328" t="s">
        <v>34</v>
      </c>
      <c r="R549" s="329"/>
      <c r="S549" s="506"/>
      <c r="T549" s="330"/>
    </row>
    <row r="550" spans="1:21" ht="92.25" thickBot="1" x14ac:dyDescent="0.25">
      <c r="A550" s="17"/>
      <c r="B550" s="18" t="s">
        <v>39</v>
      </c>
      <c r="C550" s="19" t="s">
        <v>3</v>
      </c>
      <c r="D550" s="188" t="s">
        <v>13</v>
      </c>
      <c r="E550" s="188" t="s">
        <v>93</v>
      </c>
      <c r="F550" s="20" t="s">
        <v>94</v>
      </c>
      <c r="G550" s="18" t="s">
        <v>4</v>
      </c>
      <c r="H550" s="19" t="s">
        <v>5</v>
      </c>
      <c r="I550" s="19" t="s">
        <v>36</v>
      </c>
      <c r="J550" s="19" t="s">
        <v>40</v>
      </c>
      <c r="K550" s="19" t="s">
        <v>35</v>
      </c>
      <c r="L550" s="19" t="s">
        <v>8</v>
      </c>
      <c r="M550" s="19" t="s">
        <v>17</v>
      </c>
      <c r="N550" s="19" t="s">
        <v>124</v>
      </c>
      <c r="O550" s="19" t="s">
        <v>90</v>
      </c>
      <c r="P550" s="19" t="s">
        <v>123</v>
      </c>
      <c r="Q550" s="18" t="s">
        <v>14</v>
      </c>
      <c r="R550" s="19" t="s">
        <v>15</v>
      </c>
      <c r="S550" s="188" t="s">
        <v>16</v>
      </c>
      <c r="T550" s="20" t="s">
        <v>131</v>
      </c>
    </row>
    <row r="551" spans="1:21" x14ac:dyDescent="0.2">
      <c r="A551" s="21" t="str">
        <f>'инд. оценки 2 кл.'!A27</f>
        <v>Самойлов Савва</v>
      </c>
      <c r="B551" s="22">
        <f>'Первичные данные 3 кл.'!E27</f>
        <v>0</v>
      </c>
      <c r="C551" s="22">
        <f>'Первичные данные 3 кл.'!H27</f>
        <v>0</v>
      </c>
      <c r="D551" s="23">
        <f>'Первичные данные 3 кл.'!K27</f>
        <v>0</v>
      </c>
      <c r="E551" s="23">
        <f>'Первичные данные 3 кл.'!N27</f>
        <v>0</v>
      </c>
      <c r="F551" s="23">
        <f>'Первичные данные 3 кл.'!Q27</f>
        <v>0</v>
      </c>
      <c r="G551" s="23">
        <f>'Первичные данные 3 кл.'!U27</f>
        <v>3.5</v>
      </c>
      <c r="H551" s="23">
        <f>'Первичные данные 3 кл.'!Y27</f>
        <v>4.5</v>
      </c>
      <c r="I551" s="23">
        <f>'Первичные данные 3 кл.'!AC27</f>
        <v>3.5</v>
      </c>
      <c r="J551" s="23">
        <f>'Первичные данные 3 кл.'!AG27</f>
        <v>4.5</v>
      </c>
      <c r="K551" s="23">
        <f>'Первичные данные 3 кл.'!AK27</f>
        <v>4</v>
      </c>
      <c r="L551" s="23">
        <f>'Первичные данные 3 кл.'!AO27</f>
        <v>4.5</v>
      </c>
      <c r="M551" s="23">
        <f>'Первичные данные 3 кл.'!AS27</f>
        <v>1.5</v>
      </c>
      <c r="N551" s="23">
        <f>'Первичные данные 3 кл.'!AW27</f>
        <v>3.5</v>
      </c>
      <c r="O551" s="23">
        <f>'Первичные данные 3 кл.'!BA27</f>
        <v>4.5</v>
      </c>
      <c r="P551" s="23">
        <f>'Первичные данные 3 кл.'!BE27</f>
        <v>3</v>
      </c>
      <c r="Q551" s="23">
        <f>'Первичные данные 3 кл.'!BI27</f>
        <v>3</v>
      </c>
      <c r="R551" s="23">
        <f>'Первичные данные 3 кл.'!BM27</f>
        <v>3.5</v>
      </c>
      <c r="S551" s="23">
        <f>'Первичные данные 3 кл.'!BQ27</f>
        <v>3.5</v>
      </c>
      <c r="T551" s="23">
        <f>'Первичные данные 3 кл.'!BU27</f>
        <v>2</v>
      </c>
    </row>
    <row r="552" spans="1:21" ht="13.5" thickBot="1" x14ac:dyDescent="0.25">
      <c r="A552" s="25" t="s">
        <v>47</v>
      </c>
      <c r="B552" s="322" t="str">
        <f>IF('инд. оценка уровня 3кл.'!V27=1,'инд. оценка уровня 2кл.'!$B$41,'инд. оценка уровня 2кл.'!$B$40)</f>
        <v>НИЖЕ БАЗОВОГО</v>
      </c>
      <c r="C552" s="323"/>
      <c r="D552" s="323"/>
      <c r="E552" s="323"/>
      <c r="F552" s="324"/>
      <c r="G552" s="322" t="str">
        <f>IF('инд. оценка уровня 3кл.'!W27=1,'инд. оценка уровня 2кл.'!$B$41,'инд. оценка уровня 2кл.'!$B$40)</f>
        <v>НИЖЕ БАЗОВОГО</v>
      </c>
      <c r="H552" s="323"/>
      <c r="I552" s="323"/>
      <c r="J552" s="323"/>
      <c r="K552" s="323"/>
      <c r="L552" s="323"/>
      <c r="M552" s="323"/>
      <c r="N552" s="323"/>
      <c r="O552" s="323"/>
      <c r="P552" s="323"/>
      <c r="Q552" s="322" t="str">
        <f>IF('инд. оценка уровня 3кл.'!X27=1,'инд. оценка уровня 2кл.'!$B$41,'инд. оценка уровня 2кл.'!$B$40)</f>
        <v>НИЖЕ БАЗОВОГО</v>
      </c>
      <c r="R552" s="323"/>
      <c r="S552" s="323"/>
      <c r="T552" s="324"/>
    </row>
    <row r="553" spans="1:21" x14ac:dyDescent="0.2">
      <c r="A553" s="25" t="s">
        <v>49</v>
      </c>
      <c r="B553" s="22" t="str">
        <f>'инд. прогресс 3 кл.'!C27</f>
        <v>D</v>
      </c>
      <c r="C553" s="22" t="str">
        <f>'инд. прогресс 3 кл.'!D27</f>
        <v>D</v>
      </c>
      <c r="D553" s="22" t="str">
        <f>'инд. прогресс 3 кл.'!E27</f>
        <v>D</v>
      </c>
      <c r="E553" s="498"/>
      <c r="F553" s="499"/>
      <c r="G553" s="22" t="str">
        <f>'инд. прогресс 3 кл.'!F27</f>
        <v>D</v>
      </c>
      <c r="H553" s="22" t="str">
        <f>'инд. прогресс 3 кл.'!G27</f>
        <v>B</v>
      </c>
      <c r="I553" s="22" t="str">
        <f>'инд. прогресс 3 кл.'!H27</f>
        <v>D</v>
      </c>
      <c r="J553" s="22" t="str">
        <f>'инд. прогресс 3 кл.'!I27</f>
        <v>C</v>
      </c>
      <c r="K553" s="22" t="str">
        <f>'инд. прогресс 3 кл.'!J27</f>
        <v>C</v>
      </c>
      <c r="L553" s="22" t="str">
        <f>'инд. прогресс 3 кл.'!K27</f>
        <v>C</v>
      </c>
      <c r="M553" s="22" t="str">
        <f>'инд. прогресс 3 кл.'!L27</f>
        <v>D</v>
      </c>
      <c r="N553" s="498"/>
      <c r="O553" s="500"/>
      <c r="P553" s="499"/>
      <c r="Q553" s="22" t="str">
        <f>'инд. прогресс 3 кл.'!M27</f>
        <v>D</v>
      </c>
      <c r="R553" s="22" t="str">
        <f>'инд. прогресс 3 кл.'!N27</f>
        <v>D</v>
      </c>
      <c r="S553" s="22" t="str">
        <f>'инд. прогресс 3 кл.'!O27</f>
        <v>D</v>
      </c>
      <c r="T553" s="200"/>
    </row>
    <row r="554" spans="1:21" ht="13.5" thickBot="1" x14ac:dyDescent="0.25">
      <c r="A554" s="196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</row>
    <row r="555" spans="1:21" ht="12.95" customHeight="1" x14ac:dyDescent="0.2">
      <c r="A555" s="331" t="s">
        <v>42</v>
      </c>
      <c r="B555" s="332"/>
      <c r="C555" s="332"/>
      <c r="D555" s="332"/>
      <c r="E555" s="332"/>
      <c r="F555" s="333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</row>
    <row r="556" spans="1:21" ht="14.1" customHeight="1" thickBot="1" x14ac:dyDescent="0.25">
      <c r="A556" s="334"/>
      <c r="B556" s="335"/>
      <c r="C556" s="335"/>
      <c r="D556" s="335"/>
      <c r="E556" s="335"/>
      <c r="F556" s="336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</row>
    <row r="557" spans="1:21" x14ac:dyDescent="0.2">
      <c r="A557" s="30" t="s">
        <v>128</v>
      </c>
      <c r="B557" s="319">
        <f>SUM(B551:T551)</f>
        <v>49</v>
      </c>
      <c r="C557" s="320"/>
      <c r="D557" s="320"/>
      <c r="E557" s="320"/>
      <c r="F557" s="321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</row>
    <row r="558" spans="1:21" x14ac:dyDescent="0.2">
      <c r="A558" s="201" t="s">
        <v>30</v>
      </c>
      <c r="B558" s="501" t="str">
        <f>IF('инд. оценка уровня 3кл.'!Y27=1,'инд. оценка уровня 2кл.'!$B$41,'инд. оценка уровня 2кл.'!$B$40)</f>
        <v>НИЖЕ БАЗОВОГО</v>
      </c>
      <c r="C558" s="502"/>
      <c r="D558" s="502"/>
      <c r="E558" s="502"/>
      <c r="F558" s="503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</row>
    <row r="559" spans="1:21" x14ac:dyDescent="0.2">
      <c r="A559" s="202"/>
      <c r="B559" s="495"/>
      <c r="C559" s="495"/>
      <c r="D559" s="495"/>
      <c r="E559" s="495"/>
      <c r="F559" s="495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</row>
    <row r="560" spans="1:21" x14ac:dyDescent="0.2">
      <c r="A560" s="32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</row>
    <row r="561" spans="1:21" x14ac:dyDescent="0.2">
      <c r="A561" s="32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</row>
    <row r="562" spans="1:21" x14ac:dyDescent="0.2">
      <c r="A562" s="33" t="s">
        <v>50</v>
      </c>
      <c r="B562" s="33"/>
      <c r="C562" s="27"/>
      <c r="D562" s="194"/>
      <c r="E562" s="194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</row>
    <row r="563" spans="1:21" x14ac:dyDescent="0.2">
      <c r="A563" s="34" t="s">
        <v>51</v>
      </c>
      <c r="B563" s="496"/>
      <c r="C563" s="496"/>
      <c r="D563" s="195"/>
      <c r="E563" s="194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</row>
    <row r="564" spans="1:21" x14ac:dyDescent="0.2">
      <c r="A564" s="34" t="s">
        <v>52</v>
      </c>
      <c r="B564" s="497"/>
      <c r="C564" s="497"/>
      <c r="D564" s="194"/>
      <c r="E564" s="194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</row>
    <row r="565" spans="1:21" x14ac:dyDescent="0.2">
      <c r="A565" s="32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</row>
    <row r="566" spans="1:21" x14ac:dyDescent="0.2">
      <c r="A566" s="32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</row>
    <row r="567" spans="1:21" x14ac:dyDescent="0.2">
      <c r="A567" s="32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</row>
    <row r="568" spans="1:21" x14ac:dyDescent="0.2">
      <c r="A568" s="32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</row>
    <row r="569" spans="1:21" x14ac:dyDescent="0.2">
      <c r="A569" s="32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</row>
    <row r="570" spans="1:21" x14ac:dyDescent="0.2">
      <c r="A570" s="32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</row>
    <row r="571" spans="1:21" x14ac:dyDescent="0.2">
      <c r="A571" s="32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</row>
    <row r="572" spans="1:21" x14ac:dyDescent="0.2">
      <c r="A572" s="32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</row>
    <row r="573" spans="1:21" ht="18.75" x14ac:dyDescent="0.2">
      <c r="A573" s="504" t="s">
        <v>113</v>
      </c>
      <c r="B573" s="504"/>
      <c r="C573" s="504"/>
      <c r="D573" s="504"/>
      <c r="E573" s="504"/>
      <c r="F573" s="504"/>
      <c r="G573" s="504"/>
      <c r="H573" s="504"/>
      <c r="I573" s="504"/>
      <c r="J573" s="504"/>
      <c r="K573" s="504"/>
      <c r="L573" s="504"/>
      <c r="M573" s="504"/>
      <c r="N573" s="504"/>
      <c r="O573" s="504"/>
      <c r="P573" s="504"/>
      <c r="Q573" s="504"/>
      <c r="R573" s="504"/>
      <c r="S573" s="504"/>
      <c r="T573" s="504"/>
      <c r="U573" s="504"/>
    </row>
    <row r="574" spans="1:21" ht="18.75" thickBot="1" x14ac:dyDescent="0.3">
      <c r="A574" s="505" t="str">
        <f>A577</f>
        <v>Чолпонкулов Эмир</v>
      </c>
      <c r="B574" s="505"/>
      <c r="C574" s="505"/>
      <c r="D574" s="505"/>
      <c r="E574" s="505"/>
      <c r="F574" s="505"/>
      <c r="G574" s="505"/>
      <c r="H574" s="505"/>
      <c r="I574" s="505"/>
      <c r="J574" s="505"/>
      <c r="K574" s="505"/>
      <c r="L574" s="505"/>
      <c r="M574" s="505"/>
      <c r="N574" s="505"/>
      <c r="O574" s="505"/>
      <c r="P574" s="505"/>
      <c r="Q574" s="505"/>
      <c r="R574" s="505"/>
      <c r="S574" s="505"/>
      <c r="T574" s="505"/>
      <c r="U574" s="15">
        <f>U548+1</f>
        <v>23</v>
      </c>
    </row>
    <row r="575" spans="1:21" x14ac:dyDescent="0.2">
      <c r="A575" s="16"/>
      <c r="B575" s="328" t="s">
        <v>18</v>
      </c>
      <c r="C575" s="329"/>
      <c r="D575" s="506"/>
      <c r="E575" s="506"/>
      <c r="F575" s="330"/>
      <c r="G575" s="328" t="s">
        <v>19</v>
      </c>
      <c r="H575" s="329"/>
      <c r="I575" s="329"/>
      <c r="J575" s="329"/>
      <c r="K575" s="329"/>
      <c r="L575" s="329"/>
      <c r="M575" s="329"/>
      <c r="N575" s="329"/>
      <c r="O575" s="329"/>
      <c r="P575" s="329"/>
      <c r="Q575" s="328" t="s">
        <v>34</v>
      </c>
      <c r="R575" s="329"/>
      <c r="S575" s="506"/>
      <c r="T575" s="330"/>
    </row>
    <row r="576" spans="1:21" ht="92.25" thickBot="1" x14ac:dyDescent="0.25">
      <c r="A576" s="17"/>
      <c r="B576" s="18" t="s">
        <v>39</v>
      </c>
      <c r="C576" s="19" t="s">
        <v>3</v>
      </c>
      <c r="D576" s="188" t="s">
        <v>13</v>
      </c>
      <c r="E576" s="188" t="s">
        <v>93</v>
      </c>
      <c r="F576" s="20" t="s">
        <v>94</v>
      </c>
      <c r="G576" s="18" t="s">
        <v>4</v>
      </c>
      <c r="H576" s="19" t="s">
        <v>5</v>
      </c>
      <c r="I576" s="19" t="s">
        <v>36</v>
      </c>
      <c r="J576" s="19" t="s">
        <v>40</v>
      </c>
      <c r="K576" s="19" t="s">
        <v>35</v>
      </c>
      <c r="L576" s="19" t="s">
        <v>8</v>
      </c>
      <c r="M576" s="19" t="s">
        <v>17</v>
      </c>
      <c r="N576" s="19" t="s">
        <v>124</v>
      </c>
      <c r="O576" s="19" t="s">
        <v>90</v>
      </c>
      <c r="P576" s="19" t="s">
        <v>123</v>
      </c>
      <c r="Q576" s="18" t="s">
        <v>14</v>
      </c>
      <c r="R576" s="19" t="s">
        <v>15</v>
      </c>
      <c r="S576" s="188" t="s">
        <v>16</v>
      </c>
      <c r="T576" s="20" t="s">
        <v>131</v>
      </c>
    </row>
    <row r="577" spans="1:20" x14ac:dyDescent="0.2">
      <c r="A577" s="21" t="str">
        <f>'инд. оценки 2 кл.'!A28</f>
        <v>Чолпонкулов Эмир</v>
      </c>
      <c r="B577" s="22">
        <f>'Первичные данные 3 кл.'!E28</f>
        <v>0</v>
      </c>
      <c r="C577" s="22">
        <f>'Первичные данные 3 кл.'!H28</f>
        <v>0</v>
      </c>
      <c r="D577" s="23">
        <f>'Первичные данные 3 кл.'!K28</f>
        <v>0</v>
      </c>
      <c r="E577" s="23">
        <f>'Первичные данные 3 кл.'!N28</f>
        <v>0</v>
      </c>
      <c r="F577" s="23">
        <f>'Первичные данные 3 кл.'!Q28</f>
        <v>0</v>
      </c>
      <c r="G577" s="23">
        <f>'Первичные данные 3 кл.'!U28</f>
        <v>5</v>
      </c>
      <c r="H577" s="23">
        <f>'Первичные данные 3 кл.'!Y28</f>
        <v>6</v>
      </c>
      <c r="I577" s="23">
        <f>'Первичные данные 3 кл.'!AC28</f>
        <v>6</v>
      </c>
      <c r="J577" s="23">
        <f>'Первичные данные 3 кл.'!AG28</f>
        <v>6</v>
      </c>
      <c r="K577" s="23">
        <f>'Первичные данные 3 кл.'!AK28</f>
        <v>5</v>
      </c>
      <c r="L577" s="23">
        <f>'Первичные данные 3 кл.'!AO28</f>
        <v>5.5</v>
      </c>
      <c r="M577" s="23">
        <f>'Первичные данные 3 кл.'!AS28</f>
        <v>5.5</v>
      </c>
      <c r="N577" s="23">
        <f>'Первичные данные 3 кл.'!AW28</f>
        <v>5</v>
      </c>
      <c r="O577" s="23">
        <f>'Первичные данные 3 кл.'!BA28</f>
        <v>6</v>
      </c>
      <c r="P577" s="23">
        <f>'Первичные данные 3 кл.'!BE28</f>
        <v>5.5</v>
      </c>
      <c r="Q577" s="23">
        <f>'Первичные данные 3 кл.'!BI28</f>
        <v>3</v>
      </c>
      <c r="R577" s="23">
        <f>'Первичные данные 3 кл.'!BM28</f>
        <v>4.5</v>
      </c>
      <c r="S577" s="23">
        <f>'Первичные данные 3 кл.'!BQ28</f>
        <v>6</v>
      </c>
      <c r="T577" s="23">
        <f>'Первичные данные 3 кл.'!BU28</f>
        <v>6</v>
      </c>
    </row>
    <row r="578" spans="1:20" ht="13.5" thickBot="1" x14ac:dyDescent="0.25">
      <c r="A578" s="25" t="s">
        <v>47</v>
      </c>
      <c r="B578" s="322" t="str">
        <f>IF('инд. оценка уровня 3кл.'!V28=1,'инд. оценка уровня 2кл.'!$B$41,'инд. оценка уровня 2кл.'!$B$40)</f>
        <v>НИЖЕ БАЗОВОГО</v>
      </c>
      <c r="C578" s="323"/>
      <c r="D578" s="323"/>
      <c r="E578" s="323"/>
      <c r="F578" s="324"/>
      <c r="G578" s="322" t="str">
        <f>IF('инд. оценка уровня 3кл.'!W28=1,'инд. оценка уровня 2кл.'!$B$41,'инд. оценка уровня 2кл.'!$B$40)</f>
        <v>БАЗОВЫЙ</v>
      </c>
      <c r="H578" s="323"/>
      <c r="I578" s="323"/>
      <c r="J578" s="323"/>
      <c r="K578" s="323"/>
      <c r="L578" s="323"/>
      <c r="M578" s="323"/>
      <c r="N578" s="323"/>
      <c r="O578" s="323"/>
      <c r="P578" s="323"/>
      <c r="Q578" s="322" t="str">
        <f>IF('инд. оценка уровня 3кл.'!X28=1,'инд. оценка уровня 2кл.'!$B$41,'инд. оценка уровня 2кл.'!$B$40)</f>
        <v>БАЗОВЫЙ</v>
      </c>
      <c r="R578" s="323"/>
      <c r="S578" s="323"/>
      <c r="T578" s="324"/>
    </row>
    <row r="579" spans="1:20" x14ac:dyDescent="0.2">
      <c r="A579" s="25" t="s">
        <v>49</v>
      </c>
      <c r="B579" s="22" t="str">
        <f>'инд. прогресс 3 кл.'!C28</f>
        <v>D</v>
      </c>
      <c r="C579" s="22" t="str">
        <f>'инд. прогресс 3 кл.'!D28</f>
        <v>D</v>
      </c>
      <c r="D579" s="22" t="str">
        <f>'инд. прогресс 3 кл.'!E28</f>
        <v>D</v>
      </c>
      <c r="E579" s="498"/>
      <c r="F579" s="499"/>
      <c r="G579" s="22" t="str">
        <f>'инд. прогресс 3 кл.'!F28</f>
        <v>A</v>
      </c>
      <c r="H579" s="22" t="str">
        <f>'инд. прогресс 3 кл.'!G28</f>
        <v>B</v>
      </c>
      <c r="I579" s="22" t="str">
        <f>'инд. прогресс 3 кл.'!H28</f>
        <v>B</v>
      </c>
      <c r="J579" s="22" t="str">
        <f>'инд. прогресс 3 кл.'!I28</f>
        <v>C</v>
      </c>
      <c r="K579" s="22" t="str">
        <f>'инд. прогресс 3 кл.'!J28</f>
        <v>B</v>
      </c>
      <c r="L579" s="22" t="str">
        <f>'инд. прогресс 3 кл.'!K28</f>
        <v>C</v>
      </c>
      <c r="M579" s="22" t="str">
        <f>'инд. прогресс 3 кл.'!L28</f>
        <v>B</v>
      </c>
      <c r="N579" s="498"/>
      <c r="O579" s="500"/>
      <c r="P579" s="499"/>
      <c r="Q579" s="22" t="str">
        <f>'инд. прогресс 3 кл.'!M28</f>
        <v>C</v>
      </c>
      <c r="R579" s="22" t="str">
        <f>'инд. прогресс 3 кл.'!N28</f>
        <v>B</v>
      </c>
      <c r="S579" s="22" t="str">
        <f>'инд. прогресс 3 кл.'!O28</f>
        <v>B</v>
      </c>
      <c r="T579" s="200"/>
    </row>
    <row r="580" spans="1:20" ht="13.5" thickBot="1" x14ac:dyDescent="0.25">
      <c r="A580" s="196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</row>
    <row r="581" spans="1:20" ht="12.95" customHeight="1" x14ac:dyDescent="0.2">
      <c r="A581" s="331" t="s">
        <v>42</v>
      </c>
      <c r="B581" s="332"/>
      <c r="C581" s="332"/>
      <c r="D581" s="332"/>
      <c r="E581" s="332"/>
      <c r="F581" s="333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</row>
    <row r="582" spans="1:20" ht="14.1" customHeight="1" thickBot="1" x14ac:dyDescent="0.25">
      <c r="A582" s="334"/>
      <c r="B582" s="335"/>
      <c r="C582" s="335"/>
      <c r="D582" s="335"/>
      <c r="E582" s="335"/>
      <c r="F582" s="336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</row>
    <row r="583" spans="1:20" x14ac:dyDescent="0.2">
      <c r="A583" s="30" t="s">
        <v>128</v>
      </c>
      <c r="B583" s="319">
        <f>SUM(B577:T577)</f>
        <v>75</v>
      </c>
      <c r="C583" s="320"/>
      <c r="D583" s="320"/>
      <c r="E583" s="320"/>
      <c r="F583" s="321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</row>
    <row r="584" spans="1:20" x14ac:dyDescent="0.2">
      <c r="A584" s="201" t="s">
        <v>30</v>
      </c>
      <c r="B584" s="501" t="str">
        <f>IF('инд. оценка уровня 3кл.'!Y28=1,'инд. оценка уровня 2кл.'!$B$41,'инд. оценка уровня 2кл.'!$B$40)</f>
        <v>БАЗОВЫЙ</v>
      </c>
      <c r="C584" s="502"/>
      <c r="D584" s="502"/>
      <c r="E584" s="502"/>
      <c r="F584" s="503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</row>
    <row r="585" spans="1:20" x14ac:dyDescent="0.2">
      <c r="A585" s="202"/>
      <c r="B585" s="495"/>
      <c r="C585" s="495"/>
      <c r="D585" s="495"/>
      <c r="E585" s="495"/>
      <c r="F585" s="495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</row>
    <row r="586" spans="1:20" x14ac:dyDescent="0.2">
      <c r="A586" s="32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</row>
    <row r="587" spans="1:20" x14ac:dyDescent="0.2">
      <c r="A587" s="32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</row>
    <row r="588" spans="1:20" x14ac:dyDescent="0.2">
      <c r="A588" s="33" t="s">
        <v>50</v>
      </c>
      <c r="B588" s="33"/>
      <c r="C588" s="27"/>
      <c r="D588" s="194"/>
      <c r="E588" s="194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</row>
    <row r="589" spans="1:20" x14ac:dyDescent="0.2">
      <c r="A589" s="34" t="s">
        <v>51</v>
      </c>
      <c r="B589" s="496"/>
      <c r="C589" s="496"/>
      <c r="D589" s="195"/>
      <c r="E589" s="194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</row>
    <row r="590" spans="1:20" x14ac:dyDescent="0.2">
      <c r="A590" s="34" t="s">
        <v>52</v>
      </c>
      <c r="B590" s="497"/>
      <c r="C590" s="497"/>
      <c r="D590" s="194"/>
      <c r="E590" s="194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</row>
    <row r="591" spans="1:20" x14ac:dyDescent="0.2">
      <c r="A591" s="32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</row>
    <row r="592" spans="1:20" x14ac:dyDescent="0.2">
      <c r="A592" s="32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</row>
    <row r="593" spans="1:21" x14ac:dyDescent="0.2">
      <c r="A593" s="32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</row>
    <row r="594" spans="1:21" x14ac:dyDescent="0.2">
      <c r="A594" s="32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</row>
    <row r="595" spans="1:21" x14ac:dyDescent="0.2">
      <c r="A595" s="32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</row>
    <row r="596" spans="1:21" x14ac:dyDescent="0.2">
      <c r="A596" s="32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</row>
    <row r="597" spans="1:21" x14ac:dyDescent="0.2">
      <c r="A597" s="32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</row>
    <row r="598" spans="1:21" x14ac:dyDescent="0.2">
      <c r="A598" s="32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</row>
    <row r="599" spans="1:21" ht="18.75" x14ac:dyDescent="0.2">
      <c r="A599" s="504" t="s">
        <v>113</v>
      </c>
      <c r="B599" s="504"/>
      <c r="C599" s="504"/>
      <c r="D599" s="504"/>
      <c r="E599" s="504"/>
      <c r="F599" s="504"/>
      <c r="G599" s="504"/>
      <c r="H599" s="504"/>
      <c r="I599" s="504"/>
      <c r="J599" s="504"/>
      <c r="K599" s="504"/>
      <c r="L599" s="504"/>
      <c r="M599" s="504"/>
      <c r="N599" s="504"/>
      <c r="O599" s="504"/>
      <c r="P599" s="504"/>
      <c r="Q599" s="504"/>
      <c r="R599" s="504"/>
      <c r="S599" s="504"/>
      <c r="T599" s="504"/>
      <c r="U599" s="504"/>
    </row>
    <row r="600" spans="1:21" ht="18.75" thickBot="1" x14ac:dyDescent="0.3">
      <c r="A600" s="505" t="str">
        <f>A603</f>
        <v>Шарипов Илья</v>
      </c>
      <c r="B600" s="505"/>
      <c r="C600" s="505"/>
      <c r="D600" s="505"/>
      <c r="E600" s="505"/>
      <c r="F600" s="505"/>
      <c r="G600" s="505"/>
      <c r="H600" s="505"/>
      <c r="I600" s="505"/>
      <c r="J600" s="505"/>
      <c r="K600" s="505"/>
      <c r="L600" s="505"/>
      <c r="M600" s="505"/>
      <c r="N600" s="505"/>
      <c r="O600" s="505"/>
      <c r="P600" s="505"/>
      <c r="Q600" s="505"/>
      <c r="R600" s="505"/>
      <c r="S600" s="505"/>
      <c r="T600" s="505"/>
      <c r="U600" s="15">
        <f>U574+1</f>
        <v>24</v>
      </c>
    </row>
    <row r="601" spans="1:21" x14ac:dyDescent="0.2">
      <c r="A601" s="16"/>
      <c r="B601" s="328" t="s">
        <v>18</v>
      </c>
      <c r="C601" s="329"/>
      <c r="D601" s="506"/>
      <c r="E601" s="506"/>
      <c r="F601" s="330"/>
      <c r="G601" s="328" t="s">
        <v>19</v>
      </c>
      <c r="H601" s="329"/>
      <c r="I601" s="329"/>
      <c r="J601" s="329"/>
      <c r="K601" s="329"/>
      <c r="L601" s="329"/>
      <c r="M601" s="329"/>
      <c r="N601" s="329"/>
      <c r="O601" s="329"/>
      <c r="P601" s="329"/>
      <c r="Q601" s="328" t="s">
        <v>34</v>
      </c>
      <c r="R601" s="329"/>
      <c r="S601" s="506"/>
      <c r="T601" s="330"/>
    </row>
    <row r="602" spans="1:21" ht="92.25" thickBot="1" x14ac:dyDescent="0.25">
      <c r="A602" s="17"/>
      <c r="B602" s="18" t="s">
        <v>39</v>
      </c>
      <c r="C602" s="19" t="s">
        <v>3</v>
      </c>
      <c r="D602" s="188" t="s">
        <v>13</v>
      </c>
      <c r="E602" s="188" t="s">
        <v>93</v>
      </c>
      <c r="F602" s="20" t="s">
        <v>94</v>
      </c>
      <c r="G602" s="18" t="s">
        <v>4</v>
      </c>
      <c r="H602" s="19" t="s">
        <v>5</v>
      </c>
      <c r="I602" s="19" t="s">
        <v>36</v>
      </c>
      <c r="J602" s="19" t="s">
        <v>40</v>
      </c>
      <c r="K602" s="19" t="s">
        <v>35</v>
      </c>
      <c r="L602" s="19" t="s">
        <v>8</v>
      </c>
      <c r="M602" s="19" t="s">
        <v>17</v>
      </c>
      <c r="N602" s="19" t="s">
        <v>124</v>
      </c>
      <c r="O602" s="19" t="s">
        <v>90</v>
      </c>
      <c r="P602" s="19" t="s">
        <v>123</v>
      </c>
      <c r="Q602" s="18" t="s">
        <v>14</v>
      </c>
      <c r="R602" s="19" t="s">
        <v>15</v>
      </c>
      <c r="S602" s="188" t="s">
        <v>16</v>
      </c>
      <c r="T602" s="20" t="s">
        <v>131</v>
      </c>
    </row>
    <row r="603" spans="1:21" x14ac:dyDescent="0.2">
      <c r="A603" s="21" t="str">
        <f>'инд. оценки 2 кл.'!A29</f>
        <v>Шарипов Илья</v>
      </c>
      <c r="B603" s="22">
        <f>'Первичные данные 3 кл.'!E29</f>
        <v>0</v>
      </c>
      <c r="C603" s="22">
        <f>'Первичные данные 3 кл.'!H29</f>
        <v>0</v>
      </c>
      <c r="D603" s="23">
        <f>'Первичные данные 3 кл.'!K29</f>
        <v>0</v>
      </c>
      <c r="E603" s="23">
        <f>'Первичные данные 3 кл.'!N29</f>
        <v>0</v>
      </c>
      <c r="F603" s="23">
        <f>'Первичные данные 3 кл.'!Q29</f>
        <v>0</v>
      </c>
      <c r="G603" s="23">
        <f>'Первичные данные 3 кл.'!U29</f>
        <v>4.5</v>
      </c>
      <c r="H603" s="23">
        <f>'Первичные данные 3 кл.'!Y29</f>
        <v>4.5</v>
      </c>
      <c r="I603" s="23">
        <f>'Первичные данные 3 кл.'!AC29</f>
        <v>4.5</v>
      </c>
      <c r="J603" s="23">
        <f>'Первичные данные 3 кл.'!AG29</f>
        <v>4</v>
      </c>
      <c r="K603" s="23">
        <f>'Первичные данные 3 кл.'!AK29</f>
        <v>4</v>
      </c>
      <c r="L603" s="23">
        <f>'Первичные данные 3 кл.'!AO29</f>
        <v>6</v>
      </c>
      <c r="M603" s="23">
        <f>'Первичные данные 3 кл.'!AS29</f>
        <v>4</v>
      </c>
      <c r="N603" s="23">
        <f>'Первичные данные 3 кл.'!AW29</f>
        <v>2.5</v>
      </c>
      <c r="O603" s="23">
        <f>'Первичные данные 3 кл.'!BA29</f>
        <v>3.5</v>
      </c>
      <c r="P603" s="23">
        <f>'Первичные данные 3 кл.'!BE29</f>
        <v>3</v>
      </c>
      <c r="Q603" s="23">
        <f>'Первичные данные 3 кл.'!BI29</f>
        <v>3</v>
      </c>
      <c r="R603" s="23">
        <f>'Первичные данные 3 кл.'!BM29</f>
        <v>3</v>
      </c>
      <c r="S603" s="23">
        <f>'Первичные данные 3 кл.'!BQ29</f>
        <v>5</v>
      </c>
      <c r="T603" s="23">
        <f>'Первичные данные 3 кл.'!BU29</f>
        <v>3.5</v>
      </c>
    </row>
    <row r="604" spans="1:21" ht="13.5" thickBot="1" x14ac:dyDescent="0.25">
      <c r="A604" s="25" t="s">
        <v>47</v>
      </c>
      <c r="B604" s="322" t="str">
        <f>IF('инд. оценка уровня 3кл.'!V29=1,'инд. оценка уровня 2кл.'!$B$41,'инд. оценка уровня 2кл.'!$B$40)</f>
        <v>НИЖЕ БАЗОВОГО</v>
      </c>
      <c r="C604" s="323"/>
      <c r="D604" s="323"/>
      <c r="E604" s="323"/>
      <c r="F604" s="324"/>
      <c r="G604" s="322" t="str">
        <f>IF('инд. оценка уровня 3кл.'!W29=1,'инд. оценка уровня 2кл.'!$B$41,'инд. оценка уровня 2кл.'!$B$40)</f>
        <v>БАЗОВЫЙ</v>
      </c>
      <c r="H604" s="323"/>
      <c r="I604" s="323"/>
      <c r="J604" s="323"/>
      <c r="K604" s="323"/>
      <c r="L604" s="323"/>
      <c r="M604" s="323"/>
      <c r="N604" s="323"/>
      <c r="O604" s="323"/>
      <c r="P604" s="323"/>
      <c r="Q604" s="322" t="str">
        <f>IF('инд. оценка уровня 3кл.'!X29=1,'инд. оценка уровня 2кл.'!$B$41,'инд. оценка уровня 2кл.'!$B$40)</f>
        <v>НИЖЕ БАЗОВОГО</v>
      </c>
      <c r="R604" s="323"/>
      <c r="S604" s="323"/>
      <c r="T604" s="324"/>
    </row>
    <row r="605" spans="1:21" x14ac:dyDescent="0.2">
      <c r="A605" s="25" t="s">
        <v>49</v>
      </c>
      <c r="B605" s="22" t="str">
        <f>'инд. прогресс 3 кл.'!C29</f>
        <v>D</v>
      </c>
      <c r="C605" s="22" t="str">
        <f>'инд. прогресс 3 кл.'!D29</f>
        <v>D</v>
      </c>
      <c r="D605" s="22" t="str">
        <f>'инд. прогресс 3 кл.'!E29</f>
        <v>D</v>
      </c>
      <c r="E605" s="498"/>
      <c r="F605" s="499"/>
      <c r="G605" s="22" t="str">
        <f>'инд. прогресс 3 кл.'!F29</f>
        <v>C</v>
      </c>
      <c r="H605" s="22" t="str">
        <f>'инд. прогресс 3 кл.'!G29</f>
        <v>C</v>
      </c>
      <c r="I605" s="22" t="str">
        <f>'инд. прогресс 3 кл.'!H29</f>
        <v>C</v>
      </c>
      <c r="J605" s="22" t="str">
        <f>'инд. прогресс 3 кл.'!I29</f>
        <v>C</v>
      </c>
      <c r="K605" s="22" t="str">
        <f>'инд. прогресс 3 кл.'!J29</f>
        <v>C</v>
      </c>
      <c r="L605" s="22" t="str">
        <f>'инд. прогресс 3 кл.'!K29</f>
        <v>C</v>
      </c>
      <c r="M605" s="22" t="str">
        <f>'инд. прогресс 3 кл.'!L29</f>
        <v>C</v>
      </c>
      <c r="N605" s="498"/>
      <c r="O605" s="500"/>
      <c r="P605" s="499"/>
      <c r="Q605" s="22" t="str">
        <f>'инд. прогресс 3 кл.'!M29</f>
        <v>D</v>
      </c>
      <c r="R605" s="22" t="str">
        <f>'инд. прогресс 3 кл.'!N29</f>
        <v>D</v>
      </c>
      <c r="S605" s="22" t="str">
        <f>'инд. прогресс 3 кл.'!O29</f>
        <v>C</v>
      </c>
      <c r="T605" s="200"/>
    </row>
    <row r="606" spans="1:21" ht="13.5" thickBot="1" x14ac:dyDescent="0.25">
      <c r="A606" s="196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</row>
    <row r="607" spans="1:21" ht="12.95" customHeight="1" x14ac:dyDescent="0.2">
      <c r="A607" s="331" t="s">
        <v>42</v>
      </c>
      <c r="B607" s="332"/>
      <c r="C607" s="332"/>
      <c r="D607" s="332"/>
      <c r="E607" s="332"/>
      <c r="F607" s="333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</row>
    <row r="608" spans="1:21" ht="14.1" customHeight="1" thickBot="1" x14ac:dyDescent="0.25">
      <c r="A608" s="334"/>
      <c r="B608" s="335"/>
      <c r="C608" s="335"/>
      <c r="D608" s="335"/>
      <c r="E608" s="335"/>
      <c r="F608" s="336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</row>
    <row r="609" spans="1:20" x14ac:dyDescent="0.2">
      <c r="A609" s="30" t="s">
        <v>128</v>
      </c>
      <c r="B609" s="319">
        <f>SUM(B603:T603)</f>
        <v>55</v>
      </c>
      <c r="C609" s="320"/>
      <c r="D609" s="320"/>
      <c r="E609" s="320"/>
      <c r="F609" s="321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</row>
    <row r="610" spans="1:20" x14ac:dyDescent="0.2">
      <c r="A610" s="201" t="s">
        <v>30</v>
      </c>
      <c r="B610" s="501" t="str">
        <f>IF('инд. оценка уровня 3кл.'!Y29=1,'инд. оценка уровня 2кл.'!$B$41,'инд. оценка уровня 2кл.'!$B$40)</f>
        <v>НИЖЕ БАЗОВОГО</v>
      </c>
      <c r="C610" s="502"/>
      <c r="D610" s="502"/>
      <c r="E610" s="502"/>
      <c r="F610" s="503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</row>
    <row r="611" spans="1:20" x14ac:dyDescent="0.2">
      <c r="A611" s="202"/>
      <c r="B611" s="495"/>
      <c r="C611" s="495"/>
      <c r="D611" s="495"/>
      <c r="E611" s="495"/>
      <c r="F611" s="495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</row>
    <row r="612" spans="1:20" x14ac:dyDescent="0.2">
      <c r="A612" s="32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</row>
    <row r="613" spans="1:20" x14ac:dyDescent="0.2">
      <c r="A613" s="32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</row>
    <row r="614" spans="1:20" x14ac:dyDescent="0.2">
      <c r="A614" s="33" t="s">
        <v>50</v>
      </c>
      <c r="B614" s="33"/>
      <c r="C614" s="27"/>
      <c r="D614" s="194"/>
      <c r="E614" s="194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</row>
    <row r="615" spans="1:20" x14ac:dyDescent="0.2">
      <c r="A615" s="34" t="s">
        <v>51</v>
      </c>
      <c r="B615" s="496"/>
      <c r="C615" s="496"/>
      <c r="D615" s="195"/>
      <c r="E615" s="194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</row>
    <row r="616" spans="1:20" x14ac:dyDescent="0.2">
      <c r="A616" s="34" t="s">
        <v>52</v>
      </c>
      <c r="B616" s="497"/>
      <c r="C616" s="497"/>
      <c r="D616" s="194"/>
      <c r="E616" s="194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</row>
    <row r="617" spans="1:20" x14ac:dyDescent="0.2">
      <c r="A617" s="32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</row>
    <row r="618" spans="1:20" x14ac:dyDescent="0.2">
      <c r="A618" s="32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</row>
    <row r="619" spans="1:20" x14ac:dyDescent="0.2">
      <c r="A619" s="32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</row>
    <row r="620" spans="1:20" x14ac:dyDescent="0.2">
      <c r="A620" s="32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</row>
    <row r="621" spans="1:20" x14ac:dyDescent="0.2">
      <c r="A621" s="32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</row>
    <row r="622" spans="1:20" x14ac:dyDescent="0.2">
      <c r="A622" s="32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</row>
    <row r="623" spans="1:20" x14ac:dyDescent="0.2">
      <c r="A623" s="32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</row>
    <row r="624" spans="1:20" x14ac:dyDescent="0.2">
      <c r="A624" s="32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</row>
    <row r="625" spans="1:21" ht="18.75" x14ac:dyDescent="0.2">
      <c r="A625" s="504" t="s">
        <v>113</v>
      </c>
      <c r="B625" s="504"/>
      <c r="C625" s="504"/>
      <c r="D625" s="504"/>
      <c r="E625" s="504"/>
      <c r="F625" s="504"/>
      <c r="G625" s="504"/>
      <c r="H625" s="504"/>
      <c r="I625" s="504"/>
      <c r="J625" s="504"/>
      <c r="K625" s="504"/>
      <c r="L625" s="504"/>
      <c r="M625" s="504"/>
      <c r="N625" s="504"/>
      <c r="O625" s="504"/>
      <c r="P625" s="504"/>
      <c r="Q625" s="504"/>
      <c r="R625" s="504"/>
      <c r="S625" s="504"/>
      <c r="T625" s="504"/>
      <c r="U625" s="504"/>
    </row>
    <row r="626" spans="1:21" ht="18.75" thickBot="1" x14ac:dyDescent="0.3">
      <c r="A626" s="505">
        <f>A629</f>
        <v>0</v>
      </c>
      <c r="B626" s="505"/>
      <c r="C626" s="505"/>
      <c r="D626" s="505"/>
      <c r="E626" s="505"/>
      <c r="F626" s="505"/>
      <c r="G626" s="505"/>
      <c r="H626" s="505"/>
      <c r="I626" s="505"/>
      <c r="J626" s="505"/>
      <c r="K626" s="505"/>
      <c r="L626" s="505"/>
      <c r="M626" s="505"/>
      <c r="N626" s="505"/>
      <c r="O626" s="505"/>
      <c r="P626" s="505"/>
      <c r="Q626" s="505"/>
      <c r="R626" s="505"/>
      <c r="S626" s="505"/>
      <c r="T626" s="505"/>
      <c r="U626" s="15">
        <f>U600+1</f>
        <v>25</v>
      </c>
    </row>
    <row r="627" spans="1:21" x14ac:dyDescent="0.2">
      <c r="A627" s="16"/>
      <c r="B627" s="328" t="s">
        <v>18</v>
      </c>
      <c r="C627" s="329"/>
      <c r="D627" s="506"/>
      <c r="E627" s="506"/>
      <c r="F627" s="330"/>
      <c r="G627" s="328" t="s">
        <v>19</v>
      </c>
      <c r="H627" s="329"/>
      <c r="I627" s="329"/>
      <c r="J627" s="329"/>
      <c r="K627" s="329"/>
      <c r="L627" s="329"/>
      <c r="M627" s="329"/>
      <c r="N627" s="329"/>
      <c r="O627" s="329"/>
      <c r="P627" s="329"/>
      <c r="Q627" s="328" t="s">
        <v>34</v>
      </c>
      <c r="R627" s="329"/>
      <c r="S627" s="506"/>
      <c r="T627" s="330"/>
    </row>
    <row r="628" spans="1:21" ht="92.25" thickBot="1" x14ac:dyDescent="0.25">
      <c r="A628" s="17"/>
      <c r="B628" s="18" t="s">
        <v>39</v>
      </c>
      <c r="C628" s="19" t="s">
        <v>3</v>
      </c>
      <c r="D628" s="188" t="s">
        <v>13</v>
      </c>
      <c r="E628" s="188" t="s">
        <v>93</v>
      </c>
      <c r="F628" s="20" t="s">
        <v>94</v>
      </c>
      <c r="G628" s="18" t="s">
        <v>4</v>
      </c>
      <c r="H628" s="19" t="s">
        <v>5</v>
      </c>
      <c r="I628" s="19" t="s">
        <v>36</v>
      </c>
      <c r="J628" s="19" t="s">
        <v>40</v>
      </c>
      <c r="K628" s="19" t="s">
        <v>35</v>
      </c>
      <c r="L628" s="19" t="s">
        <v>8</v>
      </c>
      <c r="M628" s="19" t="s">
        <v>17</v>
      </c>
      <c r="N628" s="19" t="s">
        <v>124</v>
      </c>
      <c r="O628" s="19" t="s">
        <v>90</v>
      </c>
      <c r="P628" s="19" t="s">
        <v>123</v>
      </c>
      <c r="Q628" s="18" t="s">
        <v>14</v>
      </c>
      <c r="R628" s="19" t="s">
        <v>15</v>
      </c>
      <c r="S628" s="188" t="s">
        <v>16</v>
      </c>
      <c r="T628" s="20" t="s">
        <v>131</v>
      </c>
    </row>
    <row r="629" spans="1:21" x14ac:dyDescent="0.2">
      <c r="A629" s="21">
        <f>'инд. оценки 2 кл.'!A30</f>
        <v>0</v>
      </c>
      <c r="B629" s="22">
        <f>'Первичные данные 3 кл.'!E30</f>
        <v>0</v>
      </c>
      <c r="C629" s="22">
        <f>'Первичные данные 3 кл.'!H30</f>
        <v>0</v>
      </c>
      <c r="D629" s="23">
        <f>'Первичные данные 3 кл.'!K30</f>
        <v>0</v>
      </c>
      <c r="E629" s="23">
        <f>'Первичные данные 3 кл.'!N30</f>
        <v>0</v>
      </c>
      <c r="F629" s="23">
        <f>'Первичные данные 3 кл.'!Q30</f>
        <v>0</v>
      </c>
      <c r="G629" s="23">
        <f>'Первичные данные 3 кл.'!U30</f>
        <v>0</v>
      </c>
      <c r="H629" s="23">
        <f>'Первичные данные 3 кл.'!Y30</f>
        <v>0</v>
      </c>
      <c r="I629" s="23">
        <f>'Первичные данные 3 кл.'!AC30</f>
        <v>0</v>
      </c>
      <c r="J629" s="23">
        <f>'Первичные данные 3 кл.'!AG30</f>
        <v>0</v>
      </c>
      <c r="K629" s="23">
        <f>'Первичные данные 3 кл.'!AK30</f>
        <v>0</v>
      </c>
      <c r="L629" s="23">
        <f>'Первичные данные 3 кл.'!AO30</f>
        <v>0</v>
      </c>
      <c r="M629" s="23">
        <f>'Первичные данные 3 кл.'!AS30</f>
        <v>0</v>
      </c>
      <c r="N629" s="23">
        <f>'Первичные данные 3 кл.'!AW30</f>
        <v>0</v>
      </c>
      <c r="O629" s="23">
        <f>'Первичные данные 3 кл.'!BA30</f>
        <v>0</v>
      </c>
      <c r="P629" s="23">
        <f>'Первичные данные 3 кл.'!BE30</f>
        <v>0</v>
      </c>
      <c r="Q629" s="23">
        <f>'Первичные данные 3 кл.'!BI30</f>
        <v>0</v>
      </c>
      <c r="R629" s="23">
        <f>'Первичные данные 3 кл.'!BM30</f>
        <v>0</v>
      </c>
      <c r="S629" s="23">
        <f>'Первичные данные 3 кл.'!BQ30</f>
        <v>0</v>
      </c>
      <c r="T629" s="23">
        <f>'Первичные данные 3 кл.'!BU30</f>
        <v>0</v>
      </c>
    </row>
    <row r="630" spans="1:21" ht="13.5" thickBot="1" x14ac:dyDescent="0.25">
      <c r="A630" s="25" t="s">
        <v>47</v>
      </c>
      <c r="B630" s="322" t="str">
        <f>IF('инд. оценка уровня 3кл.'!V30=1,'инд. оценка уровня 2кл.'!$B$41,'инд. оценка уровня 2кл.'!$B$40)</f>
        <v>НИЖЕ БАЗОВОГО</v>
      </c>
      <c r="C630" s="323"/>
      <c r="D630" s="323"/>
      <c r="E630" s="323"/>
      <c r="F630" s="324"/>
      <c r="G630" s="322" t="str">
        <f>IF('инд. оценка уровня 3кл.'!W605=1,'инд. оценка уровня 2кл.'!$B$41,'инд. оценка уровня 2кл.'!$B$40)</f>
        <v>НИЖЕ БАЗОВОГО</v>
      </c>
      <c r="H630" s="323"/>
      <c r="I630" s="323"/>
      <c r="J630" s="323"/>
      <c r="K630" s="323"/>
      <c r="L630" s="323"/>
      <c r="M630" s="323"/>
      <c r="N630" s="323"/>
      <c r="O630" s="323"/>
      <c r="P630" s="323"/>
      <c r="Q630" s="322" t="str">
        <f>IF('инд. оценка уровня 3кл.'!X605=1,'инд. оценка уровня 2кл.'!$B$41,'инд. оценка уровня 2кл.'!$B$40)</f>
        <v>НИЖЕ БАЗОВОГО</v>
      </c>
      <c r="R630" s="323"/>
      <c r="S630" s="323"/>
      <c r="T630" s="324"/>
    </row>
    <row r="631" spans="1:21" x14ac:dyDescent="0.2">
      <c r="A631" s="25" t="s">
        <v>49</v>
      </c>
      <c r="B631" s="22" t="str">
        <f>'инд. прогресс 3 кл.'!C30</f>
        <v>D</v>
      </c>
      <c r="C631" s="22" t="str">
        <f>'инд. прогресс 3 кл.'!D30</f>
        <v>D</v>
      </c>
      <c r="D631" s="22" t="str">
        <f>'инд. прогресс 3 кл.'!E30</f>
        <v>D</v>
      </c>
      <c r="E631" s="498"/>
      <c r="F631" s="499"/>
      <c r="G631" s="22" t="str">
        <f>'инд. прогресс 3 кл.'!F30</f>
        <v>D</v>
      </c>
      <c r="H631" s="22" t="str">
        <f>'инд. прогресс 3 кл.'!G30</f>
        <v>D</v>
      </c>
      <c r="I631" s="22" t="str">
        <f>'инд. прогресс 3 кл.'!H30</f>
        <v>D</v>
      </c>
      <c r="J631" s="22" t="str">
        <f>'инд. прогресс 3 кл.'!I30</f>
        <v>D</v>
      </c>
      <c r="K631" s="22" t="str">
        <f>'инд. прогресс 3 кл.'!J30</f>
        <v>D</v>
      </c>
      <c r="L631" s="22" t="str">
        <f>'инд. прогресс 3 кл.'!K30</f>
        <v>D</v>
      </c>
      <c r="M631" s="22" t="str">
        <f>'инд. прогресс 3 кл.'!L30</f>
        <v>D</v>
      </c>
      <c r="N631" s="498"/>
      <c r="O631" s="500"/>
      <c r="P631" s="499"/>
      <c r="Q631" s="22" t="str">
        <f>'инд. прогресс 3 кл.'!M30</f>
        <v>D</v>
      </c>
      <c r="R631" s="22" t="str">
        <f>'инд. прогресс 3 кл.'!N30</f>
        <v>D</v>
      </c>
      <c r="S631" s="22" t="str">
        <f>'инд. прогресс 3 кл.'!O30</f>
        <v>D</v>
      </c>
      <c r="T631" s="200"/>
    </row>
    <row r="632" spans="1:21" ht="13.5" thickBot="1" x14ac:dyDescent="0.25">
      <c r="A632" s="196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</row>
    <row r="633" spans="1:21" ht="12.95" customHeight="1" x14ac:dyDescent="0.2">
      <c r="A633" s="331" t="s">
        <v>42</v>
      </c>
      <c r="B633" s="332"/>
      <c r="C633" s="332"/>
      <c r="D633" s="332"/>
      <c r="E633" s="332"/>
      <c r="F633" s="333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</row>
    <row r="634" spans="1:21" ht="14.1" customHeight="1" thickBot="1" x14ac:dyDescent="0.25">
      <c r="A634" s="334"/>
      <c r="B634" s="335"/>
      <c r="C634" s="335"/>
      <c r="D634" s="335"/>
      <c r="E634" s="335"/>
      <c r="F634" s="336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</row>
    <row r="635" spans="1:21" x14ac:dyDescent="0.2">
      <c r="A635" s="30" t="s">
        <v>128</v>
      </c>
      <c r="B635" s="319">
        <f>SUM(B629:T629)</f>
        <v>0</v>
      </c>
      <c r="C635" s="320"/>
      <c r="D635" s="320"/>
      <c r="E635" s="320"/>
      <c r="F635" s="321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</row>
    <row r="636" spans="1:21" x14ac:dyDescent="0.2">
      <c r="A636" s="201" t="s">
        <v>30</v>
      </c>
      <c r="B636" s="501" t="str">
        <f>IF('инд. оценка уровня 3кл.'!Y30=1,'инд. оценка уровня 2кл.'!$B$41,'инд. оценка уровня 2кл.'!$B$40)</f>
        <v>НИЖЕ БАЗОВОГО</v>
      </c>
      <c r="C636" s="502"/>
      <c r="D636" s="502"/>
      <c r="E636" s="502"/>
      <c r="F636" s="503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</row>
    <row r="637" spans="1:21" x14ac:dyDescent="0.2">
      <c r="A637" s="202"/>
      <c r="B637" s="495"/>
      <c r="C637" s="495"/>
      <c r="D637" s="495"/>
      <c r="E637" s="495"/>
      <c r="F637" s="495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</row>
    <row r="638" spans="1:21" x14ac:dyDescent="0.2">
      <c r="A638" s="32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</row>
    <row r="639" spans="1:21" x14ac:dyDescent="0.2">
      <c r="A639" s="32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</row>
    <row r="640" spans="1:21" x14ac:dyDescent="0.2">
      <c r="A640" s="33" t="s">
        <v>50</v>
      </c>
      <c r="B640" s="33"/>
      <c r="C640" s="27"/>
      <c r="D640" s="194"/>
      <c r="E640" s="194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</row>
    <row r="641" spans="1:21" x14ac:dyDescent="0.2">
      <c r="A641" s="34" t="s">
        <v>51</v>
      </c>
      <c r="B641" s="496"/>
      <c r="C641" s="496"/>
      <c r="D641" s="195"/>
      <c r="E641" s="194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</row>
    <row r="642" spans="1:21" x14ac:dyDescent="0.2">
      <c r="A642" s="34" t="s">
        <v>52</v>
      </c>
      <c r="B642" s="497"/>
      <c r="C642" s="497"/>
      <c r="D642" s="194"/>
      <c r="E642" s="194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</row>
    <row r="643" spans="1:21" x14ac:dyDescent="0.2">
      <c r="A643" s="32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</row>
    <row r="644" spans="1:21" x14ac:dyDescent="0.2">
      <c r="A644" s="32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</row>
    <row r="645" spans="1:21" x14ac:dyDescent="0.2">
      <c r="A645" s="32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</row>
    <row r="646" spans="1:21" x14ac:dyDescent="0.2">
      <c r="A646" s="32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</row>
    <row r="647" spans="1:21" x14ac:dyDescent="0.2">
      <c r="A647" s="32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</row>
    <row r="648" spans="1:21" x14ac:dyDescent="0.2">
      <c r="A648" s="32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</row>
    <row r="649" spans="1:21" x14ac:dyDescent="0.2">
      <c r="A649" s="32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</row>
    <row r="650" spans="1:21" x14ac:dyDescent="0.2">
      <c r="A650" s="32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</row>
    <row r="651" spans="1:21" ht="18.75" x14ac:dyDescent="0.2">
      <c r="A651" s="504" t="s">
        <v>113</v>
      </c>
      <c r="B651" s="504"/>
      <c r="C651" s="504"/>
      <c r="D651" s="504"/>
      <c r="E651" s="504"/>
      <c r="F651" s="504"/>
      <c r="G651" s="504"/>
      <c r="H651" s="504"/>
      <c r="I651" s="504"/>
      <c r="J651" s="504"/>
      <c r="K651" s="504"/>
      <c r="L651" s="504"/>
      <c r="M651" s="504"/>
      <c r="N651" s="504"/>
      <c r="O651" s="504"/>
      <c r="P651" s="504"/>
      <c r="Q651" s="504"/>
      <c r="R651" s="504"/>
      <c r="S651" s="504"/>
      <c r="T651" s="504"/>
      <c r="U651" s="504"/>
    </row>
    <row r="652" spans="1:21" ht="18.75" thickBot="1" x14ac:dyDescent="0.3">
      <c r="A652" s="505">
        <f>A655</f>
        <v>0</v>
      </c>
      <c r="B652" s="505"/>
      <c r="C652" s="505"/>
      <c r="D652" s="505"/>
      <c r="E652" s="505"/>
      <c r="F652" s="505"/>
      <c r="G652" s="505"/>
      <c r="H652" s="505"/>
      <c r="I652" s="505"/>
      <c r="J652" s="505"/>
      <c r="K652" s="505"/>
      <c r="L652" s="505"/>
      <c r="M652" s="505"/>
      <c r="N652" s="505"/>
      <c r="O652" s="505"/>
      <c r="P652" s="505"/>
      <c r="Q652" s="505"/>
      <c r="R652" s="505"/>
      <c r="S652" s="505"/>
      <c r="T652" s="505"/>
      <c r="U652" s="15">
        <f>U626+1</f>
        <v>26</v>
      </c>
    </row>
    <row r="653" spans="1:21" x14ac:dyDescent="0.2">
      <c r="A653" s="16"/>
      <c r="B653" s="328" t="s">
        <v>18</v>
      </c>
      <c r="C653" s="329"/>
      <c r="D653" s="506"/>
      <c r="E653" s="506"/>
      <c r="F653" s="330"/>
      <c r="G653" s="328" t="s">
        <v>19</v>
      </c>
      <c r="H653" s="329"/>
      <c r="I653" s="329"/>
      <c r="J653" s="329"/>
      <c r="K653" s="329"/>
      <c r="L653" s="329"/>
      <c r="M653" s="329"/>
      <c r="N653" s="329"/>
      <c r="O653" s="329"/>
      <c r="P653" s="329"/>
      <c r="Q653" s="328" t="s">
        <v>34</v>
      </c>
      <c r="R653" s="329"/>
      <c r="S653" s="506"/>
      <c r="T653" s="330"/>
    </row>
    <row r="654" spans="1:21" ht="92.25" thickBot="1" x14ac:dyDescent="0.25">
      <c r="A654" s="17"/>
      <c r="B654" s="18" t="s">
        <v>39</v>
      </c>
      <c r="C654" s="19" t="s">
        <v>3</v>
      </c>
      <c r="D654" s="188" t="s">
        <v>13</v>
      </c>
      <c r="E654" s="188" t="s">
        <v>93</v>
      </c>
      <c r="F654" s="20" t="s">
        <v>94</v>
      </c>
      <c r="G654" s="18" t="s">
        <v>4</v>
      </c>
      <c r="H654" s="19" t="s">
        <v>5</v>
      </c>
      <c r="I654" s="19" t="s">
        <v>36</v>
      </c>
      <c r="J654" s="19" t="s">
        <v>40</v>
      </c>
      <c r="K654" s="19" t="s">
        <v>35</v>
      </c>
      <c r="L654" s="19" t="s">
        <v>8</v>
      </c>
      <c r="M654" s="19" t="s">
        <v>17</v>
      </c>
      <c r="N654" s="19" t="s">
        <v>124</v>
      </c>
      <c r="O654" s="19" t="s">
        <v>90</v>
      </c>
      <c r="P654" s="19" t="s">
        <v>123</v>
      </c>
      <c r="Q654" s="18" t="s">
        <v>14</v>
      </c>
      <c r="R654" s="19" t="s">
        <v>15</v>
      </c>
      <c r="S654" s="188" t="s">
        <v>16</v>
      </c>
      <c r="T654" s="20" t="s">
        <v>131</v>
      </c>
    </row>
    <row r="655" spans="1:21" x14ac:dyDescent="0.2">
      <c r="A655" s="21">
        <f>'инд. оценки 2 кл.'!A31</f>
        <v>0</v>
      </c>
      <c r="B655" s="22">
        <f>'Первичные данные 3 кл.'!E31</f>
        <v>0</v>
      </c>
      <c r="C655" s="22">
        <f>'Первичные данные 3 кл.'!H31</f>
        <v>0</v>
      </c>
      <c r="D655" s="23">
        <f>'Первичные данные 3 кл.'!K31</f>
        <v>0</v>
      </c>
      <c r="E655" s="23">
        <f>'Первичные данные 3 кл.'!N31</f>
        <v>0</v>
      </c>
      <c r="F655" s="23">
        <f>'Первичные данные 3 кл.'!Q31</f>
        <v>0</v>
      </c>
      <c r="G655" s="23">
        <f>'Первичные данные 3 кл.'!U31</f>
        <v>0</v>
      </c>
      <c r="H655" s="23">
        <f>'Первичные данные 3 кл.'!Y31</f>
        <v>0</v>
      </c>
      <c r="I655" s="23">
        <f>'Первичные данные 3 кл.'!AC31</f>
        <v>0</v>
      </c>
      <c r="J655" s="23">
        <f>'Первичные данные 3 кл.'!AG31</f>
        <v>0</v>
      </c>
      <c r="K655" s="23">
        <f>'Первичные данные 3 кл.'!AK31</f>
        <v>0</v>
      </c>
      <c r="L655" s="23">
        <f>'Первичные данные 3 кл.'!AO31</f>
        <v>0</v>
      </c>
      <c r="M655" s="23">
        <f>'Первичные данные 3 кл.'!AS31</f>
        <v>0</v>
      </c>
      <c r="N655" s="23">
        <f>'Первичные данные 3 кл.'!AW31</f>
        <v>0</v>
      </c>
      <c r="O655" s="23">
        <f>'Первичные данные 3 кл.'!BA31</f>
        <v>0</v>
      </c>
      <c r="P655" s="23">
        <f>'Первичные данные 3 кл.'!BE31</f>
        <v>0</v>
      </c>
      <c r="Q655" s="23">
        <f>'Первичные данные 3 кл.'!BI31</f>
        <v>0</v>
      </c>
      <c r="R655" s="23">
        <f>'Первичные данные 3 кл.'!BM31</f>
        <v>0</v>
      </c>
      <c r="S655" s="23">
        <f>'Первичные данные 3 кл.'!BQ31</f>
        <v>0</v>
      </c>
      <c r="T655" s="23">
        <f>'Первичные данные 3 кл.'!BU31</f>
        <v>0</v>
      </c>
    </row>
    <row r="656" spans="1:21" ht="13.5" thickBot="1" x14ac:dyDescent="0.25">
      <c r="A656" s="25" t="s">
        <v>47</v>
      </c>
      <c r="B656" s="322" t="str">
        <f>IF('инд. оценка уровня 3кл.'!V31=1,'инд. оценка уровня 2кл.'!$B$41,'инд. оценка уровня 2кл.'!$B$40)</f>
        <v>НИЖЕ БАЗОВОГО</v>
      </c>
      <c r="C656" s="323"/>
      <c r="D656" s="323"/>
      <c r="E656" s="323"/>
      <c r="F656" s="324"/>
      <c r="G656" s="322" t="str">
        <f>IF('инд. оценка уровня 3кл.'!W31=1,'инд. оценка уровня 2кл.'!$B$41,'инд. оценка уровня 2кл.'!$B$40)</f>
        <v>НИЖЕ БАЗОВОГО</v>
      </c>
      <c r="H656" s="323"/>
      <c r="I656" s="323"/>
      <c r="J656" s="323"/>
      <c r="K656" s="323"/>
      <c r="L656" s="323"/>
      <c r="M656" s="323"/>
      <c r="N656" s="323"/>
      <c r="O656" s="323"/>
      <c r="P656" s="323"/>
      <c r="Q656" s="322" t="str">
        <f>IF('инд. оценка уровня 3кл.'!X31=1,'инд. оценка уровня 2кл.'!$B$41,'инд. оценка уровня 2кл.'!$B$40)</f>
        <v>НИЖЕ БАЗОВОГО</v>
      </c>
      <c r="R656" s="323"/>
      <c r="S656" s="323"/>
      <c r="T656" s="324"/>
    </row>
    <row r="657" spans="1:20" x14ac:dyDescent="0.2">
      <c r="A657" s="25" t="s">
        <v>49</v>
      </c>
      <c r="B657" s="22" t="str">
        <f>'инд. прогресс 3 кл.'!C31</f>
        <v>D</v>
      </c>
      <c r="C657" s="22" t="str">
        <f>'инд. прогресс 3 кл.'!D31</f>
        <v>D</v>
      </c>
      <c r="D657" s="22" t="str">
        <f>'инд. прогресс 3 кл.'!E31</f>
        <v>D</v>
      </c>
      <c r="E657" s="498"/>
      <c r="F657" s="499"/>
      <c r="G657" s="22" t="str">
        <f>'инд. прогресс 3 кл.'!F31</f>
        <v>D</v>
      </c>
      <c r="H657" s="22" t="str">
        <f>'инд. прогресс 3 кл.'!G31</f>
        <v>D</v>
      </c>
      <c r="I657" s="22" t="str">
        <f>'инд. прогресс 3 кл.'!H31</f>
        <v>D</v>
      </c>
      <c r="J657" s="22" t="str">
        <f>'инд. прогресс 3 кл.'!I31</f>
        <v>D</v>
      </c>
      <c r="K657" s="22" t="str">
        <f>'инд. прогресс 3 кл.'!J31</f>
        <v>D</v>
      </c>
      <c r="L657" s="22" t="str">
        <f>'инд. прогресс 3 кл.'!K31</f>
        <v>D</v>
      </c>
      <c r="M657" s="22" t="str">
        <f>'инд. прогресс 3 кл.'!L31</f>
        <v>D</v>
      </c>
      <c r="N657" s="498"/>
      <c r="O657" s="500"/>
      <c r="P657" s="499"/>
      <c r="Q657" s="22" t="str">
        <f>'инд. прогресс 3 кл.'!M31</f>
        <v>D</v>
      </c>
      <c r="R657" s="22" t="str">
        <f>'инд. прогресс 3 кл.'!N31</f>
        <v>D</v>
      </c>
      <c r="S657" s="22" t="str">
        <f>'инд. прогресс 3 кл.'!O31</f>
        <v>D</v>
      </c>
      <c r="T657" s="200"/>
    </row>
    <row r="658" spans="1:20" ht="13.5" thickBot="1" x14ac:dyDescent="0.25">
      <c r="A658" s="196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</row>
    <row r="659" spans="1:20" ht="12.95" customHeight="1" x14ac:dyDescent="0.2">
      <c r="A659" s="331" t="s">
        <v>42</v>
      </c>
      <c r="B659" s="332"/>
      <c r="C659" s="332"/>
      <c r="D659" s="332"/>
      <c r="E659" s="332"/>
      <c r="F659" s="333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</row>
    <row r="660" spans="1:20" ht="14.1" customHeight="1" thickBot="1" x14ac:dyDescent="0.25">
      <c r="A660" s="334"/>
      <c r="B660" s="335"/>
      <c r="C660" s="335"/>
      <c r="D660" s="335"/>
      <c r="E660" s="335"/>
      <c r="F660" s="336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</row>
    <row r="661" spans="1:20" x14ac:dyDescent="0.2">
      <c r="A661" s="30" t="s">
        <v>128</v>
      </c>
      <c r="B661" s="319">
        <f>SUM(B655:T655)</f>
        <v>0</v>
      </c>
      <c r="C661" s="320"/>
      <c r="D661" s="320"/>
      <c r="E661" s="320"/>
      <c r="F661" s="321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</row>
    <row r="662" spans="1:20" x14ac:dyDescent="0.2">
      <c r="A662" s="201" t="s">
        <v>30</v>
      </c>
      <c r="B662" s="501" t="str">
        <f>IF('инд. оценка уровня 3кл.'!Y31=1,'инд. оценка уровня 2кл.'!$B$41,'инд. оценка уровня 2кл.'!$B$40)</f>
        <v>НИЖЕ БАЗОВОГО</v>
      </c>
      <c r="C662" s="502"/>
      <c r="D662" s="502"/>
      <c r="E662" s="502"/>
      <c r="F662" s="503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</row>
    <row r="663" spans="1:20" x14ac:dyDescent="0.2">
      <c r="A663" s="202"/>
      <c r="B663" s="495"/>
      <c r="C663" s="495"/>
      <c r="D663" s="495"/>
      <c r="E663" s="495"/>
      <c r="F663" s="495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</row>
    <row r="664" spans="1:20" x14ac:dyDescent="0.2">
      <c r="A664" s="32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</row>
    <row r="665" spans="1:20" x14ac:dyDescent="0.2">
      <c r="A665" s="32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</row>
    <row r="666" spans="1:20" x14ac:dyDescent="0.2">
      <c r="A666" s="33" t="s">
        <v>50</v>
      </c>
      <c r="B666" s="33"/>
      <c r="C666" s="27"/>
      <c r="D666" s="194"/>
      <c r="E666" s="194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</row>
    <row r="667" spans="1:20" x14ac:dyDescent="0.2">
      <c r="A667" s="34" t="s">
        <v>51</v>
      </c>
      <c r="B667" s="496"/>
      <c r="C667" s="496"/>
      <c r="D667" s="195"/>
      <c r="E667" s="194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</row>
    <row r="668" spans="1:20" x14ac:dyDescent="0.2">
      <c r="A668" s="34" t="s">
        <v>52</v>
      </c>
      <c r="B668" s="497"/>
      <c r="C668" s="497"/>
      <c r="D668" s="194"/>
      <c r="E668" s="194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</row>
    <row r="669" spans="1:20" x14ac:dyDescent="0.2">
      <c r="A669" s="32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</row>
    <row r="670" spans="1:20" x14ac:dyDescent="0.2">
      <c r="A670" s="32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</row>
    <row r="671" spans="1:20" x14ac:dyDescent="0.2">
      <c r="A671" s="32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</row>
    <row r="672" spans="1:20" x14ac:dyDescent="0.2">
      <c r="A672" s="32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</row>
    <row r="673" spans="1:21" x14ac:dyDescent="0.2">
      <c r="A673" s="32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</row>
    <row r="674" spans="1:21" x14ac:dyDescent="0.2">
      <c r="A674" s="32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</row>
    <row r="675" spans="1:21" x14ac:dyDescent="0.2">
      <c r="A675" s="32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</row>
    <row r="676" spans="1:21" x14ac:dyDescent="0.2">
      <c r="A676" s="32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</row>
    <row r="677" spans="1:21" ht="18.75" x14ac:dyDescent="0.2">
      <c r="A677" s="504" t="s">
        <v>113</v>
      </c>
      <c r="B677" s="504"/>
      <c r="C677" s="504"/>
      <c r="D677" s="504"/>
      <c r="E677" s="504"/>
      <c r="F677" s="504"/>
      <c r="G677" s="504"/>
      <c r="H677" s="504"/>
      <c r="I677" s="504"/>
      <c r="J677" s="504"/>
      <c r="K677" s="504"/>
      <c r="L677" s="504"/>
      <c r="M677" s="504"/>
      <c r="N677" s="504"/>
      <c r="O677" s="504"/>
      <c r="P677" s="504"/>
      <c r="Q677" s="504"/>
      <c r="R677" s="504"/>
      <c r="S677" s="504"/>
      <c r="T677" s="504"/>
      <c r="U677" s="504"/>
    </row>
    <row r="678" spans="1:21" ht="18.75" thickBot="1" x14ac:dyDescent="0.3">
      <c r="A678" s="505">
        <f>A681</f>
        <v>0</v>
      </c>
      <c r="B678" s="505"/>
      <c r="C678" s="505"/>
      <c r="D678" s="505"/>
      <c r="E678" s="505"/>
      <c r="F678" s="505"/>
      <c r="G678" s="505"/>
      <c r="H678" s="505"/>
      <c r="I678" s="505"/>
      <c r="J678" s="505"/>
      <c r="K678" s="505"/>
      <c r="L678" s="505"/>
      <c r="M678" s="505"/>
      <c r="N678" s="505"/>
      <c r="O678" s="505"/>
      <c r="P678" s="505"/>
      <c r="Q678" s="505"/>
      <c r="R678" s="505"/>
      <c r="S678" s="505"/>
      <c r="T678" s="505"/>
      <c r="U678" s="15">
        <f>U652+1</f>
        <v>27</v>
      </c>
    </row>
    <row r="679" spans="1:21" x14ac:dyDescent="0.2">
      <c r="A679" s="16"/>
      <c r="B679" s="328" t="s">
        <v>18</v>
      </c>
      <c r="C679" s="329"/>
      <c r="D679" s="506"/>
      <c r="E679" s="506"/>
      <c r="F679" s="330"/>
      <c r="G679" s="328" t="s">
        <v>19</v>
      </c>
      <c r="H679" s="329"/>
      <c r="I679" s="329"/>
      <c r="J679" s="329"/>
      <c r="K679" s="329"/>
      <c r="L679" s="329"/>
      <c r="M679" s="329"/>
      <c r="N679" s="329"/>
      <c r="O679" s="329"/>
      <c r="P679" s="329"/>
      <c r="Q679" s="328" t="s">
        <v>34</v>
      </c>
      <c r="R679" s="329"/>
      <c r="S679" s="506"/>
      <c r="T679" s="330"/>
    </row>
    <row r="680" spans="1:21" ht="92.25" thickBot="1" x14ac:dyDescent="0.25">
      <c r="A680" s="17"/>
      <c r="B680" s="18" t="s">
        <v>39</v>
      </c>
      <c r="C680" s="19" t="s">
        <v>3</v>
      </c>
      <c r="D680" s="188" t="s">
        <v>13</v>
      </c>
      <c r="E680" s="188" t="s">
        <v>93</v>
      </c>
      <c r="F680" s="20" t="s">
        <v>94</v>
      </c>
      <c r="G680" s="18" t="s">
        <v>4</v>
      </c>
      <c r="H680" s="19" t="s">
        <v>5</v>
      </c>
      <c r="I680" s="19" t="s">
        <v>36</v>
      </c>
      <c r="J680" s="19" t="s">
        <v>40</v>
      </c>
      <c r="K680" s="19" t="s">
        <v>35</v>
      </c>
      <c r="L680" s="19" t="s">
        <v>8</v>
      </c>
      <c r="M680" s="19" t="s">
        <v>17</v>
      </c>
      <c r="N680" s="19" t="s">
        <v>124</v>
      </c>
      <c r="O680" s="19" t="s">
        <v>90</v>
      </c>
      <c r="P680" s="19" t="s">
        <v>123</v>
      </c>
      <c r="Q680" s="18" t="s">
        <v>14</v>
      </c>
      <c r="R680" s="19" t="s">
        <v>15</v>
      </c>
      <c r="S680" s="188" t="s">
        <v>16</v>
      </c>
      <c r="T680" s="20" t="s">
        <v>131</v>
      </c>
    </row>
    <row r="681" spans="1:21" x14ac:dyDescent="0.2">
      <c r="A681" s="21">
        <f>'инд. оценки 2 кл.'!A32</f>
        <v>0</v>
      </c>
      <c r="B681" s="22">
        <f>'Первичные данные 3 кл.'!E32</f>
        <v>0</v>
      </c>
      <c r="C681" s="22">
        <f>'Первичные данные 3 кл.'!H32</f>
        <v>0</v>
      </c>
      <c r="D681" s="23">
        <f>'Первичные данные 3 кл.'!K32</f>
        <v>0</v>
      </c>
      <c r="E681" s="23">
        <f>'Первичные данные 3 кл.'!N32</f>
        <v>0</v>
      </c>
      <c r="F681" s="23">
        <f>'Первичные данные 3 кл.'!Q32</f>
        <v>0</v>
      </c>
      <c r="G681" s="23">
        <f>'Первичные данные 3 кл.'!U32</f>
        <v>0</v>
      </c>
      <c r="H681" s="23">
        <f>'Первичные данные 3 кл.'!Y32</f>
        <v>0</v>
      </c>
      <c r="I681" s="23">
        <f>'Первичные данные 3 кл.'!AC32</f>
        <v>0</v>
      </c>
      <c r="J681" s="23">
        <f>'Первичные данные 3 кл.'!AG32</f>
        <v>0</v>
      </c>
      <c r="K681" s="23">
        <f>'Первичные данные 3 кл.'!AK32</f>
        <v>0</v>
      </c>
      <c r="L681" s="23">
        <f>'Первичные данные 3 кл.'!AO32</f>
        <v>0</v>
      </c>
      <c r="M681" s="23">
        <f>'Первичные данные 3 кл.'!AS32</f>
        <v>0</v>
      </c>
      <c r="N681" s="23">
        <f>'Первичные данные 3 кл.'!AW32</f>
        <v>0</v>
      </c>
      <c r="O681" s="23">
        <f>'Первичные данные 3 кл.'!BA32</f>
        <v>0</v>
      </c>
      <c r="P681" s="23">
        <f>'Первичные данные 3 кл.'!BE32</f>
        <v>0</v>
      </c>
      <c r="Q681" s="23">
        <f>'Первичные данные 3 кл.'!BI32</f>
        <v>0</v>
      </c>
      <c r="R681" s="23">
        <f>'Первичные данные 3 кл.'!BM32</f>
        <v>0</v>
      </c>
      <c r="S681" s="23">
        <f>'Первичные данные 3 кл.'!BQ32</f>
        <v>0</v>
      </c>
      <c r="T681" s="23">
        <f>'Первичные данные 3 кл.'!BU32</f>
        <v>0</v>
      </c>
    </row>
    <row r="682" spans="1:21" ht="13.5" thickBot="1" x14ac:dyDescent="0.25">
      <c r="A682" s="25" t="s">
        <v>47</v>
      </c>
      <c r="B682" s="322" t="str">
        <f>IF('инд. оценка уровня 3кл.'!V32=1,'инд. оценка уровня 2кл.'!$B$41,'инд. оценка уровня 2кл.'!$B$40)</f>
        <v>НИЖЕ БАЗОВОГО</v>
      </c>
      <c r="C682" s="323"/>
      <c r="D682" s="323"/>
      <c r="E682" s="323"/>
      <c r="F682" s="324"/>
      <c r="G682" s="322" t="str">
        <f>IF('инд. оценка уровня 3кл.'!W32=1,'инд. оценка уровня 2кл.'!$B$41,'инд. оценка уровня 2кл.'!$B$40)</f>
        <v>НИЖЕ БАЗОВОГО</v>
      </c>
      <c r="H682" s="323"/>
      <c r="I682" s="323"/>
      <c r="J682" s="323"/>
      <c r="K682" s="323"/>
      <c r="L682" s="323"/>
      <c r="M682" s="323"/>
      <c r="N682" s="323"/>
      <c r="O682" s="323"/>
      <c r="P682" s="323"/>
      <c r="Q682" s="322" t="str">
        <f>IF('инд. оценка уровня 3кл.'!X32=1,'инд. оценка уровня 2кл.'!$B$41,'инд. оценка уровня 2кл.'!$B$40)</f>
        <v>НИЖЕ БАЗОВОГО</v>
      </c>
      <c r="R682" s="323"/>
      <c r="S682" s="323"/>
      <c r="T682" s="324"/>
    </row>
    <row r="683" spans="1:21" x14ac:dyDescent="0.2">
      <c r="A683" s="25" t="s">
        <v>49</v>
      </c>
      <c r="B683" s="22" t="str">
        <f>'инд. прогресс 3 кл.'!C32</f>
        <v>D</v>
      </c>
      <c r="C683" s="22" t="str">
        <f>'инд. прогресс 3 кл.'!D32</f>
        <v>D</v>
      </c>
      <c r="D683" s="22" t="str">
        <f>'инд. прогресс 3 кл.'!E32</f>
        <v>D</v>
      </c>
      <c r="E683" s="498"/>
      <c r="F683" s="499"/>
      <c r="G683" s="22" t="str">
        <f>'инд. прогресс 3 кл.'!F32</f>
        <v>D</v>
      </c>
      <c r="H683" s="22" t="str">
        <f>'инд. прогресс 3 кл.'!G32</f>
        <v>D</v>
      </c>
      <c r="I683" s="22" t="str">
        <f>'инд. прогресс 3 кл.'!H32</f>
        <v>D</v>
      </c>
      <c r="J683" s="22" t="str">
        <f>'инд. прогресс 3 кл.'!I32</f>
        <v>D</v>
      </c>
      <c r="K683" s="22" t="str">
        <f>'инд. прогресс 3 кл.'!J32</f>
        <v>D</v>
      </c>
      <c r="L683" s="22" t="str">
        <f>'инд. прогресс 3 кл.'!K32</f>
        <v>D</v>
      </c>
      <c r="M683" s="22" t="str">
        <f>'инд. прогресс 3 кл.'!L32</f>
        <v>D</v>
      </c>
      <c r="N683" s="498"/>
      <c r="O683" s="500"/>
      <c r="P683" s="499"/>
      <c r="Q683" s="22" t="str">
        <f>'инд. прогресс 3 кл.'!M32</f>
        <v>D</v>
      </c>
      <c r="R683" s="22" t="str">
        <f>'инд. прогресс 3 кл.'!N32</f>
        <v>D</v>
      </c>
      <c r="S683" s="22" t="str">
        <f>'инд. прогресс 3 кл.'!O32</f>
        <v>D</v>
      </c>
      <c r="T683" s="200"/>
    </row>
    <row r="684" spans="1:21" ht="13.5" thickBot="1" x14ac:dyDescent="0.25">
      <c r="A684" s="196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</row>
    <row r="685" spans="1:21" ht="12.95" customHeight="1" x14ac:dyDescent="0.2">
      <c r="A685" s="331" t="s">
        <v>42</v>
      </c>
      <c r="B685" s="332"/>
      <c r="C685" s="332"/>
      <c r="D685" s="332"/>
      <c r="E685" s="332"/>
      <c r="F685" s="333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</row>
    <row r="686" spans="1:21" ht="14.1" customHeight="1" thickBot="1" x14ac:dyDescent="0.25">
      <c r="A686" s="334"/>
      <c r="B686" s="335"/>
      <c r="C686" s="335"/>
      <c r="D686" s="335"/>
      <c r="E686" s="335"/>
      <c r="F686" s="336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</row>
    <row r="687" spans="1:21" x14ac:dyDescent="0.2">
      <c r="A687" s="30" t="s">
        <v>128</v>
      </c>
      <c r="B687" s="319">
        <f>SUM(B681:T681)</f>
        <v>0</v>
      </c>
      <c r="C687" s="320"/>
      <c r="D687" s="320"/>
      <c r="E687" s="320"/>
      <c r="F687" s="321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</row>
    <row r="688" spans="1:21" x14ac:dyDescent="0.2">
      <c r="A688" s="201" t="s">
        <v>30</v>
      </c>
      <c r="B688" s="501" t="str">
        <f>IF('инд. оценка уровня 3кл.'!Y32=1,'инд. оценка уровня 2кл.'!$B$41,'инд. оценка уровня 2кл.'!$B$40)</f>
        <v>НИЖЕ БАЗОВОГО</v>
      </c>
      <c r="C688" s="502"/>
      <c r="D688" s="502"/>
      <c r="E688" s="502"/>
      <c r="F688" s="503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</row>
    <row r="689" spans="1:21" x14ac:dyDescent="0.2">
      <c r="A689" s="202"/>
      <c r="B689" s="495"/>
      <c r="C689" s="495"/>
      <c r="D689" s="495"/>
      <c r="E689" s="495"/>
      <c r="F689" s="495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</row>
    <row r="690" spans="1:21" x14ac:dyDescent="0.2">
      <c r="A690" s="32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</row>
    <row r="691" spans="1:21" x14ac:dyDescent="0.2">
      <c r="A691" s="32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</row>
    <row r="692" spans="1:21" x14ac:dyDescent="0.2">
      <c r="A692" s="33" t="s">
        <v>50</v>
      </c>
      <c r="B692" s="33"/>
      <c r="C692" s="27"/>
      <c r="D692" s="194"/>
      <c r="E692" s="194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</row>
    <row r="693" spans="1:21" x14ac:dyDescent="0.2">
      <c r="A693" s="34" t="s">
        <v>51</v>
      </c>
      <c r="B693" s="496"/>
      <c r="C693" s="496"/>
      <c r="D693" s="195"/>
      <c r="E693" s="194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</row>
    <row r="694" spans="1:21" x14ac:dyDescent="0.2">
      <c r="A694" s="34" t="s">
        <v>52</v>
      </c>
      <c r="B694" s="497"/>
      <c r="C694" s="497"/>
      <c r="D694" s="194"/>
      <c r="E694" s="194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</row>
    <row r="695" spans="1:21" x14ac:dyDescent="0.2">
      <c r="A695" s="32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</row>
    <row r="696" spans="1:21" x14ac:dyDescent="0.2">
      <c r="A696" s="32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</row>
    <row r="697" spans="1:21" x14ac:dyDescent="0.2">
      <c r="A697" s="32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</row>
    <row r="698" spans="1:21" x14ac:dyDescent="0.2">
      <c r="A698" s="32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</row>
    <row r="699" spans="1:21" x14ac:dyDescent="0.2">
      <c r="A699" s="32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</row>
    <row r="700" spans="1:21" x14ac:dyDescent="0.2">
      <c r="A700" s="32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</row>
    <row r="701" spans="1:21" x14ac:dyDescent="0.2">
      <c r="A701" s="32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</row>
    <row r="702" spans="1:21" x14ac:dyDescent="0.2">
      <c r="A702" s="32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</row>
    <row r="703" spans="1:21" ht="18.75" x14ac:dyDescent="0.2">
      <c r="A703" s="504" t="s">
        <v>113</v>
      </c>
      <c r="B703" s="504"/>
      <c r="C703" s="504"/>
      <c r="D703" s="504"/>
      <c r="E703" s="504"/>
      <c r="F703" s="504"/>
      <c r="G703" s="504"/>
      <c r="H703" s="504"/>
      <c r="I703" s="504"/>
      <c r="J703" s="504"/>
      <c r="K703" s="504"/>
      <c r="L703" s="504"/>
      <c r="M703" s="504"/>
      <c r="N703" s="504"/>
      <c r="O703" s="504"/>
      <c r="P703" s="504"/>
      <c r="Q703" s="504"/>
      <c r="R703" s="504"/>
      <c r="S703" s="504"/>
      <c r="T703" s="504"/>
      <c r="U703" s="504"/>
    </row>
    <row r="704" spans="1:21" s="160" customFormat="1" ht="18.75" thickBot="1" x14ac:dyDescent="0.3">
      <c r="A704" s="505">
        <f>A707</f>
        <v>0</v>
      </c>
      <c r="B704" s="505"/>
      <c r="C704" s="505"/>
      <c r="D704" s="505"/>
      <c r="E704" s="505"/>
      <c r="F704" s="505"/>
      <c r="G704" s="505"/>
      <c r="H704" s="505"/>
      <c r="I704" s="505"/>
      <c r="J704" s="505"/>
      <c r="K704" s="505"/>
      <c r="L704" s="505"/>
      <c r="M704" s="505"/>
      <c r="N704" s="505"/>
      <c r="O704" s="505"/>
      <c r="P704" s="505"/>
      <c r="Q704" s="505"/>
      <c r="R704" s="505"/>
      <c r="S704" s="505"/>
      <c r="T704" s="505"/>
      <c r="U704" s="15">
        <f>U678+1</f>
        <v>28</v>
      </c>
    </row>
    <row r="705" spans="1:21" s="160" customFormat="1" x14ac:dyDescent="0.2">
      <c r="A705" s="16"/>
      <c r="B705" s="328" t="s">
        <v>18</v>
      </c>
      <c r="C705" s="329"/>
      <c r="D705" s="506"/>
      <c r="E705" s="506"/>
      <c r="F705" s="330"/>
      <c r="G705" s="328" t="s">
        <v>19</v>
      </c>
      <c r="H705" s="329"/>
      <c r="I705" s="329"/>
      <c r="J705" s="329"/>
      <c r="K705" s="329"/>
      <c r="L705" s="329"/>
      <c r="M705" s="329"/>
      <c r="N705" s="329"/>
      <c r="O705" s="329"/>
      <c r="P705" s="329"/>
      <c r="Q705" s="328" t="s">
        <v>34</v>
      </c>
      <c r="R705" s="329"/>
      <c r="S705" s="506"/>
      <c r="T705" s="330"/>
      <c r="U705" s="15"/>
    </row>
    <row r="706" spans="1:21" ht="92.25" thickBot="1" x14ac:dyDescent="0.25">
      <c r="A706" s="17"/>
      <c r="B706" s="18" t="s">
        <v>39</v>
      </c>
      <c r="C706" s="19" t="s">
        <v>3</v>
      </c>
      <c r="D706" s="188" t="s">
        <v>13</v>
      </c>
      <c r="E706" s="188" t="s">
        <v>93</v>
      </c>
      <c r="F706" s="20" t="s">
        <v>94</v>
      </c>
      <c r="G706" s="18" t="s">
        <v>4</v>
      </c>
      <c r="H706" s="19" t="s">
        <v>5</v>
      </c>
      <c r="I706" s="19" t="s">
        <v>36</v>
      </c>
      <c r="J706" s="19" t="s">
        <v>40</v>
      </c>
      <c r="K706" s="19" t="s">
        <v>35</v>
      </c>
      <c r="L706" s="19" t="s">
        <v>8</v>
      </c>
      <c r="M706" s="19" t="s">
        <v>17</v>
      </c>
      <c r="N706" s="19" t="s">
        <v>124</v>
      </c>
      <c r="O706" s="19" t="s">
        <v>90</v>
      </c>
      <c r="P706" s="19" t="s">
        <v>123</v>
      </c>
      <c r="Q706" s="18" t="s">
        <v>14</v>
      </c>
      <c r="R706" s="19" t="s">
        <v>15</v>
      </c>
      <c r="S706" s="188" t="s">
        <v>16</v>
      </c>
      <c r="T706" s="20" t="s">
        <v>131</v>
      </c>
    </row>
    <row r="707" spans="1:21" x14ac:dyDescent="0.2">
      <c r="A707" s="21">
        <f>'инд. оценки 2 кл.'!A33</f>
        <v>0</v>
      </c>
      <c r="B707" s="22">
        <f>'Первичные данные 3 кл.'!E33</f>
        <v>0</v>
      </c>
      <c r="C707" s="22">
        <f>'Первичные данные 3 кл.'!H33</f>
        <v>0</v>
      </c>
      <c r="D707" s="23">
        <f>'Первичные данные 3 кл.'!K33</f>
        <v>0</v>
      </c>
      <c r="E707" s="23">
        <f>'Первичные данные 3 кл.'!N33</f>
        <v>0</v>
      </c>
      <c r="F707" s="23">
        <f>'Первичные данные 3 кл.'!Q33</f>
        <v>0</v>
      </c>
      <c r="G707" s="23">
        <f>'Первичные данные 3 кл.'!U33</f>
        <v>0</v>
      </c>
      <c r="H707" s="23">
        <f>'Первичные данные 3 кл.'!Y33</f>
        <v>0</v>
      </c>
      <c r="I707" s="23">
        <f>'Первичные данные 3 кл.'!AC33</f>
        <v>0</v>
      </c>
      <c r="J707" s="23">
        <f>'Первичные данные 3 кл.'!AG33</f>
        <v>0</v>
      </c>
      <c r="K707" s="23">
        <f>'Первичные данные 3 кл.'!AK33</f>
        <v>0</v>
      </c>
      <c r="L707" s="23">
        <f>'Первичные данные 3 кл.'!AO33</f>
        <v>0</v>
      </c>
      <c r="M707" s="23">
        <f>'Первичные данные 3 кл.'!AS33</f>
        <v>0</v>
      </c>
      <c r="N707" s="23">
        <f>'Первичные данные 3 кл.'!AW33</f>
        <v>0</v>
      </c>
      <c r="O707" s="23">
        <f>'Первичные данные 3 кл.'!BA33</f>
        <v>0</v>
      </c>
      <c r="P707" s="23">
        <f>'Первичные данные 3 кл.'!BE33</f>
        <v>0</v>
      </c>
      <c r="Q707" s="23">
        <f>'Первичные данные 3 кл.'!BI33</f>
        <v>0</v>
      </c>
      <c r="R707" s="23">
        <f>'Первичные данные 3 кл.'!BM33</f>
        <v>0</v>
      </c>
      <c r="S707" s="23">
        <f>'Первичные данные 3 кл.'!BQ33</f>
        <v>0</v>
      </c>
      <c r="T707" s="23">
        <f>'Первичные данные 3 кл.'!BU33</f>
        <v>0</v>
      </c>
    </row>
    <row r="708" spans="1:21" ht="13.5" thickBot="1" x14ac:dyDescent="0.25">
      <c r="A708" s="25" t="s">
        <v>47</v>
      </c>
      <c r="B708" s="322" t="str">
        <f>IF('инд. оценка уровня 3кл.'!V33=1,'инд. оценка уровня 2кл.'!$B$41,'инд. оценка уровня 2кл.'!$B$40)</f>
        <v>НИЖЕ БАЗОВОГО</v>
      </c>
      <c r="C708" s="323"/>
      <c r="D708" s="323"/>
      <c r="E708" s="323"/>
      <c r="F708" s="324"/>
      <c r="G708" s="322" t="str">
        <f>IF('инд. оценка уровня 3кл.'!W33=1,'инд. оценка уровня 2кл.'!$B$41,'инд. оценка уровня 2кл.'!$B$40)</f>
        <v>НИЖЕ БАЗОВОГО</v>
      </c>
      <c r="H708" s="323"/>
      <c r="I708" s="323"/>
      <c r="J708" s="323"/>
      <c r="K708" s="323"/>
      <c r="L708" s="323"/>
      <c r="M708" s="323"/>
      <c r="N708" s="323"/>
      <c r="O708" s="323"/>
      <c r="P708" s="323"/>
      <c r="Q708" s="322" t="str">
        <f>IF('инд. оценка уровня 3кл.'!X33=1,'инд. оценка уровня 2кл.'!$B$41,'инд. оценка уровня 2кл.'!$B$40)</f>
        <v>НИЖЕ БАЗОВОГО</v>
      </c>
      <c r="R708" s="323"/>
      <c r="S708" s="323"/>
      <c r="T708" s="324"/>
    </row>
    <row r="709" spans="1:21" x14ac:dyDescent="0.2">
      <c r="A709" s="25" t="s">
        <v>49</v>
      </c>
      <c r="B709" s="22" t="str">
        <f>'инд. прогресс 3 кл.'!C33</f>
        <v>D</v>
      </c>
      <c r="C709" s="22" t="str">
        <f>'инд. прогресс 3 кл.'!D33</f>
        <v>D</v>
      </c>
      <c r="D709" s="22" t="str">
        <f>'инд. прогресс 3 кл.'!E33</f>
        <v>D</v>
      </c>
      <c r="E709" s="498"/>
      <c r="F709" s="499"/>
      <c r="G709" s="22" t="str">
        <f>'инд. прогресс 3 кл.'!F33</f>
        <v>D</v>
      </c>
      <c r="H709" s="22" t="str">
        <f>'инд. прогресс 3 кл.'!G33</f>
        <v>D</v>
      </c>
      <c r="I709" s="22" t="str">
        <f>'инд. прогресс 3 кл.'!H33</f>
        <v>D</v>
      </c>
      <c r="J709" s="22" t="str">
        <f>'инд. прогресс 3 кл.'!I33</f>
        <v>D</v>
      </c>
      <c r="K709" s="22" t="str">
        <f>'инд. прогресс 3 кл.'!J33</f>
        <v>D</v>
      </c>
      <c r="L709" s="22" t="str">
        <f>'инд. прогресс 3 кл.'!K33</f>
        <v>D</v>
      </c>
      <c r="M709" s="22" t="str">
        <f>'инд. прогресс 3 кл.'!L33</f>
        <v>D</v>
      </c>
      <c r="N709" s="498"/>
      <c r="O709" s="500"/>
      <c r="P709" s="499"/>
      <c r="Q709" s="22" t="str">
        <f>'инд. прогресс 3 кл.'!M33</f>
        <v>D</v>
      </c>
      <c r="R709" s="22" t="str">
        <f>'инд. прогресс 3 кл.'!N33</f>
        <v>D</v>
      </c>
      <c r="S709" s="22" t="str">
        <f>'инд. прогресс 3 кл.'!O33</f>
        <v>D</v>
      </c>
      <c r="T709" s="200"/>
    </row>
    <row r="710" spans="1:21" ht="13.5" thickBot="1" x14ac:dyDescent="0.25">
      <c r="A710" s="196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</row>
    <row r="711" spans="1:21" ht="12.95" customHeight="1" x14ac:dyDescent="0.2">
      <c r="A711" s="331" t="s">
        <v>42</v>
      </c>
      <c r="B711" s="332"/>
      <c r="C711" s="332"/>
      <c r="D711" s="332"/>
      <c r="E711" s="332"/>
      <c r="F711" s="333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</row>
    <row r="712" spans="1:21" ht="14.1" customHeight="1" thickBot="1" x14ac:dyDescent="0.25">
      <c r="A712" s="334"/>
      <c r="B712" s="335"/>
      <c r="C712" s="335"/>
      <c r="D712" s="335"/>
      <c r="E712" s="335"/>
      <c r="F712" s="336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</row>
    <row r="713" spans="1:21" x14ac:dyDescent="0.2">
      <c r="A713" s="30" t="s">
        <v>128</v>
      </c>
      <c r="B713" s="319">
        <f>SUM(B707:T707)</f>
        <v>0</v>
      </c>
      <c r="C713" s="320"/>
      <c r="D713" s="320"/>
      <c r="E713" s="320"/>
      <c r="F713" s="321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</row>
    <row r="714" spans="1:21" x14ac:dyDescent="0.2">
      <c r="A714" s="201" t="s">
        <v>30</v>
      </c>
      <c r="B714" s="501" t="str">
        <f>IF('инд. оценка уровня 3кл.'!Y33=1,'инд. оценка уровня 2кл.'!$B$41,'инд. оценка уровня 2кл.'!$B$40)</f>
        <v>НИЖЕ БАЗОВОГО</v>
      </c>
      <c r="C714" s="502"/>
      <c r="D714" s="502"/>
      <c r="E714" s="502"/>
      <c r="F714" s="503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</row>
    <row r="715" spans="1:21" x14ac:dyDescent="0.2">
      <c r="A715" s="202"/>
      <c r="B715" s="495"/>
      <c r="C715" s="495"/>
      <c r="D715" s="495"/>
      <c r="E715" s="495"/>
      <c r="F715" s="495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</row>
    <row r="716" spans="1:21" x14ac:dyDescent="0.2">
      <c r="A716" s="32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</row>
    <row r="717" spans="1:21" x14ac:dyDescent="0.2">
      <c r="A717" s="32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</row>
    <row r="718" spans="1:21" x14ac:dyDescent="0.2">
      <c r="A718" s="33" t="s">
        <v>50</v>
      </c>
      <c r="B718" s="33"/>
      <c r="C718" s="27"/>
      <c r="D718" s="194"/>
      <c r="E718" s="194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</row>
    <row r="719" spans="1:21" x14ac:dyDescent="0.2">
      <c r="A719" s="34" t="s">
        <v>51</v>
      </c>
      <c r="B719" s="496"/>
      <c r="C719" s="496"/>
      <c r="D719" s="195"/>
      <c r="E719" s="194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</row>
    <row r="720" spans="1:21" x14ac:dyDescent="0.2">
      <c r="A720" s="34" t="s">
        <v>52</v>
      </c>
      <c r="B720" s="497"/>
      <c r="C720" s="497"/>
      <c r="D720" s="194"/>
      <c r="E720" s="194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</row>
    <row r="721" spans="1:21" x14ac:dyDescent="0.2">
      <c r="A721" s="32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</row>
    <row r="722" spans="1:21" x14ac:dyDescent="0.2">
      <c r="A722" s="32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</row>
    <row r="723" spans="1:21" x14ac:dyDescent="0.2">
      <c r="A723" s="32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</row>
    <row r="724" spans="1:21" x14ac:dyDescent="0.2">
      <c r="A724" s="32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</row>
    <row r="725" spans="1:21" x14ac:dyDescent="0.2">
      <c r="A725" s="32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</row>
    <row r="726" spans="1:21" x14ac:dyDescent="0.2">
      <c r="A726" s="32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</row>
    <row r="727" spans="1:21" x14ac:dyDescent="0.2">
      <c r="A727" s="32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</row>
    <row r="728" spans="1:21" x14ac:dyDescent="0.2">
      <c r="A728" s="32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</row>
    <row r="729" spans="1:21" ht="18.75" x14ac:dyDescent="0.2">
      <c r="A729" s="504" t="s">
        <v>113</v>
      </c>
      <c r="B729" s="504"/>
      <c r="C729" s="504"/>
      <c r="D729" s="504"/>
      <c r="E729" s="504"/>
      <c r="F729" s="504"/>
      <c r="G729" s="504"/>
      <c r="H729" s="504"/>
      <c r="I729" s="504"/>
      <c r="J729" s="504"/>
      <c r="K729" s="504"/>
      <c r="L729" s="504"/>
      <c r="M729" s="504"/>
      <c r="N729" s="504"/>
      <c r="O729" s="504"/>
      <c r="P729" s="504"/>
      <c r="Q729" s="504"/>
      <c r="R729" s="504"/>
      <c r="S729" s="504"/>
      <c r="T729" s="504"/>
      <c r="U729" s="504"/>
    </row>
    <row r="730" spans="1:21" ht="18.75" thickBot="1" x14ac:dyDescent="0.3">
      <c r="A730" s="505">
        <f>A733</f>
        <v>0</v>
      </c>
      <c r="B730" s="505"/>
      <c r="C730" s="505"/>
      <c r="D730" s="505"/>
      <c r="E730" s="505"/>
      <c r="F730" s="505"/>
      <c r="G730" s="505"/>
      <c r="H730" s="505"/>
      <c r="I730" s="505"/>
      <c r="J730" s="505"/>
      <c r="K730" s="505"/>
      <c r="L730" s="505"/>
      <c r="M730" s="505"/>
      <c r="N730" s="505"/>
      <c r="O730" s="505"/>
      <c r="P730" s="505"/>
      <c r="Q730" s="505"/>
      <c r="R730" s="505"/>
      <c r="S730" s="505"/>
      <c r="T730" s="505"/>
      <c r="U730" s="15">
        <f>U704+1</f>
        <v>29</v>
      </c>
    </row>
    <row r="731" spans="1:21" x14ac:dyDescent="0.2">
      <c r="A731" s="16"/>
      <c r="B731" s="328" t="s">
        <v>18</v>
      </c>
      <c r="C731" s="329"/>
      <c r="D731" s="506"/>
      <c r="E731" s="506"/>
      <c r="F731" s="330"/>
      <c r="G731" s="328" t="s">
        <v>19</v>
      </c>
      <c r="H731" s="329"/>
      <c r="I731" s="329"/>
      <c r="J731" s="329"/>
      <c r="K731" s="329"/>
      <c r="L731" s="329"/>
      <c r="M731" s="329"/>
      <c r="N731" s="329"/>
      <c r="O731" s="329"/>
      <c r="P731" s="329"/>
      <c r="Q731" s="328" t="s">
        <v>34</v>
      </c>
      <c r="R731" s="329"/>
      <c r="S731" s="506"/>
      <c r="T731" s="330"/>
    </row>
    <row r="732" spans="1:21" ht="92.25" thickBot="1" x14ac:dyDescent="0.25">
      <c r="A732" s="17"/>
      <c r="B732" s="18" t="s">
        <v>39</v>
      </c>
      <c r="C732" s="19" t="s">
        <v>3</v>
      </c>
      <c r="D732" s="188" t="s">
        <v>13</v>
      </c>
      <c r="E732" s="188" t="s">
        <v>93</v>
      </c>
      <c r="F732" s="20" t="s">
        <v>94</v>
      </c>
      <c r="G732" s="18" t="s">
        <v>4</v>
      </c>
      <c r="H732" s="19" t="s">
        <v>5</v>
      </c>
      <c r="I732" s="19" t="s">
        <v>36</v>
      </c>
      <c r="J732" s="19" t="s">
        <v>40</v>
      </c>
      <c r="K732" s="19" t="s">
        <v>35</v>
      </c>
      <c r="L732" s="19" t="s">
        <v>8</v>
      </c>
      <c r="M732" s="19" t="s">
        <v>17</v>
      </c>
      <c r="N732" s="19" t="s">
        <v>124</v>
      </c>
      <c r="O732" s="19" t="s">
        <v>90</v>
      </c>
      <c r="P732" s="19" t="s">
        <v>123</v>
      </c>
      <c r="Q732" s="18" t="s">
        <v>14</v>
      </c>
      <c r="R732" s="19" t="s">
        <v>15</v>
      </c>
      <c r="S732" s="188" t="s">
        <v>16</v>
      </c>
      <c r="T732" s="20" t="s">
        <v>131</v>
      </c>
    </row>
    <row r="733" spans="1:21" x14ac:dyDescent="0.2">
      <c r="A733" s="21">
        <f>'инд. оценки 2 кл.'!A34</f>
        <v>0</v>
      </c>
      <c r="B733" s="22">
        <f>'Первичные данные 3 кл.'!E34</f>
        <v>0</v>
      </c>
      <c r="C733" s="22">
        <f>'Первичные данные 3 кл.'!H34</f>
        <v>0</v>
      </c>
      <c r="D733" s="23">
        <f>'Первичные данные 3 кл.'!K34</f>
        <v>0</v>
      </c>
      <c r="E733" s="23">
        <f>'Первичные данные 3 кл.'!N34</f>
        <v>0</v>
      </c>
      <c r="F733" s="23">
        <f>'Первичные данные 3 кл.'!Q34</f>
        <v>0</v>
      </c>
      <c r="G733" s="23">
        <f>'Первичные данные 3 кл.'!U34</f>
        <v>0</v>
      </c>
      <c r="H733" s="23">
        <f>'Первичные данные 3 кл.'!Y34</f>
        <v>0</v>
      </c>
      <c r="I733" s="23">
        <f>'Первичные данные 3 кл.'!AC34</f>
        <v>0</v>
      </c>
      <c r="J733" s="23">
        <f>'Первичные данные 3 кл.'!AG34</f>
        <v>0</v>
      </c>
      <c r="K733" s="23">
        <f>'Первичные данные 3 кл.'!AK34</f>
        <v>0</v>
      </c>
      <c r="L733" s="23">
        <f>'Первичные данные 3 кл.'!AO34</f>
        <v>0</v>
      </c>
      <c r="M733" s="23">
        <f>'Первичные данные 3 кл.'!AS34</f>
        <v>0</v>
      </c>
      <c r="N733" s="23">
        <f>'Первичные данные 3 кл.'!AW34</f>
        <v>0</v>
      </c>
      <c r="O733" s="23">
        <f>'Первичные данные 3 кл.'!BA34</f>
        <v>0</v>
      </c>
      <c r="P733" s="23">
        <f>'Первичные данные 3 кл.'!BE34</f>
        <v>0</v>
      </c>
      <c r="Q733" s="23">
        <f>'Первичные данные 3 кл.'!BI34</f>
        <v>0</v>
      </c>
      <c r="R733" s="23">
        <f>'Первичные данные 3 кл.'!BM34</f>
        <v>0</v>
      </c>
      <c r="S733" s="23">
        <f>'Первичные данные 3 кл.'!BQ34</f>
        <v>0</v>
      </c>
      <c r="T733" s="23">
        <f>'Первичные данные 3 кл.'!BU34</f>
        <v>0</v>
      </c>
    </row>
    <row r="734" spans="1:21" ht="13.5" thickBot="1" x14ac:dyDescent="0.25">
      <c r="A734" s="25" t="s">
        <v>47</v>
      </c>
      <c r="B734" s="322" t="str">
        <f>IF('инд. оценка уровня 3кл.'!V34=1,'инд. оценка уровня 2кл.'!$B$41,'инд. оценка уровня 2кл.'!$B$40)</f>
        <v>НИЖЕ БАЗОВОГО</v>
      </c>
      <c r="C734" s="323"/>
      <c r="D734" s="323"/>
      <c r="E734" s="323"/>
      <c r="F734" s="324"/>
      <c r="G734" s="322" t="str">
        <f>IF('инд. оценка уровня 3кл.'!W34=1,'инд. оценка уровня 2кл.'!$B$41,'инд. оценка уровня 2кл.'!$B$40)</f>
        <v>НИЖЕ БАЗОВОГО</v>
      </c>
      <c r="H734" s="323"/>
      <c r="I734" s="323"/>
      <c r="J734" s="323"/>
      <c r="K734" s="323"/>
      <c r="L734" s="323"/>
      <c r="M734" s="323"/>
      <c r="N734" s="323"/>
      <c r="O734" s="323"/>
      <c r="P734" s="323"/>
      <c r="Q734" s="322" t="str">
        <f>IF('инд. оценка уровня 3кл.'!X34=1,'инд. оценка уровня 2кл.'!$B$41,'инд. оценка уровня 2кл.'!$B$40)</f>
        <v>НИЖЕ БАЗОВОГО</v>
      </c>
      <c r="R734" s="323"/>
      <c r="S734" s="323"/>
      <c r="T734" s="324"/>
    </row>
    <row r="735" spans="1:21" x14ac:dyDescent="0.2">
      <c r="A735" s="25" t="s">
        <v>49</v>
      </c>
      <c r="B735" s="22" t="str">
        <f>'инд. прогресс 3 кл.'!C34</f>
        <v>D</v>
      </c>
      <c r="C735" s="22" t="str">
        <f>'инд. прогресс 3 кл.'!D34</f>
        <v>D</v>
      </c>
      <c r="D735" s="22" t="str">
        <f>'инд. прогресс 3 кл.'!E34</f>
        <v>D</v>
      </c>
      <c r="E735" s="498"/>
      <c r="F735" s="499"/>
      <c r="G735" s="22" t="str">
        <f>'инд. прогресс 3 кл.'!F34</f>
        <v>D</v>
      </c>
      <c r="H735" s="22" t="str">
        <f>'инд. прогресс 3 кл.'!G34</f>
        <v>D</v>
      </c>
      <c r="I735" s="22" t="str">
        <f>'инд. прогресс 3 кл.'!H34</f>
        <v>D</v>
      </c>
      <c r="J735" s="22" t="str">
        <f>'инд. прогресс 3 кл.'!I34</f>
        <v>D</v>
      </c>
      <c r="K735" s="22" t="str">
        <f>'инд. прогресс 3 кл.'!J34</f>
        <v>D</v>
      </c>
      <c r="L735" s="22" t="str">
        <f>'инд. прогресс 3 кл.'!K34</f>
        <v>D</v>
      </c>
      <c r="M735" s="22" t="str">
        <f>'инд. прогресс 3 кл.'!L34</f>
        <v>D</v>
      </c>
      <c r="N735" s="498"/>
      <c r="O735" s="500"/>
      <c r="P735" s="499"/>
      <c r="Q735" s="22" t="str">
        <f>'инд. прогресс 3 кл.'!M34</f>
        <v>D</v>
      </c>
      <c r="R735" s="22" t="str">
        <f>'инд. прогресс 3 кл.'!N34</f>
        <v>D</v>
      </c>
      <c r="S735" s="22" t="str">
        <f>'инд. прогресс 3 кл.'!O34</f>
        <v>D</v>
      </c>
      <c r="T735" s="200"/>
    </row>
    <row r="736" spans="1:21" ht="13.5" thickBot="1" x14ac:dyDescent="0.25">
      <c r="A736" s="196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</row>
    <row r="737" spans="1:20" x14ac:dyDescent="0.2">
      <c r="A737" s="331" t="s">
        <v>42</v>
      </c>
      <c r="B737" s="332"/>
      <c r="C737" s="332"/>
      <c r="D737" s="332"/>
      <c r="E737" s="332"/>
      <c r="F737" s="333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</row>
    <row r="738" spans="1:20" ht="12.95" customHeight="1" thickBot="1" x14ac:dyDescent="0.25">
      <c r="A738" s="334"/>
      <c r="B738" s="335"/>
      <c r="C738" s="335"/>
      <c r="D738" s="335"/>
      <c r="E738" s="335"/>
      <c r="F738" s="336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</row>
    <row r="739" spans="1:20" ht="14.1" customHeight="1" x14ac:dyDescent="0.2">
      <c r="A739" s="30" t="s">
        <v>128</v>
      </c>
      <c r="B739" s="319">
        <f>SUM(B733:T733)</f>
        <v>0</v>
      </c>
      <c r="C739" s="320"/>
      <c r="D739" s="320"/>
      <c r="E739" s="320"/>
      <c r="F739" s="321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</row>
    <row r="740" spans="1:20" x14ac:dyDescent="0.2">
      <c r="A740" s="201" t="s">
        <v>30</v>
      </c>
      <c r="B740" s="501" t="str">
        <f>IF('инд. оценка уровня 3кл.'!Y34=1,'инд. оценка уровня 2кл.'!$B$41,'инд. оценка уровня 2кл.'!$B$40)</f>
        <v>НИЖЕ БАЗОВОГО</v>
      </c>
      <c r="C740" s="502"/>
      <c r="D740" s="502"/>
      <c r="E740" s="502"/>
      <c r="F740" s="503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</row>
    <row r="741" spans="1:20" x14ac:dyDescent="0.2">
      <c r="A741" s="202"/>
      <c r="B741" s="495"/>
      <c r="C741" s="495"/>
      <c r="D741" s="495"/>
      <c r="E741" s="495"/>
      <c r="F741" s="495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</row>
    <row r="742" spans="1:20" x14ac:dyDescent="0.2">
      <c r="A742" s="32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</row>
    <row r="743" spans="1:20" x14ac:dyDescent="0.2">
      <c r="A743" s="32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</row>
    <row r="744" spans="1:20" x14ac:dyDescent="0.2">
      <c r="A744" s="33" t="s">
        <v>50</v>
      </c>
      <c r="B744" s="33"/>
      <c r="C744" s="27"/>
      <c r="D744" s="194"/>
      <c r="E744" s="194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</row>
    <row r="745" spans="1:20" x14ac:dyDescent="0.2">
      <c r="A745" s="34" t="s">
        <v>51</v>
      </c>
      <c r="B745" s="496"/>
      <c r="C745" s="496"/>
      <c r="D745" s="195"/>
      <c r="E745" s="194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</row>
    <row r="746" spans="1:20" x14ac:dyDescent="0.2">
      <c r="A746" s="34" t="s">
        <v>52</v>
      </c>
      <c r="B746" s="497"/>
      <c r="C746" s="497"/>
      <c r="D746" s="194"/>
      <c r="E746" s="194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</row>
    <row r="747" spans="1:20" x14ac:dyDescent="0.2">
      <c r="A747" s="32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</row>
    <row r="748" spans="1:20" x14ac:dyDescent="0.2">
      <c r="A748" s="32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</row>
    <row r="749" spans="1:20" x14ac:dyDescent="0.2">
      <c r="A749" s="32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</row>
    <row r="750" spans="1:20" x14ac:dyDescent="0.2">
      <c r="A750" s="32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</row>
    <row r="751" spans="1:20" x14ac:dyDescent="0.2">
      <c r="A751" s="32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</row>
    <row r="752" spans="1:20" x14ac:dyDescent="0.2">
      <c r="A752" s="32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</row>
    <row r="753" spans="1:21" x14ac:dyDescent="0.2">
      <c r="A753" s="32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</row>
    <row r="754" spans="1:21" x14ac:dyDescent="0.2">
      <c r="A754" s="32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</row>
    <row r="755" spans="1:21" x14ac:dyDescent="0.2">
      <c r="A755" s="32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</row>
    <row r="756" spans="1:21" ht="18.75" x14ac:dyDescent="0.2">
      <c r="A756" s="504" t="s">
        <v>113</v>
      </c>
      <c r="B756" s="504"/>
      <c r="C756" s="504"/>
      <c r="D756" s="504"/>
      <c r="E756" s="504"/>
      <c r="F756" s="504"/>
      <c r="G756" s="504"/>
      <c r="H756" s="504"/>
      <c r="I756" s="504"/>
      <c r="J756" s="504"/>
      <c r="K756" s="504"/>
      <c r="L756" s="504"/>
      <c r="M756" s="504"/>
      <c r="N756" s="504"/>
      <c r="O756" s="504"/>
      <c r="P756" s="504"/>
      <c r="Q756" s="504"/>
      <c r="R756" s="504"/>
      <c r="S756" s="504"/>
      <c r="T756" s="504"/>
      <c r="U756" s="504"/>
    </row>
    <row r="757" spans="1:21" ht="18.75" thickBot="1" x14ac:dyDescent="0.3">
      <c r="A757" s="505">
        <f>A760</f>
        <v>0</v>
      </c>
      <c r="B757" s="505"/>
      <c r="C757" s="505"/>
      <c r="D757" s="505"/>
      <c r="E757" s="505"/>
      <c r="F757" s="505"/>
      <c r="G757" s="505"/>
      <c r="H757" s="505"/>
      <c r="I757" s="505"/>
      <c r="J757" s="505"/>
      <c r="K757" s="505"/>
      <c r="L757" s="505"/>
      <c r="M757" s="505"/>
      <c r="N757" s="505"/>
      <c r="O757" s="505"/>
      <c r="P757" s="505"/>
      <c r="Q757" s="505"/>
      <c r="R757" s="505"/>
      <c r="S757" s="505"/>
      <c r="T757" s="505"/>
      <c r="U757" s="15">
        <f>U730+1</f>
        <v>30</v>
      </c>
    </row>
    <row r="758" spans="1:21" x14ac:dyDescent="0.2">
      <c r="A758" s="16"/>
      <c r="B758" s="328" t="s">
        <v>18</v>
      </c>
      <c r="C758" s="329"/>
      <c r="D758" s="506"/>
      <c r="E758" s="506"/>
      <c r="F758" s="330"/>
      <c r="G758" s="328" t="s">
        <v>19</v>
      </c>
      <c r="H758" s="329"/>
      <c r="I758" s="329"/>
      <c r="J758" s="329"/>
      <c r="K758" s="329"/>
      <c r="L758" s="329"/>
      <c r="M758" s="329"/>
      <c r="N758" s="329"/>
      <c r="O758" s="329"/>
      <c r="P758" s="329"/>
      <c r="Q758" s="328" t="s">
        <v>34</v>
      </c>
      <c r="R758" s="329"/>
      <c r="S758" s="506"/>
      <c r="T758" s="330"/>
    </row>
    <row r="759" spans="1:21" ht="92.25" thickBot="1" x14ac:dyDescent="0.25">
      <c r="A759" s="17"/>
      <c r="B759" s="18" t="s">
        <v>39</v>
      </c>
      <c r="C759" s="19" t="s">
        <v>3</v>
      </c>
      <c r="D759" s="188" t="s">
        <v>13</v>
      </c>
      <c r="E759" s="188" t="s">
        <v>93</v>
      </c>
      <c r="F759" s="20" t="s">
        <v>94</v>
      </c>
      <c r="G759" s="18" t="s">
        <v>4</v>
      </c>
      <c r="H759" s="19" t="s">
        <v>5</v>
      </c>
      <c r="I759" s="19" t="s">
        <v>36</v>
      </c>
      <c r="J759" s="19" t="s">
        <v>40</v>
      </c>
      <c r="K759" s="19" t="s">
        <v>35</v>
      </c>
      <c r="L759" s="19" t="s">
        <v>8</v>
      </c>
      <c r="M759" s="19" t="s">
        <v>17</v>
      </c>
      <c r="N759" s="19" t="s">
        <v>124</v>
      </c>
      <c r="O759" s="19" t="s">
        <v>90</v>
      </c>
      <c r="P759" s="19" t="s">
        <v>123</v>
      </c>
      <c r="Q759" s="18" t="s">
        <v>14</v>
      </c>
      <c r="R759" s="19" t="s">
        <v>15</v>
      </c>
      <c r="S759" s="188" t="s">
        <v>16</v>
      </c>
      <c r="T759" s="20" t="s">
        <v>131</v>
      </c>
    </row>
    <row r="760" spans="1:21" x14ac:dyDescent="0.2">
      <c r="A760" s="21">
        <f>'инд. оценки 2 кл.'!A35</f>
        <v>0</v>
      </c>
      <c r="B760" s="22">
        <f>'Первичные данные 3 кл.'!E35</f>
        <v>0</v>
      </c>
      <c r="C760" s="22">
        <f>'Первичные данные 3 кл.'!H35</f>
        <v>0</v>
      </c>
      <c r="D760" s="23">
        <f>'Первичные данные 3 кл.'!K35</f>
        <v>0</v>
      </c>
      <c r="E760" s="23">
        <f>'Первичные данные 3 кл.'!N35</f>
        <v>0</v>
      </c>
      <c r="F760" s="23">
        <f>'Первичные данные 3 кл.'!Q35</f>
        <v>0</v>
      </c>
      <c r="G760" s="23">
        <f>'Первичные данные 3 кл.'!U35</f>
        <v>0</v>
      </c>
      <c r="H760" s="23">
        <f>'Первичные данные 3 кл.'!Y35</f>
        <v>0</v>
      </c>
      <c r="I760" s="23">
        <f>'Первичные данные 3 кл.'!AC35</f>
        <v>0</v>
      </c>
      <c r="J760" s="23">
        <f>'Первичные данные 3 кл.'!AG35</f>
        <v>0</v>
      </c>
      <c r="K760" s="23">
        <f>'Первичные данные 3 кл.'!AK35</f>
        <v>0</v>
      </c>
      <c r="L760" s="23">
        <f>'Первичные данные 3 кл.'!AO35</f>
        <v>0</v>
      </c>
      <c r="M760" s="23">
        <f>'Первичные данные 3 кл.'!AS35</f>
        <v>0</v>
      </c>
      <c r="N760" s="23">
        <f>'Первичные данные 3 кл.'!AW35</f>
        <v>0</v>
      </c>
      <c r="O760" s="23">
        <f>'Первичные данные 3 кл.'!BA35</f>
        <v>0</v>
      </c>
      <c r="P760" s="23">
        <f>'Первичные данные 3 кл.'!BE35</f>
        <v>0</v>
      </c>
      <c r="Q760" s="23">
        <f>'Первичные данные 3 кл.'!BI35</f>
        <v>0</v>
      </c>
      <c r="R760" s="23">
        <f>'Первичные данные 3 кл.'!BM35</f>
        <v>0</v>
      </c>
      <c r="S760" s="23">
        <f>'Первичные данные 3 кл.'!BQ35</f>
        <v>0</v>
      </c>
      <c r="T760" s="23">
        <f>'Первичные данные 3 кл.'!BU35</f>
        <v>0</v>
      </c>
    </row>
    <row r="761" spans="1:21" ht="13.5" thickBot="1" x14ac:dyDescent="0.25">
      <c r="A761" s="25" t="s">
        <v>47</v>
      </c>
      <c r="B761" s="322" t="str">
        <f>IF('инд. оценка уровня 3кл.'!V35=1,'инд. оценка уровня 2кл.'!$B$41,'инд. оценка уровня 2кл.'!$B$40)</f>
        <v>НИЖЕ БАЗОВОГО</v>
      </c>
      <c r="C761" s="323"/>
      <c r="D761" s="323"/>
      <c r="E761" s="323"/>
      <c r="F761" s="324"/>
      <c r="G761" s="322" t="str">
        <f>IF('инд. оценка уровня 3кл.'!W35=1,'инд. оценка уровня 2кл.'!$B$41,'инд. оценка уровня 2кл.'!$B$40)</f>
        <v>НИЖЕ БАЗОВОГО</v>
      </c>
      <c r="H761" s="323"/>
      <c r="I761" s="323"/>
      <c r="J761" s="323"/>
      <c r="K761" s="323"/>
      <c r="L761" s="323"/>
      <c r="M761" s="323"/>
      <c r="N761" s="323"/>
      <c r="O761" s="323"/>
      <c r="P761" s="323"/>
      <c r="Q761" s="322" t="str">
        <f>IF('инд. оценка уровня 3кл.'!X35=1,'инд. оценка уровня 2кл.'!$B$41,'инд. оценка уровня 2кл.'!$B$40)</f>
        <v>НИЖЕ БАЗОВОГО</v>
      </c>
      <c r="R761" s="323"/>
      <c r="S761" s="323"/>
      <c r="T761" s="324"/>
    </row>
    <row r="762" spans="1:21" x14ac:dyDescent="0.2">
      <c r="A762" s="25" t="s">
        <v>49</v>
      </c>
      <c r="B762" s="22" t="str">
        <f>'инд. прогресс 3 кл.'!C35</f>
        <v>D</v>
      </c>
      <c r="C762" s="22" t="str">
        <f>'инд. прогресс 3 кл.'!D35</f>
        <v>D</v>
      </c>
      <c r="D762" s="22" t="str">
        <f>'инд. прогресс 3 кл.'!E35</f>
        <v>D</v>
      </c>
      <c r="E762" s="498"/>
      <c r="F762" s="499"/>
      <c r="G762" s="22" t="str">
        <f>'инд. прогресс 3 кл.'!F35</f>
        <v>D</v>
      </c>
      <c r="H762" s="22" t="str">
        <f>'инд. прогресс 3 кл.'!G35</f>
        <v>D</v>
      </c>
      <c r="I762" s="22" t="str">
        <f>'инд. прогресс 3 кл.'!H35</f>
        <v>D</v>
      </c>
      <c r="J762" s="22" t="str">
        <f>'инд. прогресс 3 кл.'!I35</f>
        <v>D</v>
      </c>
      <c r="K762" s="22" t="str">
        <f>'инд. прогресс 3 кл.'!J35</f>
        <v>D</v>
      </c>
      <c r="L762" s="22" t="str">
        <f>'инд. прогресс 3 кл.'!K35</f>
        <v>D</v>
      </c>
      <c r="M762" s="22" t="str">
        <f>'инд. прогресс 3 кл.'!L35</f>
        <v>D</v>
      </c>
      <c r="N762" s="498"/>
      <c r="O762" s="500"/>
      <c r="P762" s="499"/>
      <c r="Q762" s="22" t="str">
        <f>'инд. прогресс 3 кл.'!M35</f>
        <v>D</v>
      </c>
      <c r="R762" s="22" t="str">
        <f>'инд. прогресс 3 кл.'!N35</f>
        <v>D</v>
      </c>
      <c r="S762" s="22" t="str">
        <f>'инд. прогресс 3 кл.'!O35</f>
        <v>D</v>
      </c>
      <c r="T762" s="200"/>
    </row>
    <row r="763" spans="1:21" ht="13.5" thickBot="1" x14ac:dyDescent="0.25">
      <c r="A763" s="196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</row>
    <row r="764" spans="1:21" ht="12.95" customHeight="1" x14ac:dyDescent="0.2">
      <c r="A764" s="331" t="s">
        <v>42</v>
      </c>
      <c r="B764" s="332"/>
      <c r="C764" s="332"/>
      <c r="D764" s="332"/>
      <c r="E764" s="332"/>
      <c r="F764" s="333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</row>
    <row r="765" spans="1:21" ht="14.1" customHeight="1" thickBot="1" x14ac:dyDescent="0.25">
      <c r="A765" s="334"/>
      <c r="B765" s="335"/>
      <c r="C765" s="335"/>
      <c r="D765" s="335"/>
      <c r="E765" s="335"/>
      <c r="F765" s="336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</row>
    <row r="766" spans="1:21" x14ac:dyDescent="0.2">
      <c r="A766" s="30" t="s">
        <v>128</v>
      </c>
      <c r="B766" s="319">
        <f>SUM(B760:T760)</f>
        <v>0</v>
      </c>
      <c r="C766" s="320"/>
      <c r="D766" s="320"/>
      <c r="E766" s="320"/>
      <c r="F766" s="321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</row>
    <row r="767" spans="1:21" x14ac:dyDescent="0.2">
      <c r="A767" s="201" t="s">
        <v>30</v>
      </c>
      <c r="B767" s="501" t="str">
        <f>IF('инд. оценка уровня 3кл.'!Y35=1,'инд. оценка уровня 2кл.'!$B$41,'инд. оценка уровня 2кл.'!$B$40)</f>
        <v>НИЖЕ БАЗОВОГО</v>
      </c>
      <c r="C767" s="502"/>
      <c r="D767" s="502"/>
      <c r="E767" s="502"/>
      <c r="F767" s="503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</row>
    <row r="768" spans="1:21" x14ac:dyDescent="0.2">
      <c r="A768" s="202"/>
      <c r="B768" s="495"/>
      <c r="C768" s="495"/>
      <c r="D768" s="495"/>
      <c r="E768" s="495"/>
      <c r="F768" s="495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</row>
    <row r="769" spans="1:21" x14ac:dyDescent="0.2">
      <c r="A769" s="32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</row>
    <row r="770" spans="1:21" x14ac:dyDescent="0.2">
      <c r="A770" s="32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</row>
    <row r="771" spans="1:21" x14ac:dyDescent="0.2">
      <c r="A771" s="33" t="s">
        <v>50</v>
      </c>
      <c r="B771" s="33"/>
      <c r="C771" s="27"/>
      <c r="D771" s="194"/>
      <c r="E771" s="194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</row>
    <row r="772" spans="1:21" x14ac:dyDescent="0.2">
      <c r="A772" s="34" t="s">
        <v>51</v>
      </c>
      <c r="B772" s="496"/>
      <c r="C772" s="496"/>
      <c r="D772" s="195"/>
      <c r="E772" s="194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</row>
    <row r="773" spans="1:21" x14ac:dyDescent="0.2">
      <c r="A773" s="34" t="s">
        <v>52</v>
      </c>
      <c r="B773" s="497"/>
      <c r="C773" s="497"/>
      <c r="D773" s="194"/>
      <c r="E773" s="194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</row>
    <row r="774" spans="1:21" x14ac:dyDescent="0.2">
      <c r="A774" s="32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</row>
    <row r="775" spans="1:21" x14ac:dyDescent="0.2">
      <c r="A775" s="32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</row>
    <row r="776" spans="1:21" x14ac:dyDescent="0.2">
      <c r="A776" s="32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</row>
    <row r="777" spans="1:21" x14ac:dyDescent="0.2">
      <c r="A777" s="32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</row>
    <row r="778" spans="1:21" x14ac:dyDescent="0.2">
      <c r="A778" s="32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</row>
    <row r="779" spans="1:21" x14ac:dyDescent="0.2">
      <c r="A779" s="32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</row>
    <row r="780" spans="1:21" x14ac:dyDescent="0.2">
      <c r="A780" s="32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</row>
    <row r="781" spans="1:21" x14ac:dyDescent="0.2">
      <c r="A781" s="32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</row>
    <row r="782" spans="1:21" ht="18.75" x14ac:dyDescent="0.2">
      <c r="A782" s="504" t="s">
        <v>113</v>
      </c>
      <c r="B782" s="504"/>
      <c r="C782" s="504"/>
      <c r="D782" s="504"/>
      <c r="E782" s="504"/>
      <c r="F782" s="504"/>
      <c r="G782" s="504"/>
      <c r="H782" s="504"/>
      <c r="I782" s="504"/>
      <c r="J782" s="504"/>
      <c r="K782" s="504"/>
      <c r="L782" s="504"/>
      <c r="M782" s="504"/>
      <c r="N782" s="504"/>
      <c r="O782" s="504"/>
      <c r="P782" s="504"/>
      <c r="Q782" s="504"/>
      <c r="R782" s="504"/>
      <c r="S782" s="504"/>
      <c r="T782" s="504"/>
      <c r="U782" s="504"/>
    </row>
    <row r="783" spans="1:21" ht="18.75" thickBot="1" x14ac:dyDescent="0.3">
      <c r="A783" s="505">
        <f>A786</f>
        <v>0</v>
      </c>
      <c r="B783" s="505"/>
      <c r="C783" s="505"/>
      <c r="D783" s="505"/>
      <c r="E783" s="505"/>
      <c r="F783" s="505"/>
      <c r="G783" s="505"/>
      <c r="H783" s="505"/>
      <c r="I783" s="505"/>
      <c r="J783" s="505"/>
      <c r="K783" s="505"/>
      <c r="L783" s="505"/>
      <c r="M783" s="505"/>
      <c r="N783" s="505"/>
      <c r="O783" s="505"/>
      <c r="P783" s="505"/>
      <c r="Q783" s="505"/>
      <c r="R783" s="505"/>
      <c r="S783" s="505"/>
      <c r="T783" s="505"/>
      <c r="U783" s="15">
        <f>U757+1</f>
        <v>31</v>
      </c>
    </row>
    <row r="784" spans="1:21" x14ac:dyDescent="0.2">
      <c r="A784" s="16"/>
      <c r="B784" s="328" t="s">
        <v>18</v>
      </c>
      <c r="C784" s="329"/>
      <c r="D784" s="506"/>
      <c r="E784" s="506"/>
      <c r="F784" s="330"/>
      <c r="G784" s="328" t="s">
        <v>19</v>
      </c>
      <c r="H784" s="329"/>
      <c r="I784" s="329"/>
      <c r="J784" s="329"/>
      <c r="K784" s="329"/>
      <c r="L784" s="329"/>
      <c r="M784" s="329"/>
      <c r="N784" s="329"/>
      <c r="O784" s="329"/>
      <c r="P784" s="329"/>
      <c r="Q784" s="328" t="s">
        <v>34</v>
      </c>
      <c r="R784" s="329"/>
      <c r="S784" s="506"/>
      <c r="T784" s="330"/>
    </row>
    <row r="785" spans="1:20" ht="92.25" thickBot="1" x14ac:dyDescent="0.25">
      <c r="A785" s="17"/>
      <c r="B785" s="18" t="s">
        <v>39</v>
      </c>
      <c r="C785" s="19" t="s">
        <v>3</v>
      </c>
      <c r="D785" s="188" t="s">
        <v>13</v>
      </c>
      <c r="E785" s="188" t="s">
        <v>93</v>
      </c>
      <c r="F785" s="20" t="s">
        <v>94</v>
      </c>
      <c r="G785" s="18" t="s">
        <v>4</v>
      </c>
      <c r="H785" s="19" t="s">
        <v>5</v>
      </c>
      <c r="I785" s="19" t="s">
        <v>36</v>
      </c>
      <c r="J785" s="19" t="s">
        <v>40</v>
      </c>
      <c r="K785" s="19" t="s">
        <v>35</v>
      </c>
      <c r="L785" s="19" t="s">
        <v>8</v>
      </c>
      <c r="M785" s="19" t="s">
        <v>17</v>
      </c>
      <c r="N785" s="19" t="s">
        <v>124</v>
      </c>
      <c r="O785" s="19" t="s">
        <v>90</v>
      </c>
      <c r="P785" s="19" t="s">
        <v>123</v>
      </c>
      <c r="Q785" s="18" t="s">
        <v>14</v>
      </c>
      <c r="R785" s="19" t="s">
        <v>15</v>
      </c>
      <c r="S785" s="188" t="s">
        <v>16</v>
      </c>
      <c r="T785" s="20" t="s">
        <v>131</v>
      </c>
    </row>
    <row r="786" spans="1:20" x14ac:dyDescent="0.2">
      <c r="A786" s="21">
        <f>'инд. оценки 2 кл.'!A36</f>
        <v>0</v>
      </c>
      <c r="B786" s="22">
        <f>'Первичные данные 3 кл.'!E36</f>
        <v>0</v>
      </c>
      <c r="C786" s="22">
        <f>'Первичные данные 3 кл.'!H36</f>
        <v>0</v>
      </c>
      <c r="D786" s="23">
        <f>'Первичные данные 3 кл.'!K36</f>
        <v>0</v>
      </c>
      <c r="E786" s="23">
        <f>'Первичные данные 3 кл.'!N36</f>
        <v>0</v>
      </c>
      <c r="F786" s="23">
        <f>'Первичные данные 3 кл.'!Q36</f>
        <v>0</v>
      </c>
      <c r="G786" s="23">
        <f>'Первичные данные 3 кл.'!U36</f>
        <v>0</v>
      </c>
      <c r="H786" s="23">
        <f>'Первичные данные 3 кл.'!Y36</f>
        <v>0</v>
      </c>
      <c r="I786" s="23">
        <f>'Первичные данные 3 кл.'!AC36</f>
        <v>0</v>
      </c>
      <c r="J786" s="23">
        <f>'Первичные данные 3 кл.'!AG36</f>
        <v>0</v>
      </c>
      <c r="K786" s="23">
        <f>'Первичные данные 3 кл.'!AK36</f>
        <v>0</v>
      </c>
      <c r="L786" s="23">
        <f>'Первичные данные 3 кл.'!AO36</f>
        <v>0</v>
      </c>
      <c r="M786" s="23">
        <f>'Первичные данные 3 кл.'!AS36</f>
        <v>0</v>
      </c>
      <c r="N786" s="23">
        <f>'Первичные данные 3 кл.'!AW36</f>
        <v>0</v>
      </c>
      <c r="O786" s="23">
        <f>'Первичные данные 3 кл.'!BA36</f>
        <v>0</v>
      </c>
      <c r="P786" s="23">
        <f>'Первичные данные 3 кл.'!BE36</f>
        <v>0</v>
      </c>
      <c r="Q786" s="23">
        <f>'Первичные данные 3 кл.'!BI36</f>
        <v>0</v>
      </c>
      <c r="R786" s="23">
        <f>'Первичные данные 3 кл.'!BM36</f>
        <v>0</v>
      </c>
      <c r="S786" s="23">
        <f>'Первичные данные 3 кл.'!BQ36</f>
        <v>0</v>
      </c>
      <c r="T786" s="23">
        <f>'Первичные данные 3 кл.'!BU36</f>
        <v>0</v>
      </c>
    </row>
    <row r="787" spans="1:20" ht="13.5" thickBot="1" x14ac:dyDescent="0.25">
      <c r="A787" s="25" t="s">
        <v>47</v>
      </c>
      <c r="B787" s="322" t="str">
        <f>IF('инд. оценка уровня 3кл.'!V36=1,'инд. оценка уровня 2кл.'!$B$41,'инд. оценка уровня 2кл.'!$B$40)</f>
        <v>НИЖЕ БАЗОВОГО</v>
      </c>
      <c r="C787" s="323"/>
      <c r="D787" s="323"/>
      <c r="E787" s="323"/>
      <c r="F787" s="324"/>
      <c r="G787" s="322" t="str">
        <f>IF('инд. оценка уровня 3кл.'!W36=1,'инд. оценка уровня 2кл.'!$B$41,'инд. оценка уровня 2кл.'!$B$40)</f>
        <v>НИЖЕ БАЗОВОГО</v>
      </c>
      <c r="H787" s="323"/>
      <c r="I787" s="323"/>
      <c r="J787" s="323"/>
      <c r="K787" s="323"/>
      <c r="L787" s="323"/>
      <c r="M787" s="323"/>
      <c r="N787" s="323"/>
      <c r="O787" s="323"/>
      <c r="P787" s="323"/>
      <c r="Q787" s="322" t="str">
        <f>IF('инд. оценка уровня 3кл.'!X36=1,'инд. оценка уровня 2кл.'!$B$41,'инд. оценка уровня 2кл.'!$B$40)</f>
        <v>НИЖЕ БАЗОВОГО</v>
      </c>
      <c r="R787" s="323"/>
      <c r="S787" s="323"/>
      <c r="T787" s="324"/>
    </row>
    <row r="788" spans="1:20" x14ac:dyDescent="0.2">
      <c r="A788" s="25" t="s">
        <v>49</v>
      </c>
      <c r="B788" s="22" t="str">
        <f>'инд. прогресс 3 кл.'!C36</f>
        <v>D</v>
      </c>
      <c r="C788" s="22" t="str">
        <f>'инд. прогресс 3 кл.'!D36</f>
        <v>D</v>
      </c>
      <c r="D788" s="22" t="str">
        <f>'инд. прогресс 3 кл.'!E36</f>
        <v>D</v>
      </c>
      <c r="E788" s="498"/>
      <c r="F788" s="499"/>
      <c r="G788" s="22" t="str">
        <f>'инд. прогресс 3 кл.'!F36</f>
        <v>D</v>
      </c>
      <c r="H788" s="22" t="str">
        <f>'инд. прогресс 3 кл.'!G36</f>
        <v>D</v>
      </c>
      <c r="I788" s="22" t="str">
        <f>'инд. прогресс 3 кл.'!H36</f>
        <v>D</v>
      </c>
      <c r="J788" s="22" t="str">
        <f>'инд. прогресс 3 кл.'!I36</f>
        <v>D</v>
      </c>
      <c r="K788" s="22" t="str">
        <f>'инд. прогресс 3 кл.'!J36</f>
        <v>D</v>
      </c>
      <c r="L788" s="22" t="str">
        <f>'инд. прогресс 3 кл.'!K36</f>
        <v>D</v>
      </c>
      <c r="M788" s="22" t="str">
        <f>'инд. прогресс 3 кл.'!L36</f>
        <v>D</v>
      </c>
      <c r="N788" s="498"/>
      <c r="O788" s="500"/>
      <c r="P788" s="499"/>
      <c r="Q788" s="22" t="str">
        <f>'инд. прогресс 3 кл.'!M36</f>
        <v>D</v>
      </c>
      <c r="R788" s="22" t="str">
        <f>'инд. прогресс 3 кл.'!N36</f>
        <v>D</v>
      </c>
      <c r="S788" s="22" t="str">
        <f>'инд. прогресс 3 кл.'!O36</f>
        <v>D</v>
      </c>
      <c r="T788" s="200"/>
    </row>
    <row r="789" spans="1:20" ht="13.5" thickBot="1" x14ac:dyDescent="0.25">
      <c r="A789" s="196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</row>
    <row r="790" spans="1:20" ht="12.95" customHeight="1" x14ac:dyDescent="0.2">
      <c r="A790" s="331" t="s">
        <v>42</v>
      </c>
      <c r="B790" s="332"/>
      <c r="C790" s="332"/>
      <c r="D790" s="332"/>
      <c r="E790" s="332"/>
      <c r="F790" s="333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</row>
    <row r="791" spans="1:20" ht="14.1" customHeight="1" thickBot="1" x14ac:dyDescent="0.25">
      <c r="A791" s="334"/>
      <c r="B791" s="335"/>
      <c r="C791" s="335"/>
      <c r="D791" s="335"/>
      <c r="E791" s="335"/>
      <c r="F791" s="336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</row>
    <row r="792" spans="1:20" x14ac:dyDescent="0.2">
      <c r="A792" s="30" t="s">
        <v>128</v>
      </c>
      <c r="B792" s="319">
        <f>SUM(B786:T786)</f>
        <v>0</v>
      </c>
      <c r="C792" s="320"/>
      <c r="D792" s="320"/>
      <c r="E792" s="320"/>
      <c r="F792" s="321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</row>
    <row r="793" spans="1:20" x14ac:dyDescent="0.2">
      <c r="A793" s="201" t="s">
        <v>30</v>
      </c>
      <c r="B793" s="501" t="str">
        <f>IF('инд. оценка уровня 3кл.'!Y36=1,'инд. оценка уровня 2кл.'!$B$41,'инд. оценка уровня 2кл.'!$B$40)</f>
        <v>НИЖЕ БАЗОВОГО</v>
      </c>
      <c r="C793" s="502"/>
      <c r="D793" s="502"/>
      <c r="E793" s="502"/>
      <c r="F793" s="503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</row>
    <row r="794" spans="1:20" x14ac:dyDescent="0.2">
      <c r="A794" s="202"/>
      <c r="B794" s="495"/>
      <c r="C794" s="495"/>
      <c r="D794" s="495"/>
      <c r="E794" s="495"/>
      <c r="F794" s="495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</row>
    <row r="795" spans="1:20" x14ac:dyDescent="0.2">
      <c r="A795" s="32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</row>
    <row r="796" spans="1:20" x14ac:dyDescent="0.2">
      <c r="A796" s="32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</row>
    <row r="797" spans="1:20" x14ac:dyDescent="0.2">
      <c r="A797" s="33" t="s">
        <v>50</v>
      </c>
      <c r="B797" s="33"/>
      <c r="C797" s="27"/>
      <c r="D797" s="194"/>
      <c r="E797" s="194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</row>
    <row r="798" spans="1:20" x14ac:dyDescent="0.2">
      <c r="A798" s="34" t="s">
        <v>51</v>
      </c>
      <c r="B798" s="496"/>
      <c r="C798" s="496"/>
      <c r="D798" s="195"/>
      <c r="E798" s="194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</row>
    <row r="799" spans="1:20" x14ac:dyDescent="0.2">
      <c r="A799" s="34" t="s">
        <v>52</v>
      </c>
      <c r="B799" s="497"/>
      <c r="C799" s="497"/>
      <c r="D799" s="194"/>
      <c r="E799" s="194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</row>
    <row r="800" spans="1:20" x14ac:dyDescent="0.2">
      <c r="A800" s="32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</row>
    <row r="801" spans="1:21" x14ac:dyDescent="0.2">
      <c r="A801" s="32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</row>
    <row r="802" spans="1:21" x14ac:dyDescent="0.2">
      <c r="A802" s="32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</row>
    <row r="803" spans="1:21" x14ac:dyDescent="0.2">
      <c r="A803" s="32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</row>
    <row r="804" spans="1:21" x14ac:dyDescent="0.2">
      <c r="A804" s="32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</row>
    <row r="805" spans="1:21" x14ac:dyDescent="0.2">
      <c r="A805" s="32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</row>
    <row r="806" spans="1:21" x14ac:dyDescent="0.2">
      <c r="A806" s="32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</row>
    <row r="807" spans="1:21" x14ac:dyDescent="0.2">
      <c r="A807" s="32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</row>
    <row r="808" spans="1:21" ht="18.75" x14ac:dyDescent="0.2">
      <c r="A808" s="504" t="s">
        <v>113</v>
      </c>
      <c r="B808" s="504"/>
      <c r="C808" s="504"/>
      <c r="D808" s="504"/>
      <c r="E808" s="504"/>
      <c r="F808" s="504"/>
      <c r="G808" s="504"/>
      <c r="H808" s="504"/>
      <c r="I808" s="504"/>
      <c r="J808" s="504"/>
      <c r="K808" s="504"/>
      <c r="L808" s="504"/>
      <c r="M808" s="504"/>
      <c r="N808" s="504"/>
      <c r="O808" s="504"/>
      <c r="P808" s="504"/>
      <c r="Q808" s="504"/>
      <c r="R808" s="504"/>
      <c r="S808" s="504"/>
      <c r="T808" s="504"/>
      <c r="U808" s="504"/>
    </row>
    <row r="809" spans="1:21" ht="18.75" thickBot="1" x14ac:dyDescent="0.3">
      <c r="A809" s="505">
        <f>A812</f>
        <v>0</v>
      </c>
      <c r="B809" s="505"/>
      <c r="C809" s="505"/>
      <c r="D809" s="505"/>
      <c r="E809" s="505"/>
      <c r="F809" s="505"/>
      <c r="G809" s="505"/>
      <c r="H809" s="505"/>
      <c r="I809" s="505"/>
      <c r="J809" s="505"/>
      <c r="K809" s="505"/>
      <c r="L809" s="505"/>
      <c r="M809" s="505"/>
      <c r="N809" s="505"/>
      <c r="O809" s="505"/>
      <c r="P809" s="505"/>
      <c r="Q809" s="505"/>
      <c r="R809" s="505"/>
      <c r="S809" s="505"/>
      <c r="T809" s="505"/>
      <c r="U809" s="15">
        <f>U783+1</f>
        <v>32</v>
      </c>
    </row>
    <row r="810" spans="1:21" x14ac:dyDescent="0.2">
      <c r="A810" s="16"/>
      <c r="B810" s="328" t="s">
        <v>18</v>
      </c>
      <c r="C810" s="329"/>
      <c r="D810" s="506"/>
      <c r="E810" s="506"/>
      <c r="F810" s="330"/>
      <c r="G810" s="328" t="s">
        <v>19</v>
      </c>
      <c r="H810" s="329"/>
      <c r="I810" s="329"/>
      <c r="J810" s="329"/>
      <c r="K810" s="329"/>
      <c r="L810" s="329"/>
      <c r="M810" s="329"/>
      <c r="N810" s="329"/>
      <c r="O810" s="329"/>
      <c r="P810" s="329"/>
      <c r="Q810" s="328" t="s">
        <v>34</v>
      </c>
      <c r="R810" s="329"/>
      <c r="S810" s="506"/>
      <c r="T810" s="330"/>
    </row>
    <row r="811" spans="1:21" ht="92.25" thickBot="1" x14ac:dyDescent="0.25">
      <c r="A811" s="17"/>
      <c r="B811" s="18" t="s">
        <v>39</v>
      </c>
      <c r="C811" s="19" t="s">
        <v>3</v>
      </c>
      <c r="D811" s="188" t="s">
        <v>13</v>
      </c>
      <c r="E811" s="188" t="s">
        <v>93</v>
      </c>
      <c r="F811" s="20" t="s">
        <v>94</v>
      </c>
      <c r="G811" s="18" t="s">
        <v>4</v>
      </c>
      <c r="H811" s="19" t="s">
        <v>5</v>
      </c>
      <c r="I811" s="19" t="s">
        <v>36</v>
      </c>
      <c r="J811" s="19" t="s">
        <v>40</v>
      </c>
      <c r="K811" s="19" t="s">
        <v>35</v>
      </c>
      <c r="L811" s="19" t="s">
        <v>8</v>
      </c>
      <c r="M811" s="19" t="s">
        <v>17</v>
      </c>
      <c r="N811" s="19" t="s">
        <v>124</v>
      </c>
      <c r="O811" s="19" t="s">
        <v>90</v>
      </c>
      <c r="P811" s="19" t="s">
        <v>123</v>
      </c>
      <c r="Q811" s="18" t="s">
        <v>14</v>
      </c>
      <c r="R811" s="19" t="s">
        <v>15</v>
      </c>
      <c r="S811" s="188" t="s">
        <v>16</v>
      </c>
      <c r="T811" s="20" t="s">
        <v>131</v>
      </c>
    </row>
    <row r="812" spans="1:21" x14ac:dyDescent="0.2">
      <c r="A812" s="21">
        <f>'инд. оценки 2 кл.'!A37</f>
        <v>0</v>
      </c>
      <c r="B812" s="22">
        <f>'Первичные данные 3 кл.'!E37</f>
        <v>0</v>
      </c>
      <c r="C812" s="22">
        <f>'Первичные данные 3 кл.'!H37</f>
        <v>0</v>
      </c>
      <c r="D812" s="23">
        <f>'Первичные данные 3 кл.'!K37</f>
        <v>0</v>
      </c>
      <c r="E812" s="23">
        <f>'Первичные данные 3 кл.'!N37</f>
        <v>0</v>
      </c>
      <c r="F812" s="23">
        <f>'Первичные данные 3 кл.'!Q37</f>
        <v>0</v>
      </c>
      <c r="G812" s="23">
        <f>'Первичные данные 3 кл.'!U37</f>
        <v>0</v>
      </c>
      <c r="H812" s="23">
        <f>'Первичные данные 3 кл.'!Y37</f>
        <v>0</v>
      </c>
      <c r="I812" s="23">
        <f>'Первичные данные 3 кл.'!AC37</f>
        <v>0</v>
      </c>
      <c r="J812" s="23">
        <f>'Первичные данные 3 кл.'!AG37</f>
        <v>0</v>
      </c>
      <c r="K812" s="23">
        <f>'Первичные данные 3 кл.'!AK37</f>
        <v>0</v>
      </c>
      <c r="L812" s="23">
        <f>'Первичные данные 3 кл.'!AO37</f>
        <v>0</v>
      </c>
      <c r="M812" s="23">
        <f>'Первичные данные 3 кл.'!AS37</f>
        <v>0</v>
      </c>
      <c r="N812" s="23">
        <f>'Первичные данные 3 кл.'!AW37</f>
        <v>0</v>
      </c>
      <c r="O812" s="23">
        <f>'Первичные данные 3 кл.'!BA37</f>
        <v>0</v>
      </c>
      <c r="P812" s="23">
        <f>'Первичные данные 3 кл.'!BE37</f>
        <v>0</v>
      </c>
      <c r="Q812" s="23">
        <f>'Первичные данные 3 кл.'!BI37</f>
        <v>0</v>
      </c>
      <c r="R812" s="23">
        <f>'Первичные данные 3 кл.'!BM37</f>
        <v>0</v>
      </c>
      <c r="S812" s="23">
        <f>'Первичные данные 3 кл.'!BQ37</f>
        <v>0</v>
      </c>
      <c r="T812" s="23">
        <f>'Первичные данные 3 кл.'!BU37</f>
        <v>0</v>
      </c>
    </row>
    <row r="813" spans="1:21" ht="13.5" thickBot="1" x14ac:dyDescent="0.25">
      <c r="A813" s="25" t="s">
        <v>47</v>
      </c>
      <c r="B813" s="322" t="str">
        <f>IF('инд. оценка уровня 3кл.'!V37=1,'инд. оценка уровня 2кл.'!$B$41,'инд. оценка уровня 2кл.'!$B$40)</f>
        <v>НИЖЕ БАЗОВОГО</v>
      </c>
      <c r="C813" s="323"/>
      <c r="D813" s="323"/>
      <c r="E813" s="323"/>
      <c r="F813" s="324"/>
      <c r="G813" s="322" t="str">
        <f>IF('инд. оценка уровня 3кл.'!W37=1,'инд. оценка уровня 2кл.'!$B$41,'инд. оценка уровня 2кл.'!$B$40)</f>
        <v>НИЖЕ БАЗОВОГО</v>
      </c>
      <c r="H813" s="323"/>
      <c r="I813" s="323"/>
      <c r="J813" s="323"/>
      <c r="K813" s="323"/>
      <c r="L813" s="323"/>
      <c r="M813" s="323"/>
      <c r="N813" s="323"/>
      <c r="O813" s="323"/>
      <c r="P813" s="323"/>
      <c r="Q813" s="322" t="str">
        <f>IF('инд. оценка уровня 3кл.'!X37=1,'инд. оценка уровня 2кл.'!$B$41,'инд. оценка уровня 2кл.'!$B$40)</f>
        <v>НИЖЕ БАЗОВОГО</v>
      </c>
      <c r="R813" s="323"/>
      <c r="S813" s="323"/>
      <c r="T813" s="324"/>
    </row>
    <row r="814" spans="1:21" x14ac:dyDescent="0.2">
      <c r="A814" s="25" t="s">
        <v>49</v>
      </c>
      <c r="B814" s="22" t="str">
        <f>'инд. прогресс 3 кл.'!C37</f>
        <v>D</v>
      </c>
      <c r="C814" s="22" t="str">
        <f>'инд. прогресс 3 кл.'!D37</f>
        <v>D</v>
      </c>
      <c r="D814" s="22" t="str">
        <f>'инд. прогресс 3 кл.'!E37</f>
        <v>D</v>
      </c>
      <c r="E814" s="498"/>
      <c r="F814" s="499"/>
      <c r="G814" s="22" t="str">
        <f>'инд. прогресс 3 кл.'!F37</f>
        <v>D</v>
      </c>
      <c r="H814" s="22" t="str">
        <f>'инд. прогресс 3 кл.'!G37</f>
        <v>D</v>
      </c>
      <c r="I814" s="22" t="str">
        <f>'инд. прогресс 3 кл.'!H37</f>
        <v>D</v>
      </c>
      <c r="J814" s="22" t="str">
        <f>'инд. прогресс 3 кл.'!I37</f>
        <v>D</v>
      </c>
      <c r="K814" s="22" t="str">
        <f>'инд. прогресс 3 кл.'!J37</f>
        <v>D</v>
      </c>
      <c r="L814" s="22" t="str">
        <f>'инд. прогресс 3 кл.'!K37</f>
        <v>D</v>
      </c>
      <c r="M814" s="22" t="str">
        <f>'инд. прогресс 3 кл.'!L37</f>
        <v>D</v>
      </c>
      <c r="N814" s="498"/>
      <c r="O814" s="500"/>
      <c r="P814" s="499"/>
      <c r="Q814" s="22" t="str">
        <f>'инд. прогресс 3 кл.'!M37</f>
        <v>D</v>
      </c>
      <c r="R814" s="22" t="str">
        <f>'инд. прогресс 3 кл.'!N37</f>
        <v>D</v>
      </c>
      <c r="S814" s="22" t="str">
        <f>'инд. прогресс 3 кл.'!O37</f>
        <v>D</v>
      </c>
      <c r="T814" s="200"/>
    </row>
    <row r="815" spans="1:21" ht="13.5" thickBot="1" x14ac:dyDescent="0.25">
      <c r="A815" s="196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</row>
    <row r="816" spans="1:21" ht="12.95" customHeight="1" x14ac:dyDescent="0.2">
      <c r="A816" s="331" t="s">
        <v>42</v>
      </c>
      <c r="B816" s="332"/>
      <c r="C816" s="332"/>
      <c r="D816" s="332"/>
      <c r="E816" s="332"/>
      <c r="F816" s="333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</row>
    <row r="817" spans="1:20" ht="14.1" customHeight="1" thickBot="1" x14ac:dyDescent="0.25">
      <c r="A817" s="334"/>
      <c r="B817" s="335"/>
      <c r="C817" s="335"/>
      <c r="D817" s="335"/>
      <c r="E817" s="335"/>
      <c r="F817" s="336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</row>
    <row r="818" spans="1:20" x14ac:dyDescent="0.2">
      <c r="A818" s="30" t="s">
        <v>128</v>
      </c>
      <c r="B818" s="319">
        <f>SUM(B812:T812)</f>
        <v>0</v>
      </c>
      <c r="C818" s="320"/>
      <c r="D818" s="320"/>
      <c r="E818" s="320"/>
      <c r="F818" s="321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</row>
    <row r="819" spans="1:20" x14ac:dyDescent="0.2">
      <c r="A819" s="201" t="s">
        <v>30</v>
      </c>
      <c r="B819" s="501" t="str">
        <f>IF('инд. оценка уровня 3кл.'!Y37=1,'инд. оценка уровня 2кл.'!$B$41,'инд. оценка уровня 2кл.'!$B$40)</f>
        <v>НИЖЕ БАЗОВОГО</v>
      </c>
      <c r="C819" s="502"/>
      <c r="D819" s="502"/>
      <c r="E819" s="502"/>
      <c r="F819" s="503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</row>
    <row r="820" spans="1:20" x14ac:dyDescent="0.2">
      <c r="A820" s="202"/>
      <c r="B820" s="495"/>
      <c r="C820" s="495"/>
      <c r="D820" s="495"/>
      <c r="E820" s="495"/>
      <c r="F820" s="495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</row>
    <row r="821" spans="1:20" x14ac:dyDescent="0.2">
      <c r="A821" s="32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</row>
    <row r="822" spans="1:20" x14ac:dyDescent="0.2">
      <c r="A822" s="32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</row>
    <row r="823" spans="1:20" x14ac:dyDescent="0.2">
      <c r="A823" s="33" t="s">
        <v>50</v>
      </c>
      <c r="B823" s="33"/>
      <c r="C823" s="27"/>
      <c r="D823" s="194"/>
      <c r="E823" s="194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</row>
    <row r="824" spans="1:20" x14ac:dyDescent="0.2">
      <c r="A824" s="34" t="s">
        <v>51</v>
      </c>
      <c r="B824" s="496"/>
      <c r="C824" s="496"/>
      <c r="D824" s="195"/>
      <c r="E824" s="194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</row>
    <row r="825" spans="1:20" x14ac:dyDescent="0.2">
      <c r="A825" s="34" t="s">
        <v>52</v>
      </c>
      <c r="B825" s="497"/>
      <c r="C825" s="497"/>
      <c r="D825" s="194"/>
      <c r="E825" s="194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</row>
    <row r="826" spans="1:20" x14ac:dyDescent="0.2">
      <c r="A826" s="32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</row>
    <row r="827" spans="1:20" x14ac:dyDescent="0.2">
      <c r="A827" s="32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</row>
    <row r="828" spans="1:20" x14ac:dyDescent="0.2">
      <c r="A828" s="32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</row>
    <row r="829" spans="1:20" x14ac:dyDescent="0.2">
      <c r="A829" s="32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</row>
    <row r="830" spans="1:20" x14ac:dyDescent="0.2">
      <c r="A830" s="32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</row>
    <row r="831" spans="1:20" x14ac:dyDescent="0.2">
      <c r="A831" s="32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</row>
    <row r="832" spans="1:20" x14ac:dyDescent="0.2">
      <c r="A832" s="32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</row>
    <row r="833" spans="1:21" x14ac:dyDescent="0.2">
      <c r="A833" s="32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</row>
    <row r="834" spans="1:21" ht="18.75" x14ac:dyDescent="0.2">
      <c r="A834" s="504" t="s">
        <v>113</v>
      </c>
      <c r="B834" s="504"/>
      <c r="C834" s="504"/>
      <c r="D834" s="504"/>
      <c r="E834" s="504"/>
      <c r="F834" s="504"/>
      <c r="G834" s="504"/>
      <c r="H834" s="504"/>
      <c r="I834" s="504"/>
      <c r="J834" s="504"/>
      <c r="K834" s="504"/>
      <c r="L834" s="504"/>
      <c r="M834" s="504"/>
      <c r="N834" s="504"/>
      <c r="O834" s="504"/>
      <c r="P834" s="504"/>
      <c r="Q834" s="504"/>
      <c r="R834" s="504"/>
      <c r="S834" s="504"/>
      <c r="T834" s="504"/>
      <c r="U834" s="504"/>
    </row>
    <row r="835" spans="1:21" ht="18.75" thickBot="1" x14ac:dyDescent="0.3">
      <c r="A835" s="505">
        <f>A838</f>
        <v>0</v>
      </c>
      <c r="B835" s="505"/>
      <c r="C835" s="505"/>
      <c r="D835" s="505"/>
      <c r="E835" s="505"/>
      <c r="F835" s="505"/>
      <c r="G835" s="505"/>
      <c r="H835" s="505"/>
      <c r="I835" s="505"/>
      <c r="J835" s="505"/>
      <c r="K835" s="505"/>
      <c r="L835" s="505"/>
      <c r="M835" s="505"/>
      <c r="N835" s="505"/>
      <c r="O835" s="505"/>
      <c r="P835" s="505"/>
      <c r="Q835" s="505"/>
      <c r="R835" s="505"/>
      <c r="S835" s="505"/>
      <c r="T835" s="505"/>
      <c r="U835" s="15">
        <f>U809+1</f>
        <v>33</v>
      </c>
    </row>
    <row r="836" spans="1:21" x14ac:dyDescent="0.2">
      <c r="A836" s="16"/>
      <c r="B836" s="328" t="s">
        <v>18</v>
      </c>
      <c r="C836" s="329"/>
      <c r="D836" s="506"/>
      <c r="E836" s="506"/>
      <c r="F836" s="330"/>
      <c r="G836" s="328" t="s">
        <v>19</v>
      </c>
      <c r="H836" s="329"/>
      <c r="I836" s="329"/>
      <c r="J836" s="329"/>
      <c r="K836" s="329"/>
      <c r="L836" s="329"/>
      <c r="M836" s="329"/>
      <c r="N836" s="329"/>
      <c r="O836" s="329"/>
      <c r="P836" s="329"/>
      <c r="Q836" s="328" t="s">
        <v>34</v>
      </c>
      <c r="R836" s="329"/>
      <c r="S836" s="506"/>
      <c r="T836" s="330"/>
    </row>
    <row r="837" spans="1:21" ht="92.25" thickBot="1" x14ac:dyDescent="0.25">
      <c r="A837" s="17"/>
      <c r="B837" s="18" t="s">
        <v>39</v>
      </c>
      <c r="C837" s="19" t="s">
        <v>3</v>
      </c>
      <c r="D837" s="188" t="s">
        <v>13</v>
      </c>
      <c r="E837" s="188" t="s">
        <v>93</v>
      </c>
      <c r="F837" s="20" t="s">
        <v>94</v>
      </c>
      <c r="G837" s="18" t="s">
        <v>4</v>
      </c>
      <c r="H837" s="19" t="s">
        <v>5</v>
      </c>
      <c r="I837" s="19" t="s">
        <v>36</v>
      </c>
      <c r="J837" s="19" t="s">
        <v>40</v>
      </c>
      <c r="K837" s="19" t="s">
        <v>35</v>
      </c>
      <c r="L837" s="19" t="s">
        <v>8</v>
      </c>
      <c r="M837" s="19" t="s">
        <v>17</v>
      </c>
      <c r="N837" s="19" t="s">
        <v>124</v>
      </c>
      <c r="O837" s="19" t="s">
        <v>90</v>
      </c>
      <c r="P837" s="19" t="s">
        <v>123</v>
      </c>
      <c r="Q837" s="18" t="s">
        <v>14</v>
      </c>
      <c r="R837" s="19" t="s">
        <v>15</v>
      </c>
      <c r="S837" s="188" t="s">
        <v>16</v>
      </c>
      <c r="T837" s="20" t="s">
        <v>131</v>
      </c>
    </row>
    <row r="838" spans="1:21" x14ac:dyDescent="0.2">
      <c r="A838" s="21">
        <f>'инд. оценки 2 кл.'!A38</f>
        <v>0</v>
      </c>
      <c r="B838" s="22">
        <f>'Первичные данные 3 кл.'!E38</f>
        <v>0</v>
      </c>
      <c r="C838" s="22">
        <f>'Первичные данные 3 кл.'!H38</f>
        <v>0</v>
      </c>
      <c r="D838" s="23">
        <f>'Первичные данные 3 кл.'!K38</f>
        <v>0</v>
      </c>
      <c r="E838" s="23">
        <f>'Первичные данные 3 кл.'!N38</f>
        <v>0</v>
      </c>
      <c r="F838" s="23">
        <f>'Первичные данные 3 кл.'!Q38</f>
        <v>0</v>
      </c>
      <c r="G838" s="23">
        <f>'Первичные данные 3 кл.'!U38</f>
        <v>0</v>
      </c>
      <c r="H838" s="23">
        <f>'Первичные данные 3 кл.'!Y38</f>
        <v>0</v>
      </c>
      <c r="I838" s="23">
        <f>'Первичные данные 3 кл.'!AC38</f>
        <v>0</v>
      </c>
      <c r="J838" s="23">
        <f>'Первичные данные 3 кл.'!AG38</f>
        <v>0</v>
      </c>
      <c r="K838" s="23">
        <f>'Первичные данные 3 кл.'!AK38</f>
        <v>0</v>
      </c>
      <c r="L838" s="23">
        <f>'Первичные данные 3 кл.'!AO38</f>
        <v>0</v>
      </c>
      <c r="M838" s="23">
        <f>'Первичные данные 3 кл.'!AS38</f>
        <v>0</v>
      </c>
      <c r="N838" s="23">
        <f>'Первичные данные 3 кл.'!AW38</f>
        <v>0</v>
      </c>
      <c r="O838" s="23">
        <f>'Первичные данные 3 кл.'!BA38</f>
        <v>0</v>
      </c>
      <c r="P838" s="23">
        <f>'Первичные данные 3 кл.'!BE38</f>
        <v>0</v>
      </c>
      <c r="Q838" s="23">
        <f>'Первичные данные 3 кл.'!BI38</f>
        <v>0</v>
      </c>
      <c r="R838" s="23">
        <f>'Первичные данные 3 кл.'!BM38</f>
        <v>0</v>
      </c>
      <c r="S838" s="23">
        <f>'Первичные данные 3 кл.'!BQ38</f>
        <v>0</v>
      </c>
      <c r="T838" s="23">
        <f>'Первичные данные 3 кл.'!BU38</f>
        <v>0</v>
      </c>
    </row>
    <row r="839" spans="1:21" ht="13.5" thickBot="1" x14ac:dyDescent="0.25">
      <c r="A839" s="25" t="s">
        <v>47</v>
      </c>
      <c r="B839" s="322" t="str">
        <f>IF('инд. оценка уровня 3кл.'!V38=1,'инд. оценка уровня 2кл.'!$B$41,'инд. оценка уровня 2кл.'!$B$40)</f>
        <v>НИЖЕ БАЗОВОГО</v>
      </c>
      <c r="C839" s="323"/>
      <c r="D839" s="323"/>
      <c r="E839" s="323"/>
      <c r="F839" s="324"/>
      <c r="G839" s="322" t="str">
        <f>IF('инд. оценка уровня 3кл.'!W38=1,'инд. оценка уровня 2кл.'!$B$41,'инд. оценка уровня 2кл.'!$B$40)</f>
        <v>НИЖЕ БАЗОВОГО</v>
      </c>
      <c r="H839" s="323"/>
      <c r="I839" s="323"/>
      <c r="J839" s="323"/>
      <c r="K839" s="323"/>
      <c r="L839" s="323"/>
      <c r="M839" s="323"/>
      <c r="N839" s="323"/>
      <c r="O839" s="323"/>
      <c r="P839" s="323"/>
      <c r="Q839" s="322" t="str">
        <f>IF('инд. оценка уровня 3кл.'!X38=1,'инд. оценка уровня 2кл.'!$B$41,'инд. оценка уровня 2кл.'!$B$40)</f>
        <v>НИЖЕ БАЗОВОГО</v>
      </c>
      <c r="R839" s="323"/>
      <c r="S839" s="323"/>
      <c r="T839" s="324"/>
    </row>
    <row r="840" spans="1:21" x14ac:dyDescent="0.2">
      <c r="A840" s="25" t="s">
        <v>49</v>
      </c>
      <c r="B840" s="22" t="str">
        <f>'инд. прогресс 3 кл.'!C38</f>
        <v>D</v>
      </c>
      <c r="C840" s="22" t="str">
        <f>'инд. прогресс 3 кл.'!D38</f>
        <v>D</v>
      </c>
      <c r="D840" s="22" t="str">
        <f>'инд. прогресс 3 кл.'!E38</f>
        <v>D</v>
      </c>
      <c r="E840" s="498"/>
      <c r="F840" s="499"/>
      <c r="G840" s="22" t="str">
        <f>'инд. прогресс 3 кл.'!F38</f>
        <v>D</v>
      </c>
      <c r="H840" s="22" t="str">
        <f>'инд. прогресс 3 кл.'!G38</f>
        <v>D</v>
      </c>
      <c r="I840" s="22" t="str">
        <f>'инд. прогресс 3 кл.'!H38</f>
        <v>D</v>
      </c>
      <c r="J840" s="22" t="str">
        <f>'инд. прогресс 3 кл.'!I38</f>
        <v>D</v>
      </c>
      <c r="K840" s="22" t="str">
        <f>'инд. прогресс 3 кл.'!J38</f>
        <v>D</v>
      </c>
      <c r="L840" s="22" t="str">
        <f>'инд. прогресс 3 кл.'!K38</f>
        <v>D</v>
      </c>
      <c r="M840" s="22" t="str">
        <f>'инд. прогресс 3 кл.'!L38</f>
        <v>D</v>
      </c>
      <c r="N840" s="498"/>
      <c r="O840" s="500"/>
      <c r="P840" s="499"/>
      <c r="Q840" s="22" t="str">
        <f>'инд. прогресс 3 кл.'!M38</f>
        <v>D</v>
      </c>
      <c r="R840" s="22" t="str">
        <f>'инд. прогресс 3 кл.'!N38</f>
        <v>D</v>
      </c>
      <c r="S840" s="22" t="str">
        <f>'инд. прогресс 3 кл.'!O38</f>
        <v>D</v>
      </c>
      <c r="T840" s="200"/>
    </row>
    <row r="841" spans="1:21" ht="13.5" thickBot="1" x14ac:dyDescent="0.25">
      <c r="A841" s="196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</row>
    <row r="842" spans="1:21" ht="12.95" customHeight="1" x14ac:dyDescent="0.2">
      <c r="A842" s="331" t="s">
        <v>42</v>
      </c>
      <c r="B842" s="332"/>
      <c r="C842" s="332"/>
      <c r="D842" s="332"/>
      <c r="E842" s="332"/>
      <c r="F842" s="333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</row>
    <row r="843" spans="1:21" ht="14.1" customHeight="1" thickBot="1" x14ac:dyDescent="0.25">
      <c r="A843" s="334"/>
      <c r="B843" s="335"/>
      <c r="C843" s="335"/>
      <c r="D843" s="335"/>
      <c r="E843" s="335"/>
      <c r="F843" s="336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</row>
    <row r="844" spans="1:21" x14ac:dyDescent="0.2">
      <c r="A844" s="30" t="s">
        <v>128</v>
      </c>
      <c r="B844" s="319">
        <f>SUM(B838:T838)</f>
        <v>0</v>
      </c>
      <c r="C844" s="320"/>
      <c r="D844" s="320"/>
      <c r="E844" s="320"/>
      <c r="F844" s="321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</row>
    <row r="845" spans="1:21" x14ac:dyDescent="0.2">
      <c r="A845" s="201" t="s">
        <v>30</v>
      </c>
      <c r="B845" s="501" t="str">
        <f>IF('инд. оценка уровня 3кл.'!Y38=1,'инд. оценка уровня 2кл.'!$B$41,'инд. оценка уровня 2кл.'!$B$40)</f>
        <v>НИЖЕ БАЗОВОГО</v>
      </c>
      <c r="C845" s="502"/>
      <c r="D845" s="502"/>
      <c r="E845" s="502"/>
      <c r="F845" s="503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</row>
    <row r="846" spans="1:21" x14ac:dyDescent="0.2">
      <c r="A846" s="202"/>
      <c r="B846" s="495"/>
      <c r="C846" s="495"/>
      <c r="D846" s="495"/>
      <c r="E846" s="495"/>
      <c r="F846" s="495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</row>
    <row r="847" spans="1:21" x14ac:dyDescent="0.2">
      <c r="A847" s="32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</row>
    <row r="848" spans="1:21" x14ac:dyDescent="0.2">
      <c r="A848" s="32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</row>
    <row r="849" spans="1:21" x14ac:dyDescent="0.2">
      <c r="A849" s="33" t="s">
        <v>50</v>
      </c>
      <c r="B849" s="33"/>
      <c r="C849" s="27"/>
      <c r="D849" s="194"/>
      <c r="E849" s="194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</row>
    <row r="850" spans="1:21" x14ac:dyDescent="0.2">
      <c r="A850" s="34" t="s">
        <v>51</v>
      </c>
      <c r="B850" s="496"/>
      <c r="C850" s="496"/>
      <c r="D850" s="195"/>
      <c r="E850" s="194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</row>
    <row r="851" spans="1:21" x14ac:dyDescent="0.2">
      <c r="A851" s="34" t="s">
        <v>52</v>
      </c>
      <c r="B851" s="497"/>
      <c r="C851" s="497"/>
      <c r="D851" s="194"/>
      <c r="E851" s="194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</row>
    <row r="852" spans="1:21" x14ac:dyDescent="0.2">
      <c r="A852" s="32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</row>
    <row r="853" spans="1:21" x14ac:dyDescent="0.2">
      <c r="A853" s="32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</row>
    <row r="854" spans="1:21" x14ac:dyDescent="0.2">
      <c r="A854" s="32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</row>
    <row r="855" spans="1:21" x14ac:dyDescent="0.2">
      <c r="A855" s="32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</row>
    <row r="856" spans="1:21" x14ac:dyDescent="0.2">
      <c r="A856" s="32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</row>
    <row r="857" spans="1:21" x14ac:dyDescent="0.2">
      <c r="A857" s="32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</row>
    <row r="858" spans="1:21" x14ac:dyDescent="0.2">
      <c r="A858" s="32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</row>
    <row r="859" spans="1:21" x14ac:dyDescent="0.2">
      <c r="A859" s="32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</row>
    <row r="860" spans="1:21" ht="18.75" x14ac:dyDescent="0.2">
      <c r="A860" s="504" t="s">
        <v>113</v>
      </c>
      <c r="B860" s="504"/>
      <c r="C860" s="504"/>
      <c r="D860" s="504"/>
      <c r="E860" s="504"/>
      <c r="F860" s="504"/>
      <c r="G860" s="504"/>
      <c r="H860" s="504"/>
      <c r="I860" s="504"/>
      <c r="J860" s="504"/>
      <c r="K860" s="504"/>
      <c r="L860" s="504"/>
      <c r="M860" s="504"/>
      <c r="N860" s="504"/>
      <c r="O860" s="504"/>
      <c r="P860" s="504"/>
      <c r="Q860" s="504"/>
      <c r="R860" s="504"/>
      <c r="S860" s="504"/>
      <c r="T860" s="504"/>
      <c r="U860" s="504"/>
    </row>
    <row r="861" spans="1:21" ht="18.75" thickBot="1" x14ac:dyDescent="0.3">
      <c r="A861" s="505">
        <f>A864</f>
        <v>0</v>
      </c>
      <c r="B861" s="505"/>
      <c r="C861" s="505"/>
      <c r="D861" s="505"/>
      <c r="E861" s="505"/>
      <c r="F861" s="505"/>
      <c r="G861" s="505"/>
      <c r="H861" s="505"/>
      <c r="I861" s="505"/>
      <c r="J861" s="505"/>
      <c r="K861" s="505"/>
      <c r="L861" s="505"/>
      <c r="M861" s="505"/>
      <c r="N861" s="505"/>
      <c r="O861" s="505"/>
      <c r="P861" s="505"/>
      <c r="Q861" s="505"/>
      <c r="R861" s="505"/>
      <c r="S861" s="505"/>
      <c r="T861" s="505"/>
      <c r="U861" s="15">
        <f>U835+1</f>
        <v>34</v>
      </c>
    </row>
    <row r="862" spans="1:21" x14ac:dyDescent="0.2">
      <c r="A862" s="16"/>
      <c r="B862" s="328" t="s">
        <v>18</v>
      </c>
      <c r="C862" s="329"/>
      <c r="D862" s="506"/>
      <c r="E862" s="506"/>
      <c r="F862" s="330"/>
      <c r="G862" s="328" t="s">
        <v>19</v>
      </c>
      <c r="H862" s="329"/>
      <c r="I862" s="329"/>
      <c r="J862" s="329"/>
      <c r="K862" s="329"/>
      <c r="L862" s="329"/>
      <c r="M862" s="329"/>
      <c r="N862" s="329"/>
      <c r="O862" s="329"/>
      <c r="P862" s="329"/>
      <c r="Q862" s="328" t="s">
        <v>34</v>
      </c>
      <c r="R862" s="329"/>
      <c r="S862" s="506"/>
      <c r="T862" s="330"/>
    </row>
    <row r="863" spans="1:21" ht="92.25" thickBot="1" x14ac:dyDescent="0.25">
      <c r="A863" s="17"/>
      <c r="B863" s="18" t="s">
        <v>39</v>
      </c>
      <c r="C863" s="19" t="s">
        <v>3</v>
      </c>
      <c r="D863" s="188" t="s">
        <v>13</v>
      </c>
      <c r="E863" s="188" t="s">
        <v>93</v>
      </c>
      <c r="F863" s="20" t="s">
        <v>94</v>
      </c>
      <c r="G863" s="18" t="s">
        <v>4</v>
      </c>
      <c r="H863" s="19" t="s">
        <v>5</v>
      </c>
      <c r="I863" s="19" t="s">
        <v>36</v>
      </c>
      <c r="J863" s="19" t="s">
        <v>40</v>
      </c>
      <c r="K863" s="19" t="s">
        <v>35</v>
      </c>
      <c r="L863" s="19" t="s">
        <v>8</v>
      </c>
      <c r="M863" s="19" t="s">
        <v>17</v>
      </c>
      <c r="N863" s="19" t="s">
        <v>124</v>
      </c>
      <c r="O863" s="19" t="s">
        <v>90</v>
      </c>
      <c r="P863" s="19" t="s">
        <v>123</v>
      </c>
      <c r="Q863" s="18" t="s">
        <v>14</v>
      </c>
      <c r="R863" s="19" t="s">
        <v>15</v>
      </c>
      <c r="S863" s="188" t="s">
        <v>16</v>
      </c>
      <c r="T863" s="20" t="s">
        <v>131</v>
      </c>
    </row>
    <row r="864" spans="1:21" x14ac:dyDescent="0.2">
      <c r="A864" s="21">
        <f>'инд. оценки 2 кл.'!A39</f>
        <v>0</v>
      </c>
      <c r="B864" s="22">
        <f>'Первичные данные 3 кл.'!E39</f>
        <v>0</v>
      </c>
      <c r="C864" s="22">
        <f>'Первичные данные 3 кл.'!H39</f>
        <v>0</v>
      </c>
      <c r="D864" s="23">
        <f>'Первичные данные 3 кл.'!K39</f>
        <v>0</v>
      </c>
      <c r="E864" s="23">
        <f>'Первичные данные 3 кл.'!N39</f>
        <v>0</v>
      </c>
      <c r="F864" s="23">
        <f>'Первичные данные 3 кл.'!Q39</f>
        <v>0</v>
      </c>
      <c r="G864" s="23">
        <f>'Первичные данные 3 кл.'!U39</f>
        <v>0</v>
      </c>
      <c r="H864" s="23">
        <f>'Первичные данные 3 кл.'!Y39</f>
        <v>0</v>
      </c>
      <c r="I864" s="23">
        <f>'Первичные данные 3 кл.'!AC39</f>
        <v>0</v>
      </c>
      <c r="J864" s="23">
        <f>'Первичные данные 3 кл.'!AG39</f>
        <v>0</v>
      </c>
      <c r="K864" s="23">
        <f>'Первичные данные 3 кл.'!AK39</f>
        <v>0</v>
      </c>
      <c r="L864" s="23">
        <f>'Первичные данные 3 кл.'!AO39</f>
        <v>0</v>
      </c>
      <c r="M864" s="23">
        <f>'Первичные данные 3 кл.'!AS39</f>
        <v>0</v>
      </c>
      <c r="N864" s="23">
        <f>'Первичные данные 3 кл.'!AW39</f>
        <v>0</v>
      </c>
      <c r="O864" s="23">
        <f>'Первичные данные 3 кл.'!BA39</f>
        <v>0</v>
      </c>
      <c r="P864" s="23">
        <f>'Первичные данные 3 кл.'!BE39</f>
        <v>0</v>
      </c>
      <c r="Q864" s="23">
        <f>'Первичные данные 3 кл.'!BI39</f>
        <v>0</v>
      </c>
      <c r="R864" s="23">
        <f>'Первичные данные 3 кл.'!BM39</f>
        <v>0</v>
      </c>
      <c r="S864" s="23">
        <f>'Первичные данные 3 кл.'!BQ39</f>
        <v>0</v>
      </c>
      <c r="T864" s="23">
        <f>'Первичные данные 3 кл.'!BU39</f>
        <v>0</v>
      </c>
    </row>
    <row r="865" spans="1:20" ht="13.5" thickBot="1" x14ac:dyDescent="0.25">
      <c r="A865" s="25" t="s">
        <v>47</v>
      </c>
      <c r="B865" s="322" t="str">
        <f>IF('инд. оценка уровня 3кл.'!V39=1,'инд. оценка уровня 2кл.'!$B$41,'инд. оценка уровня 2кл.'!$B$40)</f>
        <v>НИЖЕ БАЗОВОГО</v>
      </c>
      <c r="C865" s="323"/>
      <c r="D865" s="323"/>
      <c r="E865" s="323"/>
      <c r="F865" s="324"/>
      <c r="G865" s="322" t="str">
        <f>IF('инд. оценка уровня 3кл.'!W39=1,'инд. оценка уровня 2кл.'!$B$41,'инд. оценка уровня 2кл.'!$B$40)</f>
        <v>НИЖЕ БАЗОВОГО</v>
      </c>
      <c r="H865" s="323"/>
      <c r="I865" s="323"/>
      <c r="J865" s="323"/>
      <c r="K865" s="323"/>
      <c r="L865" s="323"/>
      <c r="M865" s="323"/>
      <c r="N865" s="323"/>
      <c r="O865" s="323"/>
      <c r="P865" s="323"/>
      <c r="Q865" s="322" t="str">
        <f>IF('инд. оценка уровня 3кл.'!X39=1,'инд. оценка уровня 2кл.'!$B$41,'инд. оценка уровня 2кл.'!$B$40)</f>
        <v>НИЖЕ БАЗОВОГО</v>
      </c>
      <c r="R865" s="323"/>
      <c r="S865" s="323"/>
      <c r="T865" s="324"/>
    </row>
    <row r="866" spans="1:20" x14ac:dyDescent="0.2">
      <c r="A866" s="25" t="s">
        <v>49</v>
      </c>
      <c r="B866" s="22" t="str">
        <f>'инд. прогресс 3 кл.'!C39</f>
        <v>D</v>
      </c>
      <c r="C866" s="22" t="str">
        <f>'инд. прогресс 3 кл.'!D39</f>
        <v>D</v>
      </c>
      <c r="D866" s="22" t="str">
        <f>'инд. прогресс 3 кл.'!E39</f>
        <v>D</v>
      </c>
      <c r="E866" s="498"/>
      <c r="F866" s="499"/>
      <c r="G866" s="22" t="str">
        <f>'инд. прогресс 3 кл.'!F39</f>
        <v>D</v>
      </c>
      <c r="H866" s="22" t="str">
        <f>'инд. прогресс 3 кл.'!G39</f>
        <v>D</v>
      </c>
      <c r="I866" s="22" t="str">
        <f>'инд. прогресс 3 кл.'!H39</f>
        <v>D</v>
      </c>
      <c r="J866" s="22" t="str">
        <f>'инд. прогресс 3 кл.'!I39</f>
        <v>D</v>
      </c>
      <c r="K866" s="22" t="str">
        <f>'инд. прогресс 3 кл.'!J39</f>
        <v>D</v>
      </c>
      <c r="L866" s="22" t="str">
        <f>'инд. прогресс 3 кл.'!K39</f>
        <v>D</v>
      </c>
      <c r="M866" s="22" t="str">
        <f>'инд. прогресс 3 кл.'!L39</f>
        <v>D</v>
      </c>
      <c r="N866" s="498"/>
      <c r="O866" s="500"/>
      <c r="P866" s="499"/>
      <c r="Q866" s="22" t="str">
        <f>'инд. прогресс 3 кл.'!M39</f>
        <v>D</v>
      </c>
      <c r="R866" s="22" t="str">
        <f>'инд. прогресс 3 кл.'!N39</f>
        <v>D</v>
      </c>
      <c r="S866" s="22" t="str">
        <f>'инд. прогресс 3 кл.'!O39</f>
        <v>D</v>
      </c>
      <c r="T866" s="200"/>
    </row>
    <row r="867" spans="1:20" ht="13.5" thickBot="1" x14ac:dyDescent="0.25">
      <c r="A867" s="196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</row>
    <row r="868" spans="1:20" ht="12.95" customHeight="1" x14ac:dyDescent="0.2">
      <c r="A868" s="331" t="s">
        <v>42</v>
      </c>
      <c r="B868" s="332"/>
      <c r="C868" s="332"/>
      <c r="D868" s="332"/>
      <c r="E868" s="332"/>
      <c r="F868" s="333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</row>
    <row r="869" spans="1:20" ht="14.1" customHeight="1" thickBot="1" x14ac:dyDescent="0.25">
      <c r="A869" s="334"/>
      <c r="B869" s="335"/>
      <c r="C869" s="335"/>
      <c r="D869" s="335"/>
      <c r="E869" s="335"/>
      <c r="F869" s="336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</row>
    <row r="870" spans="1:20" x14ac:dyDescent="0.2">
      <c r="A870" s="30" t="s">
        <v>128</v>
      </c>
      <c r="B870" s="319">
        <f>SUM(B864:T864)</f>
        <v>0</v>
      </c>
      <c r="C870" s="320"/>
      <c r="D870" s="320"/>
      <c r="E870" s="320"/>
      <c r="F870" s="321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</row>
    <row r="871" spans="1:20" x14ac:dyDescent="0.2">
      <c r="A871" s="201" t="s">
        <v>30</v>
      </c>
      <c r="B871" s="501" t="str">
        <f>IF('инд. оценка уровня 3кл.'!Y39=1,'инд. оценка уровня 2кл.'!$B$41,'инд. оценка уровня 2кл.'!$B$40)</f>
        <v>НИЖЕ БАЗОВОГО</v>
      </c>
      <c r="C871" s="502"/>
      <c r="D871" s="502"/>
      <c r="E871" s="502"/>
      <c r="F871" s="503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</row>
    <row r="872" spans="1:20" x14ac:dyDescent="0.2">
      <c r="A872" s="202"/>
      <c r="B872" s="495"/>
      <c r="C872" s="495"/>
      <c r="D872" s="495"/>
      <c r="E872" s="495"/>
      <c r="F872" s="495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</row>
    <row r="873" spans="1:20" x14ac:dyDescent="0.2">
      <c r="A873" s="32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</row>
    <row r="874" spans="1:20" x14ac:dyDescent="0.2">
      <c r="A874" s="32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</row>
    <row r="875" spans="1:20" x14ac:dyDescent="0.2">
      <c r="A875" s="33" t="s">
        <v>50</v>
      </c>
      <c r="B875" s="33"/>
      <c r="C875" s="27"/>
      <c r="D875" s="194"/>
      <c r="E875" s="194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</row>
    <row r="876" spans="1:20" x14ac:dyDescent="0.2">
      <c r="A876" s="34" t="s">
        <v>51</v>
      </c>
      <c r="B876" s="496"/>
      <c r="C876" s="496"/>
      <c r="D876" s="195"/>
      <c r="E876" s="194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</row>
    <row r="877" spans="1:20" x14ac:dyDescent="0.2">
      <c r="A877" s="34" t="s">
        <v>52</v>
      </c>
      <c r="B877" s="497"/>
      <c r="C877" s="497"/>
      <c r="D877" s="194"/>
      <c r="E877" s="194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</row>
    <row r="878" spans="1:20" x14ac:dyDescent="0.2">
      <c r="A878" s="32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</row>
    <row r="879" spans="1:20" x14ac:dyDescent="0.2">
      <c r="A879" s="32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</row>
    <row r="880" spans="1:20" x14ac:dyDescent="0.2">
      <c r="A880" s="32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</row>
    <row r="881" spans="1:21" x14ac:dyDescent="0.2">
      <c r="A881" s="32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</row>
    <row r="882" spans="1:21" x14ac:dyDescent="0.2">
      <c r="A882" s="32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</row>
    <row r="883" spans="1:21" x14ac:dyDescent="0.2">
      <c r="A883" s="32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</row>
    <row r="884" spans="1:21" x14ac:dyDescent="0.2">
      <c r="A884" s="32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</row>
    <row r="885" spans="1:21" x14ac:dyDescent="0.2">
      <c r="A885" s="32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</row>
    <row r="886" spans="1:21" ht="18.75" x14ac:dyDescent="0.2">
      <c r="A886" s="504" t="s">
        <v>113</v>
      </c>
      <c r="B886" s="504"/>
      <c r="C886" s="504"/>
      <c r="D886" s="504"/>
      <c r="E886" s="504"/>
      <c r="F886" s="504"/>
      <c r="G886" s="504"/>
      <c r="H886" s="504"/>
      <c r="I886" s="504"/>
      <c r="J886" s="504"/>
      <c r="K886" s="504"/>
      <c r="L886" s="504"/>
      <c r="M886" s="504"/>
      <c r="N886" s="504"/>
      <c r="O886" s="504"/>
      <c r="P886" s="504"/>
      <c r="Q886" s="504"/>
      <c r="R886" s="504"/>
      <c r="S886" s="504"/>
      <c r="T886" s="504"/>
      <c r="U886" s="504"/>
    </row>
    <row r="887" spans="1:21" ht="18.75" thickBot="1" x14ac:dyDescent="0.3">
      <c r="A887" s="505">
        <f>A890</f>
        <v>0</v>
      </c>
      <c r="B887" s="505"/>
      <c r="C887" s="505"/>
      <c r="D887" s="505"/>
      <c r="E887" s="505"/>
      <c r="F887" s="505"/>
      <c r="G887" s="505"/>
      <c r="H887" s="505"/>
      <c r="I887" s="505"/>
      <c r="J887" s="505"/>
      <c r="K887" s="505"/>
      <c r="L887" s="505"/>
      <c r="M887" s="505"/>
      <c r="N887" s="505"/>
      <c r="O887" s="505"/>
      <c r="P887" s="505"/>
      <c r="Q887" s="505"/>
      <c r="R887" s="505"/>
      <c r="S887" s="505"/>
      <c r="T887" s="505"/>
      <c r="U887" s="15">
        <f>U861+1</f>
        <v>35</v>
      </c>
    </row>
    <row r="888" spans="1:21" x14ac:dyDescent="0.2">
      <c r="A888" s="16"/>
      <c r="B888" s="328" t="s">
        <v>18</v>
      </c>
      <c r="C888" s="329"/>
      <c r="D888" s="506"/>
      <c r="E888" s="506"/>
      <c r="F888" s="330"/>
      <c r="G888" s="328" t="s">
        <v>19</v>
      </c>
      <c r="H888" s="329"/>
      <c r="I888" s="329"/>
      <c r="J888" s="329"/>
      <c r="K888" s="329"/>
      <c r="L888" s="329"/>
      <c r="M888" s="329"/>
      <c r="N888" s="329"/>
      <c r="O888" s="329"/>
      <c r="P888" s="329"/>
      <c r="Q888" s="328" t="s">
        <v>34</v>
      </c>
      <c r="R888" s="329"/>
      <c r="S888" s="506"/>
      <c r="T888" s="330"/>
    </row>
    <row r="889" spans="1:21" ht="92.25" thickBot="1" x14ac:dyDescent="0.25">
      <c r="A889" s="17"/>
      <c r="B889" s="18" t="s">
        <v>39</v>
      </c>
      <c r="C889" s="19" t="s">
        <v>3</v>
      </c>
      <c r="D889" s="188" t="s">
        <v>13</v>
      </c>
      <c r="E889" s="188" t="s">
        <v>93</v>
      </c>
      <c r="F889" s="20" t="s">
        <v>94</v>
      </c>
      <c r="G889" s="18" t="s">
        <v>4</v>
      </c>
      <c r="H889" s="19" t="s">
        <v>5</v>
      </c>
      <c r="I889" s="19" t="s">
        <v>36</v>
      </c>
      <c r="J889" s="19" t="s">
        <v>40</v>
      </c>
      <c r="K889" s="19" t="s">
        <v>35</v>
      </c>
      <c r="L889" s="19" t="s">
        <v>8</v>
      </c>
      <c r="M889" s="19" t="s">
        <v>17</v>
      </c>
      <c r="N889" s="19" t="s">
        <v>124</v>
      </c>
      <c r="O889" s="19" t="s">
        <v>90</v>
      </c>
      <c r="P889" s="19" t="s">
        <v>123</v>
      </c>
      <c r="Q889" s="18" t="s">
        <v>14</v>
      </c>
      <c r="R889" s="19" t="s">
        <v>15</v>
      </c>
      <c r="S889" s="188" t="s">
        <v>16</v>
      </c>
      <c r="T889" s="20" t="s">
        <v>131</v>
      </c>
    </row>
    <row r="890" spans="1:21" x14ac:dyDescent="0.2">
      <c r="A890" s="21">
        <f>'инд. оценки 2 кл.'!A40</f>
        <v>0</v>
      </c>
      <c r="B890" s="22">
        <f>'Первичные данные 3 кл.'!E40</f>
        <v>0</v>
      </c>
      <c r="C890" s="22">
        <f>'Первичные данные 3 кл.'!H40</f>
        <v>0</v>
      </c>
      <c r="D890" s="23">
        <f>'Первичные данные 3 кл.'!K40</f>
        <v>0</v>
      </c>
      <c r="E890" s="23">
        <f>'Первичные данные 3 кл.'!N40</f>
        <v>0</v>
      </c>
      <c r="F890" s="23">
        <f>'Первичные данные 3 кл.'!Q40</f>
        <v>0</v>
      </c>
      <c r="G890" s="23">
        <f>'Первичные данные 3 кл.'!U40</f>
        <v>0</v>
      </c>
      <c r="H890" s="23">
        <f>'Первичные данные 3 кл.'!Y40</f>
        <v>0</v>
      </c>
      <c r="I890" s="23">
        <f>'Первичные данные 3 кл.'!AC40</f>
        <v>0</v>
      </c>
      <c r="J890" s="23">
        <f>'Первичные данные 3 кл.'!AG40</f>
        <v>0</v>
      </c>
      <c r="K890" s="23">
        <f>'Первичные данные 3 кл.'!AK40</f>
        <v>0</v>
      </c>
      <c r="L890" s="23">
        <f>'Первичные данные 3 кл.'!AO40</f>
        <v>0</v>
      </c>
      <c r="M890" s="23">
        <f>'Первичные данные 3 кл.'!AS40</f>
        <v>0</v>
      </c>
      <c r="N890" s="23">
        <f>'Первичные данные 3 кл.'!AW40</f>
        <v>0</v>
      </c>
      <c r="O890" s="23">
        <f>'Первичные данные 3 кл.'!BA40</f>
        <v>0</v>
      </c>
      <c r="P890" s="23">
        <f>'Первичные данные 3 кл.'!BE40</f>
        <v>0</v>
      </c>
      <c r="Q890" s="23">
        <f>'Первичные данные 3 кл.'!BI40</f>
        <v>0</v>
      </c>
      <c r="R890" s="23">
        <f>'Первичные данные 3 кл.'!BM40</f>
        <v>0</v>
      </c>
      <c r="S890" s="23">
        <f>'Первичные данные 3 кл.'!BQ40</f>
        <v>0</v>
      </c>
      <c r="T890" s="23">
        <f>'Первичные данные 3 кл.'!BU40</f>
        <v>0</v>
      </c>
    </row>
    <row r="891" spans="1:21" ht="13.5" thickBot="1" x14ac:dyDescent="0.25">
      <c r="A891" s="25" t="s">
        <v>47</v>
      </c>
      <c r="B891" s="322" t="str">
        <f>IF('инд. оценка уровня 3кл.'!V40=1,'инд. оценка уровня 2кл.'!$B$41,'инд. оценка уровня 2кл.'!$B$40)</f>
        <v>НИЖЕ БАЗОВОГО</v>
      </c>
      <c r="C891" s="323"/>
      <c r="D891" s="323"/>
      <c r="E891" s="323"/>
      <c r="F891" s="324"/>
      <c r="G891" s="322" t="str">
        <f>IF('инд. оценка уровня 3кл.'!W40=1,'инд. оценка уровня 2кл.'!$B$41,'инд. оценка уровня 2кл.'!$B$40)</f>
        <v>НИЖЕ БАЗОВОГО</v>
      </c>
      <c r="H891" s="323"/>
      <c r="I891" s="323"/>
      <c r="J891" s="323"/>
      <c r="K891" s="323"/>
      <c r="L891" s="323"/>
      <c r="M891" s="323"/>
      <c r="N891" s="323"/>
      <c r="O891" s="323"/>
      <c r="P891" s="323"/>
      <c r="Q891" s="322" t="str">
        <f>IF('инд. оценка уровня 3кл.'!X40=1,'инд. оценка уровня 2кл.'!$B$41,'инд. оценка уровня 2кл.'!$B$40)</f>
        <v>НИЖЕ БАЗОВОГО</v>
      </c>
      <c r="R891" s="323"/>
      <c r="S891" s="323"/>
      <c r="T891" s="324"/>
    </row>
    <row r="892" spans="1:21" x14ac:dyDescent="0.2">
      <c r="A892" s="25" t="s">
        <v>49</v>
      </c>
      <c r="B892" s="22" t="str">
        <f>'инд. прогресс 3 кл.'!C40</f>
        <v>D</v>
      </c>
      <c r="C892" s="22" t="str">
        <f>'инд. прогресс 3 кл.'!D40</f>
        <v>D</v>
      </c>
      <c r="D892" s="22" t="str">
        <f>'инд. прогресс 3 кл.'!E40</f>
        <v>D</v>
      </c>
      <c r="E892" s="498"/>
      <c r="F892" s="499"/>
      <c r="G892" s="22" t="str">
        <f>'инд. прогресс 3 кл.'!F40</f>
        <v>D</v>
      </c>
      <c r="H892" s="22" t="str">
        <f>'инд. прогресс 3 кл.'!G40</f>
        <v>D</v>
      </c>
      <c r="I892" s="22" t="str">
        <f>'инд. прогресс 3 кл.'!H40</f>
        <v>D</v>
      </c>
      <c r="J892" s="22" t="str">
        <f>'инд. прогресс 3 кл.'!I40</f>
        <v>D</v>
      </c>
      <c r="K892" s="22" t="str">
        <f>'инд. прогресс 3 кл.'!J40</f>
        <v>D</v>
      </c>
      <c r="L892" s="22" t="str">
        <f>'инд. прогресс 3 кл.'!K40</f>
        <v>D</v>
      </c>
      <c r="M892" s="22" t="str">
        <f>'инд. прогресс 3 кл.'!L40</f>
        <v>D</v>
      </c>
      <c r="N892" s="498"/>
      <c r="O892" s="500"/>
      <c r="P892" s="499"/>
      <c r="Q892" s="22" t="str">
        <f>'инд. прогресс 3 кл.'!M40</f>
        <v>D</v>
      </c>
      <c r="R892" s="22" t="str">
        <f>'инд. прогресс 3 кл.'!N40</f>
        <v>D</v>
      </c>
      <c r="S892" s="22" t="str">
        <f>'инд. прогресс 3 кл.'!O40</f>
        <v>D</v>
      </c>
      <c r="T892" s="200"/>
    </row>
    <row r="893" spans="1:21" ht="13.5" thickBot="1" x14ac:dyDescent="0.25">
      <c r="A893" s="196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</row>
    <row r="894" spans="1:21" ht="12.95" customHeight="1" x14ac:dyDescent="0.2">
      <c r="A894" s="331" t="s">
        <v>42</v>
      </c>
      <c r="B894" s="332"/>
      <c r="C894" s="332"/>
      <c r="D894" s="332"/>
      <c r="E894" s="332"/>
      <c r="F894" s="333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</row>
    <row r="895" spans="1:21" ht="14.1" customHeight="1" thickBot="1" x14ac:dyDescent="0.25">
      <c r="A895" s="334"/>
      <c r="B895" s="335"/>
      <c r="C895" s="335"/>
      <c r="D895" s="335"/>
      <c r="E895" s="335"/>
      <c r="F895" s="336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</row>
    <row r="896" spans="1:21" x14ac:dyDescent="0.2">
      <c r="A896" s="30" t="s">
        <v>128</v>
      </c>
      <c r="B896" s="319">
        <f>SUM(B890:T890)</f>
        <v>0</v>
      </c>
      <c r="C896" s="320"/>
      <c r="D896" s="320"/>
      <c r="E896" s="320"/>
      <c r="F896" s="321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</row>
    <row r="897" spans="1:20" x14ac:dyDescent="0.2">
      <c r="A897" s="201" t="s">
        <v>30</v>
      </c>
      <c r="B897" s="501" t="str">
        <f>IF('инд. оценка уровня 3кл.'!Y40=1,'инд. оценка уровня 2кл.'!$B$41,'инд. оценка уровня 2кл.'!$B$40)</f>
        <v>НИЖЕ БАЗОВОГО</v>
      </c>
      <c r="C897" s="502"/>
      <c r="D897" s="502"/>
      <c r="E897" s="502"/>
      <c r="F897" s="503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</row>
    <row r="898" spans="1:20" x14ac:dyDescent="0.2">
      <c r="A898" s="202"/>
      <c r="B898" s="495"/>
      <c r="C898" s="495"/>
      <c r="D898" s="495"/>
      <c r="E898" s="495"/>
      <c r="F898" s="495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</row>
    <row r="899" spans="1:20" x14ac:dyDescent="0.2">
      <c r="A899" s="32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</row>
    <row r="900" spans="1:20" x14ac:dyDescent="0.2">
      <c r="A900" s="32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</row>
    <row r="901" spans="1:20" x14ac:dyDescent="0.2">
      <c r="A901" s="33" t="s">
        <v>50</v>
      </c>
      <c r="B901" s="33"/>
      <c r="C901" s="27"/>
      <c r="D901" s="194"/>
      <c r="E901" s="194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</row>
    <row r="902" spans="1:20" x14ac:dyDescent="0.2">
      <c r="A902" s="34" t="s">
        <v>51</v>
      </c>
      <c r="B902" s="496"/>
      <c r="C902" s="496"/>
      <c r="D902" s="195"/>
      <c r="E902" s="194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</row>
    <row r="903" spans="1:20" x14ac:dyDescent="0.2">
      <c r="A903" s="34" t="s">
        <v>52</v>
      </c>
      <c r="B903" s="497"/>
      <c r="C903" s="497"/>
      <c r="D903" s="194"/>
      <c r="E903" s="194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</row>
    <row r="904" spans="1:20" x14ac:dyDescent="0.2">
      <c r="A904" s="32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</row>
    <row r="905" spans="1:20" x14ac:dyDescent="0.2">
      <c r="A905" s="32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</row>
    <row r="906" spans="1:20" x14ac:dyDescent="0.2">
      <c r="A906" s="32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</row>
    <row r="907" spans="1:20" x14ac:dyDescent="0.2">
      <c r="A907" s="32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</row>
    <row r="908" spans="1:20" x14ac:dyDescent="0.2">
      <c r="A908" s="32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</row>
    <row r="909" spans="1:20" x14ac:dyDescent="0.2">
      <c r="A909" s="32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</row>
    <row r="910" spans="1:20" x14ac:dyDescent="0.2">
      <c r="A910" s="32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</row>
    <row r="911" spans="1:20" x14ac:dyDescent="0.2">
      <c r="A911" s="32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</row>
  </sheetData>
  <sheetProtection password="CF36" sheet="1" objects="1" scenarios="1"/>
  <mergeCells count="558">
    <mergeCell ref="A1:U1"/>
    <mergeCell ref="A2:T2"/>
    <mergeCell ref="B3:F3"/>
    <mergeCell ref="G3:P3"/>
    <mergeCell ref="Q3:T3"/>
    <mergeCell ref="B6:F6"/>
    <mergeCell ref="G6:P6"/>
    <mergeCell ref="B13:F13"/>
    <mergeCell ref="B17:C17"/>
    <mergeCell ref="Q6:T6"/>
    <mergeCell ref="A9:F10"/>
    <mergeCell ref="B11:F11"/>
    <mergeCell ref="B12:F12"/>
    <mergeCell ref="B37:F37"/>
    <mergeCell ref="B38:F38"/>
    <mergeCell ref="B58:F58"/>
    <mergeCell ref="G58:P58"/>
    <mergeCell ref="Q58:T58"/>
    <mergeCell ref="B18:C18"/>
    <mergeCell ref="A27:U27"/>
    <mergeCell ref="A28:T28"/>
    <mergeCell ref="E59:F59"/>
    <mergeCell ref="N59:P59"/>
    <mergeCell ref="B39:F39"/>
    <mergeCell ref="B43:C43"/>
    <mergeCell ref="B44:C44"/>
    <mergeCell ref="A53:U53"/>
    <mergeCell ref="A54:T54"/>
    <mergeCell ref="E33:F33"/>
    <mergeCell ref="N33:P33"/>
    <mergeCell ref="B29:F29"/>
    <mergeCell ref="G29:P29"/>
    <mergeCell ref="Q29:T29"/>
    <mergeCell ref="B32:F32"/>
    <mergeCell ref="G32:P32"/>
    <mergeCell ref="Q32:T32"/>
    <mergeCell ref="A35:F36"/>
    <mergeCell ref="A61:F62"/>
    <mergeCell ref="B63:F63"/>
    <mergeCell ref="B55:F55"/>
    <mergeCell ref="G55:P55"/>
    <mergeCell ref="Q55:T55"/>
    <mergeCell ref="A87:F88"/>
    <mergeCell ref="B89:F89"/>
    <mergeCell ref="B90:F90"/>
    <mergeCell ref="B110:F110"/>
    <mergeCell ref="G110:P110"/>
    <mergeCell ref="Q110:T110"/>
    <mergeCell ref="B64:F64"/>
    <mergeCell ref="B65:F65"/>
    <mergeCell ref="B69:C69"/>
    <mergeCell ref="B70:C70"/>
    <mergeCell ref="A79:U79"/>
    <mergeCell ref="A80:T80"/>
    <mergeCell ref="B81:F81"/>
    <mergeCell ref="G81:P81"/>
    <mergeCell ref="Q81:T81"/>
    <mergeCell ref="B84:F84"/>
    <mergeCell ref="G84:P84"/>
    <mergeCell ref="Q84:T84"/>
    <mergeCell ref="E111:F111"/>
    <mergeCell ref="N111:P111"/>
    <mergeCell ref="B91:F91"/>
    <mergeCell ref="B95:C95"/>
    <mergeCell ref="B96:C96"/>
    <mergeCell ref="A105:U105"/>
    <mergeCell ref="A106:T106"/>
    <mergeCell ref="A113:F114"/>
    <mergeCell ref="B115:F115"/>
    <mergeCell ref="B107:F107"/>
    <mergeCell ref="G107:P107"/>
    <mergeCell ref="Q107:T107"/>
    <mergeCell ref="A139:F140"/>
    <mergeCell ref="B141:F141"/>
    <mergeCell ref="B142:F142"/>
    <mergeCell ref="B162:F162"/>
    <mergeCell ref="G162:P162"/>
    <mergeCell ref="Q162:T162"/>
    <mergeCell ref="B116:F116"/>
    <mergeCell ref="B117:F117"/>
    <mergeCell ref="B121:C121"/>
    <mergeCell ref="B122:C122"/>
    <mergeCell ref="E137:F137"/>
    <mergeCell ref="N137:P137"/>
    <mergeCell ref="A131:U131"/>
    <mergeCell ref="A132:T132"/>
    <mergeCell ref="B133:F133"/>
    <mergeCell ref="G133:P133"/>
    <mergeCell ref="Q133:T133"/>
    <mergeCell ref="B136:F136"/>
    <mergeCell ref="G136:P136"/>
    <mergeCell ref="Q136:T136"/>
    <mergeCell ref="E163:F163"/>
    <mergeCell ref="N163:P163"/>
    <mergeCell ref="B143:F143"/>
    <mergeCell ref="B147:C147"/>
    <mergeCell ref="B148:C148"/>
    <mergeCell ref="A157:U157"/>
    <mergeCell ref="A158:T158"/>
    <mergeCell ref="A165:F166"/>
    <mergeCell ref="B167:F167"/>
    <mergeCell ref="B159:F159"/>
    <mergeCell ref="G159:P159"/>
    <mergeCell ref="Q159:T159"/>
    <mergeCell ref="A191:F192"/>
    <mergeCell ref="B193:F193"/>
    <mergeCell ref="B194:F194"/>
    <mergeCell ref="B214:F214"/>
    <mergeCell ref="G214:P214"/>
    <mergeCell ref="Q214:T214"/>
    <mergeCell ref="B168:F168"/>
    <mergeCell ref="B169:F169"/>
    <mergeCell ref="B173:C173"/>
    <mergeCell ref="B174:C174"/>
    <mergeCell ref="E189:F189"/>
    <mergeCell ref="N189:P189"/>
    <mergeCell ref="A183:U183"/>
    <mergeCell ref="A184:T184"/>
    <mergeCell ref="B185:F185"/>
    <mergeCell ref="G185:P185"/>
    <mergeCell ref="Q185:T185"/>
    <mergeCell ref="B188:F188"/>
    <mergeCell ref="G188:P188"/>
    <mergeCell ref="Q188:T188"/>
    <mergeCell ref="E215:F215"/>
    <mergeCell ref="N215:P215"/>
    <mergeCell ref="B195:F195"/>
    <mergeCell ref="B199:C199"/>
    <mergeCell ref="B200:C200"/>
    <mergeCell ref="A209:U209"/>
    <mergeCell ref="A210:T210"/>
    <mergeCell ref="A217:F218"/>
    <mergeCell ref="B219:F219"/>
    <mergeCell ref="B211:F211"/>
    <mergeCell ref="G211:P211"/>
    <mergeCell ref="Q211:T211"/>
    <mergeCell ref="A243:F244"/>
    <mergeCell ref="B245:F245"/>
    <mergeCell ref="B246:F246"/>
    <mergeCell ref="B266:F266"/>
    <mergeCell ref="G266:P266"/>
    <mergeCell ref="Q266:T266"/>
    <mergeCell ref="B220:F220"/>
    <mergeCell ref="B221:F221"/>
    <mergeCell ref="B225:C225"/>
    <mergeCell ref="B226:C226"/>
    <mergeCell ref="E241:F241"/>
    <mergeCell ref="N241:P241"/>
    <mergeCell ref="A235:U235"/>
    <mergeCell ref="A236:T236"/>
    <mergeCell ref="B237:F237"/>
    <mergeCell ref="G237:P237"/>
    <mergeCell ref="Q237:T237"/>
    <mergeCell ref="B240:F240"/>
    <mergeCell ref="G240:P240"/>
    <mergeCell ref="Q240:T240"/>
    <mergeCell ref="E267:F267"/>
    <mergeCell ref="N267:P267"/>
    <mergeCell ref="B247:F247"/>
    <mergeCell ref="B251:C251"/>
    <mergeCell ref="B252:C252"/>
    <mergeCell ref="A261:U261"/>
    <mergeCell ref="A262:T262"/>
    <mergeCell ref="A269:F270"/>
    <mergeCell ref="B271:F271"/>
    <mergeCell ref="B263:F263"/>
    <mergeCell ref="G263:P263"/>
    <mergeCell ref="Q263:T263"/>
    <mergeCell ref="A295:F296"/>
    <mergeCell ref="B297:F297"/>
    <mergeCell ref="B298:F298"/>
    <mergeCell ref="B318:F318"/>
    <mergeCell ref="G318:P318"/>
    <mergeCell ref="Q318:T318"/>
    <mergeCell ref="B272:F272"/>
    <mergeCell ref="B273:F273"/>
    <mergeCell ref="B277:C277"/>
    <mergeCell ref="B278:C278"/>
    <mergeCell ref="E293:F293"/>
    <mergeCell ref="N293:P293"/>
    <mergeCell ref="A287:U287"/>
    <mergeCell ref="A288:T288"/>
    <mergeCell ref="B289:F289"/>
    <mergeCell ref="G289:P289"/>
    <mergeCell ref="Q289:T289"/>
    <mergeCell ref="B292:F292"/>
    <mergeCell ref="G292:P292"/>
    <mergeCell ref="Q292:T292"/>
    <mergeCell ref="E319:F319"/>
    <mergeCell ref="N319:P319"/>
    <mergeCell ref="B299:F299"/>
    <mergeCell ref="B303:C303"/>
    <mergeCell ref="B304:C304"/>
    <mergeCell ref="A313:U313"/>
    <mergeCell ref="A314:T314"/>
    <mergeCell ref="A321:F322"/>
    <mergeCell ref="B323:F323"/>
    <mergeCell ref="B315:F315"/>
    <mergeCell ref="G315:P315"/>
    <mergeCell ref="Q315:T315"/>
    <mergeCell ref="B324:F324"/>
    <mergeCell ref="B325:F325"/>
    <mergeCell ref="B329:C329"/>
    <mergeCell ref="B330:C330"/>
    <mergeCell ref="A339:U339"/>
    <mergeCell ref="A340:T340"/>
    <mergeCell ref="B341:F341"/>
    <mergeCell ref="G341:P341"/>
    <mergeCell ref="Q341:T341"/>
    <mergeCell ref="B344:F344"/>
    <mergeCell ref="G344:P344"/>
    <mergeCell ref="Q344:T344"/>
    <mergeCell ref="A347:F348"/>
    <mergeCell ref="B349:F349"/>
    <mergeCell ref="B350:F350"/>
    <mergeCell ref="E345:F345"/>
    <mergeCell ref="N345:P345"/>
    <mergeCell ref="E892:F892"/>
    <mergeCell ref="N892:P892"/>
    <mergeCell ref="B351:F351"/>
    <mergeCell ref="B355:C355"/>
    <mergeCell ref="B356:C356"/>
    <mergeCell ref="A365:U365"/>
    <mergeCell ref="A366:T366"/>
    <mergeCell ref="B367:F367"/>
    <mergeCell ref="G367:P367"/>
    <mergeCell ref="Q367:T367"/>
    <mergeCell ref="B370:F370"/>
    <mergeCell ref="G370:P370"/>
    <mergeCell ref="Q370:T370"/>
    <mergeCell ref="E371:F371"/>
    <mergeCell ref="N371:P371"/>
    <mergeCell ref="E840:F840"/>
    <mergeCell ref="N840:P840"/>
    <mergeCell ref="B396:F396"/>
    <mergeCell ref="G396:P396"/>
    <mergeCell ref="E397:F397"/>
    <mergeCell ref="N397:P397"/>
    <mergeCell ref="B734:F734"/>
    <mergeCell ref="G734:P734"/>
    <mergeCell ref="Q396:T396"/>
    <mergeCell ref="A373:F374"/>
    <mergeCell ref="B375:F375"/>
    <mergeCell ref="B376:F376"/>
    <mergeCell ref="B377:F377"/>
    <mergeCell ref="B381:C381"/>
    <mergeCell ref="B382:C382"/>
    <mergeCell ref="Q734:T734"/>
    <mergeCell ref="A391:U391"/>
    <mergeCell ref="A392:T392"/>
    <mergeCell ref="B393:F393"/>
    <mergeCell ref="G393:P393"/>
    <mergeCell ref="Q393:T393"/>
    <mergeCell ref="B419:F419"/>
    <mergeCell ref="G419:P419"/>
    <mergeCell ref="Q419:T419"/>
    <mergeCell ref="A399:F400"/>
    <mergeCell ref="B401:F401"/>
    <mergeCell ref="B402:F402"/>
    <mergeCell ref="B422:F422"/>
    <mergeCell ref="G422:P422"/>
    <mergeCell ref="Q422:T422"/>
    <mergeCell ref="E423:F423"/>
    <mergeCell ref="N423:P423"/>
    <mergeCell ref="B403:F403"/>
    <mergeCell ref="B407:C407"/>
    <mergeCell ref="B408:C408"/>
    <mergeCell ref="A417:U417"/>
    <mergeCell ref="A418:T418"/>
    <mergeCell ref="A451:F452"/>
    <mergeCell ref="B453:F453"/>
    <mergeCell ref="B454:F454"/>
    <mergeCell ref="B474:F474"/>
    <mergeCell ref="G474:P474"/>
    <mergeCell ref="Q474:T474"/>
    <mergeCell ref="A425:F426"/>
    <mergeCell ref="B427:F427"/>
    <mergeCell ref="B428:F428"/>
    <mergeCell ref="B429:F429"/>
    <mergeCell ref="B433:C433"/>
    <mergeCell ref="B434:C434"/>
    <mergeCell ref="E449:F449"/>
    <mergeCell ref="N449:P449"/>
    <mergeCell ref="A443:U443"/>
    <mergeCell ref="A444:T444"/>
    <mergeCell ref="B445:F445"/>
    <mergeCell ref="G445:P445"/>
    <mergeCell ref="Q445:T445"/>
    <mergeCell ref="B448:F448"/>
    <mergeCell ref="G448:P448"/>
    <mergeCell ref="Q448:T448"/>
    <mergeCell ref="E475:F475"/>
    <mergeCell ref="N475:P475"/>
    <mergeCell ref="B455:F455"/>
    <mergeCell ref="B459:C459"/>
    <mergeCell ref="B460:C460"/>
    <mergeCell ref="A469:U469"/>
    <mergeCell ref="A470:T470"/>
    <mergeCell ref="A477:F478"/>
    <mergeCell ref="B479:F479"/>
    <mergeCell ref="B471:F471"/>
    <mergeCell ref="G471:P471"/>
    <mergeCell ref="Q471:T471"/>
    <mergeCell ref="A503:F504"/>
    <mergeCell ref="B505:F505"/>
    <mergeCell ref="B506:F506"/>
    <mergeCell ref="B526:F526"/>
    <mergeCell ref="G526:P526"/>
    <mergeCell ref="Q526:T526"/>
    <mergeCell ref="B480:F480"/>
    <mergeCell ref="B481:F481"/>
    <mergeCell ref="B485:C485"/>
    <mergeCell ref="B486:C486"/>
    <mergeCell ref="E501:F501"/>
    <mergeCell ref="N501:P501"/>
    <mergeCell ref="A495:U495"/>
    <mergeCell ref="A496:T496"/>
    <mergeCell ref="B497:F497"/>
    <mergeCell ref="G497:P497"/>
    <mergeCell ref="Q497:T497"/>
    <mergeCell ref="B500:F500"/>
    <mergeCell ref="G500:P500"/>
    <mergeCell ref="Q500:T500"/>
    <mergeCell ref="E527:F527"/>
    <mergeCell ref="N527:P527"/>
    <mergeCell ref="B507:F507"/>
    <mergeCell ref="B511:C511"/>
    <mergeCell ref="B512:C512"/>
    <mergeCell ref="A521:U521"/>
    <mergeCell ref="A522:T522"/>
    <mergeCell ref="A529:F530"/>
    <mergeCell ref="B531:F531"/>
    <mergeCell ref="B523:F523"/>
    <mergeCell ref="G523:P523"/>
    <mergeCell ref="Q523:T523"/>
    <mergeCell ref="A555:F556"/>
    <mergeCell ref="B557:F557"/>
    <mergeCell ref="B558:F558"/>
    <mergeCell ref="B578:F578"/>
    <mergeCell ref="G578:P578"/>
    <mergeCell ref="Q578:T578"/>
    <mergeCell ref="B532:F532"/>
    <mergeCell ref="B533:F533"/>
    <mergeCell ref="B537:C537"/>
    <mergeCell ref="B538:C538"/>
    <mergeCell ref="E553:F553"/>
    <mergeCell ref="N553:P553"/>
    <mergeCell ref="A547:U547"/>
    <mergeCell ref="A548:T548"/>
    <mergeCell ref="B549:F549"/>
    <mergeCell ref="G549:P549"/>
    <mergeCell ref="Q549:T549"/>
    <mergeCell ref="B552:F552"/>
    <mergeCell ref="G552:P552"/>
    <mergeCell ref="Q552:T552"/>
    <mergeCell ref="E579:F579"/>
    <mergeCell ref="N579:P579"/>
    <mergeCell ref="B559:F559"/>
    <mergeCell ref="B563:C563"/>
    <mergeCell ref="B564:C564"/>
    <mergeCell ref="A573:U573"/>
    <mergeCell ref="A574:T574"/>
    <mergeCell ref="A581:F582"/>
    <mergeCell ref="B583:F583"/>
    <mergeCell ref="B575:F575"/>
    <mergeCell ref="G575:P575"/>
    <mergeCell ref="Q575:T575"/>
    <mergeCell ref="A607:F608"/>
    <mergeCell ref="B609:F609"/>
    <mergeCell ref="B610:F610"/>
    <mergeCell ref="B630:F630"/>
    <mergeCell ref="G630:P630"/>
    <mergeCell ref="Q630:T630"/>
    <mergeCell ref="B584:F584"/>
    <mergeCell ref="B585:F585"/>
    <mergeCell ref="B589:C589"/>
    <mergeCell ref="B590:C590"/>
    <mergeCell ref="E605:F605"/>
    <mergeCell ref="N605:P605"/>
    <mergeCell ref="A599:U599"/>
    <mergeCell ref="A600:T600"/>
    <mergeCell ref="B601:F601"/>
    <mergeCell ref="G601:P601"/>
    <mergeCell ref="Q601:T601"/>
    <mergeCell ref="B604:F604"/>
    <mergeCell ref="G604:P604"/>
    <mergeCell ref="Q604:T604"/>
    <mergeCell ref="E631:F631"/>
    <mergeCell ref="N631:P631"/>
    <mergeCell ref="B611:F611"/>
    <mergeCell ref="B615:C615"/>
    <mergeCell ref="B616:C616"/>
    <mergeCell ref="A625:U625"/>
    <mergeCell ref="A626:T626"/>
    <mergeCell ref="A633:F634"/>
    <mergeCell ref="B635:F635"/>
    <mergeCell ref="B627:F627"/>
    <mergeCell ref="G627:P627"/>
    <mergeCell ref="Q627:T627"/>
    <mergeCell ref="A659:F660"/>
    <mergeCell ref="B661:F661"/>
    <mergeCell ref="B662:F662"/>
    <mergeCell ref="B682:F682"/>
    <mergeCell ref="G682:P682"/>
    <mergeCell ref="Q682:T682"/>
    <mergeCell ref="B636:F636"/>
    <mergeCell ref="B637:F637"/>
    <mergeCell ref="B641:C641"/>
    <mergeCell ref="B642:C642"/>
    <mergeCell ref="E657:F657"/>
    <mergeCell ref="N657:P657"/>
    <mergeCell ref="A651:U651"/>
    <mergeCell ref="A652:T652"/>
    <mergeCell ref="B653:F653"/>
    <mergeCell ref="G653:P653"/>
    <mergeCell ref="Q653:T653"/>
    <mergeCell ref="B656:F656"/>
    <mergeCell ref="G656:P656"/>
    <mergeCell ref="Q656:T656"/>
    <mergeCell ref="E683:F683"/>
    <mergeCell ref="N683:P683"/>
    <mergeCell ref="B663:F663"/>
    <mergeCell ref="B667:C667"/>
    <mergeCell ref="B668:C668"/>
    <mergeCell ref="A677:U677"/>
    <mergeCell ref="A678:T678"/>
    <mergeCell ref="B708:F708"/>
    <mergeCell ref="G708:P708"/>
    <mergeCell ref="Q708:T708"/>
    <mergeCell ref="A685:F686"/>
    <mergeCell ref="B687:F687"/>
    <mergeCell ref="B688:F688"/>
    <mergeCell ref="B689:F689"/>
    <mergeCell ref="B693:C693"/>
    <mergeCell ref="B694:C694"/>
    <mergeCell ref="B679:F679"/>
    <mergeCell ref="G679:P679"/>
    <mergeCell ref="Q679:T679"/>
    <mergeCell ref="A711:F712"/>
    <mergeCell ref="B713:F713"/>
    <mergeCell ref="B714:F714"/>
    <mergeCell ref="E709:F709"/>
    <mergeCell ref="N709:P709"/>
    <mergeCell ref="A703:U703"/>
    <mergeCell ref="A704:T704"/>
    <mergeCell ref="B705:F705"/>
    <mergeCell ref="G705:P705"/>
    <mergeCell ref="Q705:T705"/>
    <mergeCell ref="E735:F735"/>
    <mergeCell ref="N735:P735"/>
    <mergeCell ref="B715:F715"/>
    <mergeCell ref="B719:C719"/>
    <mergeCell ref="B720:C720"/>
    <mergeCell ref="A729:U729"/>
    <mergeCell ref="A730:T730"/>
    <mergeCell ref="B731:F731"/>
    <mergeCell ref="G731:P731"/>
    <mergeCell ref="Q731:T731"/>
    <mergeCell ref="A737:F738"/>
    <mergeCell ref="B739:F739"/>
    <mergeCell ref="B745:C745"/>
    <mergeCell ref="E762:F762"/>
    <mergeCell ref="N762:P762"/>
    <mergeCell ref="A756:U756"/>
    <mergeCell ref="A757:T757"/>
    <mergeCell ref="B758:F758"/>
    <mergeCell ref="G758:P758"/>
    <mergeCell ref="Q758:T758"/>
    <mergeCell ref="B761:F761"/>
    <mergeCell ref="G761:P761"/>
    <mergeCell ref="Q761:T761"/>
    <mergeCell ref="A764:F765"/>
    <mergeCell ref="B766:F766"/>
    <mergeCell ref="B767:F767"/>
    <mergeCell ref="B787:F787"/>
    <mergeCell ref="G787:P787"/>
    <mergeCell ref="Q787:T787"/>
    <mergeCell ref="B740:F740"/>
    <mergeCell ref="B741:F741"/>
    <mergeCell ref="B746:C746"/>
    <mergeCell ref="E788:F788"/>
    <mergeCell ref="N788:P788"/>
    <mergeCell ref="B768:F768"/>
    <mergeCell ref="B772:C772"/>
    <mergeCell ref="B773:C773"/>
    <mergeCell ref="A782:U782"/>
    <mergeCell ref="A783:T783"/>
    <mergeCell ref="B813:F813"/>
    <mergeCell ref="G813:P813"/>
    <mergeCell ref="Q813:T813"/>
    <mergeCell ref="A790:F791"/>
    <mergeCell ref="B792:F792"/>
    <mergeCell ref="B793:F793"/>
    <mergeCell ref="B794:F794"/>
    <mergeCell ref="B798:C798"/>
    <mergeCell ref="B799:C799"/>
    <mergeCell ref="B784:F784"/>
    <mergeCell ref="G784:P784"/>
    <mergeCell ref="Q784:T784"/>
    <mergeCell ref="A816:F817"/>
    <mergeCell ref="B818:F818"/>
    <mergeCell ref="B819:F819"/>
    <mergeCell ref="E814:F814"/>
    <mergeCell ref="N814:P814"/>
    <mergeCell ref="A808:U808"/>
    <mergeCell ref="A809:T809"/>
    <mergeCell ref="B810:F810"/>
    <mergeCell ref="G810:P810"/>
    <mergeCell ref="Q810:T810"/>
    <mergeCell ref="B820:F820"/>
    <mergeCell ref="B824:C824"/>
    <mergeCell ref="B825:C825"/>
    <mergeCell ref="A834:U834"/>
    <mergeCell ref="A835:T835"/>
    <mergeCell ref="B836:F836"/>
    <mergeCell ref="G836:P836"/>
    <mergeCell ref="Q836:T836"/>
    <mergeCell ref="B839:F839"/>
    <mergeCell ref="G839:P839"/>
    <mergeCell ref="Q839:T839"/>
    <mergeCell ref="B891:F891"/>
    <mergeCell ref="Q891:T891"/>
    <mergeCell ref="G862:P862"/>
    <mergeCell ref="Q862:T862"/>
    <mergeCell ref="A842:F843"/>
    <mergeCell ref="B844:F844"/>
    <mergeCell ref="B845:F845"/>
    <mergeCell ref="Q865:T865"/>
    <mergeCell ref="B846:F846"/>
    <mergeCell ref="B850:C850"/>
    <mergeCell ref="B851:C851"/>
    <mergeCell ref="A860:U860"/>
    <mergeCell ref="A861:T861"/>
    <mergeCell ref="B862:F862"/>
    <mergeCell ref="B898:F898"/>
    <mergeCell ref="B902:C902"/>
    <mergeCell ref="B903:C903"/>
    <mergeCell ref="E7:F7"/>
    <mergeCell ref="N7:P7"/>
    <mergeCell ref="G891:P891"/>
    <mergeCell ref="B865:F865"/>
    <mergeCell ref="G865:P865"/>
    <mergeCell ref="A894:F895"/>
    <mergeCell ref="B896:F896"/>
    <mergeCell ref="A868:F869"/>
    <mergeCell ref="B870:F870"/>
    <mergeCell ref="B871:F871"/>
    <mergeCell ref="B872:F872"/>
    <mergeCell ref="B876:C876"/>
    <mergeCell ref="B877:C877"/>
    <mergeCell ref="E866:F866"/>
    <mergeCell ref="N866:P866"/>
    <mergeCell ref="B897:F897"/>
    <mergeCell ref="A886:U886"/>
    <mergeCell ref="A887:T887"/>
    <mergeCell ref="B888:F888"/>
    <mergeCell ref="G888:P888"/>
    <mergeCell ref="Q888:T888"/>
  </mergeCells>
  <conditionalFormatting sqref="B5:C5">
    <cfRule type="cellIs" dxfId="306" priority="215" operator="greaterThan">
      <formula>3.5</formula>
    </cfRule>
    <cfRule type="cellIs" dxfId="305" priority="216" operator="lessThan">
      <formula>4</formula>
    </cfRule>
  </conditionalFormatting>
  <conditionalFormatting sqref="D5:T5">
    <cfRule type="cellIs" dxfId="304" priority="213" operator="greaterThan">
      <formula>3.5</formula>
    </cfRule>
    <cfRule type="cellIs" dxfId="303" priority="214" operator="lessThan">
      <formula>4</formula>
    </cfRule>
  </conditionalFormatting>
  <conditionalFormatting sqref="B864:C864">
    <cfRule type="cellIs" dxfId="302" priority="7" operator="greaterThan">
      <formula>3.5</formula>
    </cfRule>
    <cfRule type="cellIs" dxfId="301" priority="8" operator="lessThan">
      <formula>4</formula>
    </cfRule>
  </conditionalFormatting>
  <conditionalFormatting sqref="D864:T864">
    <cfRule type="cellIs" dxfId="300" priority="5" operator="greaterThan">
      <formula>3.5</formula>
    </cfRule>
    <cfRule type="cellIs" dxfId="299" priority="6" operator="lessThan">
      <formula>4</formula>
    </cfRule>
  </conditionalFormatting>
  <conditionalFormatting sqref="B31:C31">
    <cfRule type="cellIs" dxfId="298" priority="191" operator="greaterThan">
      <formula>3.5</formula>
    </cfRule>
    <cfRule type="cellIs" dxfId="297" priority="192" operator="lessThan">
      <formula>4</formula>
    </cfRule>
  </conditionalFormatting>
  <conditionalFormatting sqref="D31:T31">
    <cfRule type="cellIs" dxfId="296" priority="189" operator="greaterThan">
      <formula>3.5</formula>
    </cfRule>
    <cfRule type="cellIs" dxfId="295" priority="190" operator="lessThan">
      <formula>4</formula>
    </cfRule>
  </conditionalFormatting>
  <conditionalFormatting sqref="B551:C551">
    <cfRule type="cellIs" dxfId="294" priority="55" operator="greaterThan">
      <formula>3.5</formula>
    </cfRule>
    <cfRule type="cellIs" dxfId="293" priority="56" operator="lessThan">
      <formula>4</formula>
    </cfRule>
  </conditionalFormatting>
  <conditionalFormatting sqref="D551:T551">
    <cfRule type="cellIs" dxfId="292" priority="53" operator="greaterThan">
      <formula>3.5</formula>
    </cfRule>
    <cfRule type="cellIs" dxfId="291" priority="54" operator="lessThan">
      <formula>4</formula>
    </cfRule>
  </conditionalFormatting>
  <conditionalFormatting sqref="B57:C57">
    <cfRule type="cellIs" dxfId="290" priority="131" operator="greaterThan">
      <formula>3.5</formula>
    </cfRule>
    <cfRule type="cellIs" dxfId="289" priority="132" operator="lessThan">
      <formula>4</formula>
    </cfRule>
  </conditionalFormatting>
  <conditionalFormatting sqref="D57:T57">
    <cfRule type="cellIs" dxfId="288" priority="129" operator="greaterThan">
      <formula>3.5</formula>
    </cfRule>
    <cfRule type="cellIs" dxfId="287" priority="130" operator="lessThan">
      <formula>4</formula>
    </cfRule>
  </conditionalFormatting>
  <conditionalFormatting sqref="B83:C83">
    <cfRule type="cellIs" dxfId="286" priority="127" operator="greaterThan">
      <formula>3.5</formula>
    </cfRule>
    <cfRule type="cellIs" dxfId="285" priority="128" operator="lessThan">
      <formula>4</formula>
    </cfRule>
  </conditionalFormatting>
  <conditionalFormatting sqref="D83:T83">
    <cfRule type="cellIs" dxfId="284" priority="125" operator="greaterThan">
      <formula>3.5</formula>
    </cfRule>
    <cfRule type="cellIs" dxfId="283" priority="126" operator="lessThan">
      <formula>4</formula>
    </cfRule>
  </conditionalFormatting>
  <conditionalFormatting sqref="B109:C109">
    <cfRule type="cellIs" dxfId="282" priority="123" operator="greaterThan">
      <formula>3.5</formula>
    </cfRule>
    <cfRule type="cellIs" dxfId="281" priority="124" operator="lessThan">
      <formula>4</formula>
    </cfRule>
  </conditionalFormatting>
  <conditionalFormatting sqref="D109:T109">
    <cfRule type="cellIs" dxfId="280" priority="121" operator="greaterThan">
      <formula>3.5</formula>
    </cfRule>
    <cfRule type="cellIs" dxfId="279" priority="122" operator="lessThan">
      <formula>4</formula>
    </cfRule>
  </conditionalFormatting>
  <conditionalFormatting sqref="B135:C135">
    <cfRule type="cellIs" dxfId="278" priority="119" operator="greaterThan">
      <formula>3.5</formula>
    </cfRule>
    <cfRule type="cellIs" dxfId="277" priority="120" operator="lessThan">
      <formula>4</formula>
    </cfRule>
  </conditionalFormatting>
  <conditionalFormatting sqref="D135:T135">
    <cfRule type="cellIs" dxfId="276" priority="117" operator="greaterThan">
      <formula>3.5</formula>
    </cfRule>
    <cfRule type="cellIs" dxfId="275" priority="118" operator="lessThan">
      <formula>4</formula>
    </cfRule>
  </conditionalFormatting>
  <conditionalFormatting sqref="B161:C161">
    <cfRule type="cellIs" dxfId="274" priority="115" operator="greaterThan">
      <formula>3.5</formula>
    </cfRule>
    <cfRule type="cellIs" dxfId="273" priority="116" operator="lessThan">
      <formula>4</formula>
    </cfRule>
  </conditionalFormatting>
  <conditionalFormatting sqref="D161:T161">
    <cfRule type="cellIs" dxfId="272" priority="113" operator="greaterThan">
      <formula>3.5</formula>
    </cfRule>
    <cfRule type="cellIs" dxfId="271" priority="114" operator="lessThan">
      <formula>4</formula>
    </cfRule>
  </conditionalFormatting>
  <conditionalFormatting sqref="B187:C187">
    <cfRule type="cellIs" dxfId="270" priority="111" operator="greaterThan">
      <formula>3.5</formula>
    </cfRule>
    <cfRule type="cellIs" dxfId="269" priority="112" operator="lessThan">
      <formula>4</formula>
    </cfRule>
  </conditionalFormatting>
  <conditionalFormatting sqref="D187:T187">
    <cfRule type="cellIs" dxfId="268" priority="109" operator="greaterThan">
      <formula>3.5</formula>
    </cfRule>
    <cfRule type="cellIs" dxfId="267" priority="110" operator="lessThan">
      <formula>4</formula>
    </cfRule>
  </conditionalFormatting>
  <conditionalFormatting sqref="B213:C213">
    <cfRule type="cellIs" dxfId="266" priority="107" operator="greaterThan">
      <formula>3.5</formula>
    </cfRule>
    <cfRule type="cellIs" dxfId="265" priority="108" operator="lessThan">
      <formula>4</formula>
    </cfRule>
  </conditionalFormatting>
  <conditionalFormatting sqref="D213:T213">
    <cfRule type="cellIs" dxfId="264" priority="105" operator="greaterThan">
      <formula>3.5</formula>
    </cfRule>
    <cfRule type="cellIs" dxfId="263" priority="106" operator="lessThan">
      <formula>4</formula>
    </cfRule>
  </conditionalFormatting>
  <conditionalFormatting sqref="B239:C239">
    <cfRule type="cellIs" dxfId="262" priority="103" operator="greaterThan">
      <formula>3.5</formula>
    </cfRule>
    <cfRule type="cellIs" dxfId="261" priority="104" operator="lessThan">
      <formula>4</formula>
    </cfRule>
  </conditionalFormatting>
  <conditionalFormatting sqref="D239:T239">
    <cfRule type="cellIs" dxfId="260" priority="101" operator="greaterThan">
      <formula>3.5</formula>
    </cfRule>
    <cfRule type="cellIs" dxfId="259" priority="102" operator="lessThan">
      <formula>4</formula>
    </cfRule>
  </conditionalFormatting>
  <conditionalFormatting sqref="B265:C265">
    <cfRule type="cellIs" dxfId="258" priority="99" operator="greaterThan">
      <formula>3.5</formula>
    </cfRule>
    <cfRule type="cellIs" dxfId="257" priority="100" operator="lessThan">
      <formula>4</formula>
    </cfRule>
  </conditionalFormatting>
  <conditionalFormatting sqref="D265:T265">
    <cfRule type="cellIs" dxfId="256" priority="97" operator="greaterThan">
      <formula>3.5</formula>
    </cfRule>
    <cfRule type="cellIs" dxfId="255" priority="98" operator="lessThan">
      <formula>4</formula>
    </cfRule>
  </conditionalFormatting>
  <conditionalFormatting sqref="B291:C291">
    <cfRule type="cellIs" dxfId="254" priority="95" operator="greaterThan">
      <formula>3.5</formula>
    </cfRule>
    <cfRule type="cellIs" dxfId="253" priority="96" operator="lessThan">
      <formula>4</formula>
    </cfRule>
  </conditionalFormatting>
  <conditionalFormatting sqref="D291:T291">
    <cfRule type="cellIs" dxfId="252" priority="93" operator="greaterThan">
      <formula>3.5</formula>
    </cfRule>
    <cfRule type="cellIs" dxfId="251" priority="94" operator="lessThan">
      <formula>4</formula>
    </cfRule>
  </conditionalFormatting>
  <conditionalFormatting sqref="B317:C317">
    <cfRule type="cellIs" dxfId="250" priority="91" operator="greaterThan">
      <formula>3.5</formula>
    </cfRule>
    <cfRule type="cellIs" dxfId="249" priority="92" operator="lessThan">
      <formula>4</formula>
    </cfRule>
  </conditionalFormatting>
  <conditionalFormatting sqref="D317:T317">
    <cfRule type="cellIs" dxfId="248" priority="89" operator="greaterThan">
      <formula>3.5</formula>
    </cfRule>
    <cfRule type="cellIs" dxfId="247" priority="90" operator="lessThan">
      <formula>4</formula>
    </cfRule>
  </conditionalFormatting>
  <conditionalFormatting sqref="B343:C343">
    <cfRule type="cellIs" dxfId="246" priority="87" operator="greaterThan">
      <formula>3.5</formula>
    </cfRule>
    <cfRule type="cellIs" dxfId="245" priority="88" operator="lessThan">
      <formula>4</formula>
    </cfRule>
  </conditionalFormatting>
  <conditionalFormatting sqref="D343:T343">
    <cfRule type="cellIs" dxfId="244" priority="85" operator="greaterThan">
      <formula>3.5</formula>
    </cfRule>
    <cfRule type="cellIs" dxfId="243" priority="86" operator="lessThan">
      <formula>4</formula>
    </cfRule>
  </conditionalFormatting>
  <conditionalFormatting sqref="B369:C369">
    <cfRule type="cellIs" dxfId="242" priority="83" operator="greaterThan">
      <formula>3.5</formula>
    </cfRule>
    <cfRule type="cellIs" dxfId="241" priority="84" operator="lessThan">
      <formula>4</formula>
    </cfRule>
  </conditionalFormatting>
  <conditionalFormatting sqref="D369:T369">
    <cfRule type="cellIs" dxfId="240" priority="81" operator="greaterThan">
      <formula>3.5</formula>
    </cfRule>
    <cfRule type="cellIs" dxfId="239" priority="82" operator="lessThan">
      <formula>4</formula>
    </cfRule>
  </conditionalFormatting>
  <conditionalFormatting sqref="B395:C395">
    <cfRule type="cellIs" dxfId="238" priority="79" operator="greaterThan">
      <formula>3.5</formula>
    </cfRule>
    <cfRule type="cellIs" dxfId="237" priority="80" operator="lessThan">
      <formula>4</formula>
    </cfRule>
  </conditionalFormatting>
  <conditionalFormatting sqref="D395:T395">
    <cfRule type="cellIs" dxfId="236" priority="77" operator="greaterThan">
      <formula>3.5</formula>
    </cfRule>
    <cfRule type="cellIs" dxfId="235" priority="78" operator="lessThan">
      <formula>4</formula>
    </cfRule>
  </conditionalFormatting>
  <conditionalFormatting sqref="B421:C421">
    <cfRule type="cellIs" dxfId="234" priority="75" operator="greaterThan">
      <formula>3.5</formula>
    </cfRule>
    <cfRule type="cellIs" dxfId="233" priority="76" operator="lessThan">
      <formula>4</formula>
    </cfRule>
  </conditionalFormatting>
  <conditionalFormatting sqref="D421:T421">
    <cfRule type="cellIs" dxfId="232" priority="73" operator="greaterThan">
      <formula>3.5</formula>
    </cfRule>
    <cfRule type="cellIs" dxfId="231" priority="74" operator="lessThan">
      <formula>4</formula>
    </cfRule>
  </conditionalFormatting>
  <conditionalFormatting sqref="B447:C447">
    <cfRule type="cellIs" dxfId="230" priority="71" operator="greaterThan">
      <formula>3.5</formula>
    </cfRule>
    <cfRule type="cellIs" dxfId="229" priority="72" operator="lessThan">
      <formula>4</formula>
    </cfRule>
  </conditionalFormatting>
  <conditionalFormatting sqref="D447:T447">
    <cfRule type="cellIs" dxfId="228" priority="69" operator="greaterThan">
      <formula>3.5</formula>
    </cfRule>
    <cfRule type="cellIs" dxfId="227" priority="70" operator="lessThan">
      <formula>4</formula>
    </cfRule>
  </conditionalFormatting>
  <conditionalFormatting sqref="B473:C473">
    <cfRule type="cellIs" dxfId="226" priority="67" operator="greaterThan">
      <formula>3.5</formula>
    </cfRule>
    <cfRule type="cellIs" dxfId="225" priority="68" operator="lessThan">
      <formula>4</formula>
    </cfRule>
  </conditionalFormatting>
  <conditionalFormatting sqref="D473:T473">
    <cfRule type="cellIs" dxfId="224" priority="65" operator="greaterThan">
      <formula>3.5</formula>
    </cfRule>
    <cfRule type="cellIs" dxfId="223" priority="66" operator="lessThan">
      <formula>4</formula>
    </cfRule>
  </conditionalFormatting>
  <conditionalFormatting sqref="B499:C499">
    <cfRule type="cellIs" dxfId="222" priority="63" operator="greaterThan">
      <formula>3.5</formula>
    </cfRule>
    <cfRule type="cellIs" dxfId="221" priority="64" operator="lessThan">
      <formula>4</formula>
    </cfRule>
  </conditionalFormatting>
  <conditionalFormatting sqref="D499:T499">
    <cfRule type="cellIs" dxfId="220" priority="61" operator="greaterThan">
      <formula>3.5</formula>
    </cfRule>
    <cfRule type="cellIs" dxfId="219" priority="62" operator="lessThan">
      <formula>4</formula>
    </cfRule>
  </conditionalFormatting>
  <conditionalFormatting sqref="B525:C525">
    <cfRule type="cellIs" dxfId="218" priority="59" operator="greaterThan">
      <formula>3.5</formula>
    </cfRule>
    <cfRule type="cellIs" dxfId="217" priority="60" operator="lessThan">
      <formula>4</formula>
    </cfRule>
  </conditionalFormatting>
  <conditionalFormatting sqref="D525:T525">
    <cfRule type="cellIs" dxfId="216" priority="57" operator="greaterThan">
      <formula>3.5</formula>
    </cfRule>
    <cfRule type="cellIs" dxfId="215" priority="58" operator="lessThan">
      <formula>4</formula>
    </cfRule>
  </conditionalFormatting>
  <conditionalFormatting sqref="B577:C577">
    <cfRule type="cellIs" dxfId="214" priority="51" operator="greaterThan">
      <formula>3.5</formula>
    </cfRule>
    <cfRule type="cellIs" dxfId="213" priority="52" operator="lessThan">
      <formula>4</formula>
    </cfRule>
  </conditionalFormatting>
  <conditionalFormatting sqref="D577:T577">
    <cfRule type="cellIs" dxfId="212" priority="49" operator="greaterThan">
      <formula>3.5</formula>
    </cfRule>
    <cfRule type="cellIs" dxfId="211" priority="50" operator="lessThan">
      <formula>4</formula>
    </cfRule>
  </conditionalFormatting>
  <conditionalFormatting sqref="B603:C603">
    <cfRule type="cellIs" dxfId="210" priority="47" operator="greaterThan">
      <formula>3.5</formula>
    </cfRule>
    <cfRule type="cellIs" dxfId="209" priority="48" operator="lessThan">
      <formula>4</formula>
    </cfRule>
  </conditionalFormatting>
  <conditionalFormatting sqref="D603:T603">
    <cfRule type="cellIs" dxfId="208" priority="45" operator="greaterThan">
      <formula>3.5</formula>
    </cfRule>
    <cfRule type="cellIs" dxfId="207" priority="46" operator="lessThan">
      <formula>4</formula>
    </cfRule>
  </conditionalFormatting>
  <conditionalFormatting sqref="B629:C629">
    <cfRule type="cellIs" dxfId="206" priority="43" operator="greaterThan">
      <formula>3.5</formula>
    </cfRule>
    <cfRule type="cellIs" dxfId="205" priority="44" operator="lessThan">
      <formula>4</formula>
    </cfRule>
  </conditionalFormatting>
  <conditionalFormatting sqref="D629:T629">
    <cfRule type="cellIs" dxfId="204" priority="41" operator="greaterThan">
      <formula>3.5</formula>
    </cfRule>
    <cfRule type="cellIs" dxfId="203" priority="42" operator="lessThan">
      <formula>4</formula>
    </cfRule>
  </conditionalFormatting>
  <conditionalFormatting sqref="B655:C655">
    <cfRule type="cellIs" dxfId="202" priority="39" operator="greaterThan">
      <formula>3.5</formula>
    </cfRule>
    <cfRule type="cellIs" dxfId="201" priority="40" operator="lessThan">
      <formula>4</formula>
    </cfRule>
  </conditionalFormatting>
  <conditionalFormatting sqref="D655:T655">
    <cfRule type="cellIs" dxfId="200" priority="37" operator="greaterThan">
      <formula>3.5</formula>
    </cfRule>
    <cfRule type="cellIs" dxfId="199" priority="38" operator="lessThan">
      <formula>4</formula>
    </cfRule>
  </conditionalFormatting>
  <conditionalFormatting sqref="B681:C681">
    <cfRule type="cellIs" dxfId="198" priority="35" operator="greaterThan">
      <formula>3.5</formula>
    </cfRule>
    <cfRule type="cellIs" dxfId="197" priority="36" operator="lessThan">
      <formula>4</formula>
    </cfRule>
  </conditionalFormatting>
  <conditionalFormatting sqref="D681:T681">
    <cfRule type="cellIs" dxfId="196" priority="33" operator="greaterThan">
      <formula>3.5</formula>
    </cfRule>
    <cfRule type="cellIs" dxfId="195" priority="34" operator="lessThan">
      <formula>4</formula>
    </cfRule>
  </conditionalFormatting>
  <conditionalFormatting sqref="B707:C707">
    <cfRule type="cellIs" dxfId="194" priority="31" operator="greaterThan">
      <formula>3.5</formula>
    </cfRule>
    <cfRule type="cellIs" dxfId="193" priority="32" operator="lessThan">
      <formula>4</formula>
    </cfRule>
  </conditionalFormatting>
  <conditionalFormatting sqref="D707:T707">
    <cfRule type="cellIs" dxfId="192" priority="29" operator="greaterThan">
      <formula>3.5</formula>
    </cfRule>
    <cfRule type="cellIs" dxfId="191" priority="30" operator="lessThan">
      <formula>4</formula>
    </cfRule>
  </conditionalFormatting>
  <conditionalFormatting sqref="B733:C733">
    <cfRule type="cellIs" dxfId="190" priority="27" operator="greaterThan">
      <formula>3.5</formula>
    </cfRule>
    <cfRule type="cellIs" dxfId="189" priority="28" operator="lessThan">
      <formula>4</formula>
    </cfRule>
  </conditionalFormatting>
  <conditionalFormatting sqref="D733:T733">
    <cfRule type="cellIs" dxfId="188" priority="25" operator="greaterThan">
      <formula>3.5</formula>
    </cfRule>
    <cfRule type="cellIs" dxfId="187" priority="26" operator="lessThan">
      <formula>4</formula>
    </cfRule>
  </conditionalFormatting>
  <conditionalFormatting sqref="B760:C760">
    <cfRule type="cellIs" dxfId="186" priority="23" operator="greaterThan">
      <formula>3.5</formula>
    </cfRule>
    <cfRule type="cellIs" dxfId="185" priority="24" operator="lessThan">
      <formula>4</formula>
    </cfRule>
  </conditionalFormatting>
  <conditionalFormatting sqref="D760:T760">
    <cfRule type="cellIs" dxfId="184" priority="21" operator="greaterThan">
      <formula>3.5</formula>
    </cfRule>
    <cfRule type="cellIs" dxfId="183" priority="22" operator="lessThan">
      <formula>4</formula>
    </cfRule>
  </conditionalFormatting>
  <conditionalFormatting sqref="B786:C786">
    <cfRule type="cellIs" dxfId="182" priority="19" operator="greaterThan">
      <formula>3.5</formula>
    </cfRule>
    <cfRule type="cellIs" dxfId="181" priority="20" operator="lessThan">
      <formula>4</formula>
    </cfRule>
  </conditionalFormatting>
  <conditionalFormatting sqref="D786:T786">
    <cfRule type="cellIs" dxfId="180" priority="17" operator="greaterThan">
      <formula>3.5</formula>
    </cfRule>
    <cfRule type="cellIs" dxfId="179" priority="18" operator="lessThan">
      <formula>4</formula>
    </cfRule>
  </conditionalFormatting>
  <conditionalFormatting sqref="B812:C812">
    <cfRule type="cellIs" dxfId="178" priority="15" operator="greaterThan">
      <formula>3.5</formula>
    </cfRule>
    <cfRule type="cellIs" dxfId="177" priority="16" operator="lessThan">
      <formula>4</formula>
    </cfRule>
  </conditionalFormatting>
  <conditionalFormatting sqref="D812:T812">
    <cfRule type="cellIs" dxfId="176" priority="13" operator="greaterThan">
      <formula>3.5</formula>
    </cfRule>
    <cfRule type="cellIs" dxfId="175" priority="14" operator="lessThan">
      <formula>4</formula>
    </cfRule>
  </conditionalFormatting>
  <conditionalFormatting sqref="B838:C838">
    <cfRule type="cellIs" dxfId="174" priority="11" operator="greaterThan">
      <formula>3.5</formula>
    </cfRule>
    <cfRule type="cellIs" dxfId="173" priority="12" operator="lessThan">
      <formula>4</formula>
    </cfRule>
  </conditionalFormatting>
  <conditionalFormatting sqref="D838:T838">
    <cfRule type="cellIs" dxfId="172" priority="9" operator="greaterThan">
      <formula>3.5</formula>
    </cfRule>
    <cfRule type="cellIs" dxfId="171" priority="10" operator="lessThan">
      <formula>4</formula>
    </cfRule>
  </conditionalFormatting>
  <conditionalFormatting sqref="B890:C890">
    <cfRule type="cellIs" dxfId="170" priority="3" operator="greaterThan">
      <formula>3.5</formula>
    </cfRule>
    <cfRule type="cellIs" dxfId="169" priority="4" operator="lessThan">
      <formula>4</formula>
    </cfRule>
  </conditionalFormatting>
  <conditionalFormatting sqref="D890:T890">
    <cfRule type="cellIs" dxfId="168" priority="1" operator="greaterThan">
      <formula>3.5</formula>
    </cfRule>
    <cfRule type="cellIs" dxfId="167" priority="2" operator="lessThan">
      <formula>4</formula>
    </cfRule>
  </conditionalFormatting>
  <pageMargins left="0.15748031496062992" right="0.15748031496062992" top="1.1811023622047245" bottom="1.1811023622047245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2:BU41"/>
  <sheetViews>
    <sheetView topLeftCell="A25" workbookViewId="0">
      <selection activeCell="B6" sqref="B6"/>
    </sheetView>
  </sheetViews>
  <sheetFormatPr defaultColWidth="11.42578125" defaultRowHeight="12.75" x14ac:dyDescent="0.2"/>
  <cols>
    <col min="1" max="1" width="2.85546875" style="15" customWidth="1"/>
    <col min="2" max="2" width="17.7109375" style="171" customWidth="1"/>
    <col min="3" max="17" width="3.5703125" style="15" customWidth="1"/>
    <col min="18" max="73" width="4" style="15" customWidth="1"/>
    <col min="74" max="16384" width="11.42578125" style="15"/>
  </cols>
  <sheetData>
    <row r="2" spans="1:73" ht="15.75" thickBot="1" x14ac:dyDescent="0.3">
      <c r="A2" s="437" t="s">
        <v>141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  <c r="AN2" s="437"/>
      <c r="AO2" s="437"/>
      <c r="AP2" s="437"/>
      <c r="AQ2" s="437"/>
      <c r="AR2" s="437"/>
      <c r="AS2" s="437"/>
      <c r="AT2" s="437"/>
      <c r="AU2" s="437"/>
      <c r="AV2" s="437"/>
      <c r="AW2" s="437"/>
      <c r="AX2" s="437"/>
      <c r="AY2" s="437"/>
      <c r="AZ2" s="437"/>
      <c r="BA2" s="437"/>
      <c r="BB2" s="437"/>
      <c r="BC2" s="437"/>
      <c r="BD2" s="437"/>
      <c r="BE2" s="437"/>
      <c r="BF2" s="437"/>
      <c r="BG2" s="437"/>
      <c r="BH2" s="437"/>
      <c r="BI2" s="437"/>
      <c r="BJ2" s="437"/>
      <c r="BK2" s="437"/>
      <c r="BL2" s="437"/>
      <c r="BM2" s="437"/>
      <c r="BN2" s="437"/>
      <c r="BO2" s="437"/>
      <c r="BP2" s="437"/>
      <c r="BQ2" s="437"/>
      <c r="BR2" s="437"/>
      <c r="BS2" s="437"/>
      <c r="BT2" s="437"/>
      <c r="BU2" s="437"/>
    </row>
    <row r="3" spans="1:73" s="164" customFormat="1" ht="18" customHeight="1" thickBot="1" x14ac:dyDescent="0.25">
      <c r="A3" s="161"/>
      <c r="B3" s="162" t="s">
        <v>137</v>
      </c>
      <c r="C3" s="445" t="s">
        <v>18</v>
      </c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6"/>
      <c r="R3" s="444" t="s">
        <v>19</v>
      </c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445"/>
      <c r="AE3" s="445"/>
      <c r="AF3" s="445"/>
      <c r="AG3" s="445"/>
      <c r="AH3" s="445"/>
      <c r="AI3" s="445"/>
      <c r="AJ3" s="445"/>
      <c r="AK3" s="445"/>
      <c r="AL3" s="445"/>
      <c r="AM3" s="445"/>
      <c r="AN3" s="445"/>
      <c r="AO3" s="445"/>
      <c r="AP3" s="445"/>
      <c r="AQ3" s="445"/>
      <c r="AR3" s="445"/>
      <c r="AS3" s="445"/>
      <c r="AT3" s="445"/>
      <c r="AU3" s="445"/>
      <c r="AV3" s="445"/>
      <c r="AW3" s="445"/>
      <c r="AX3" s="445"/>
      <c r="AY3" s="445"/>
      <c r="AZ3" s="445"/>
      <c r="BA3" s="445"/>
      <c r="BB3" s="445"/>
      <c r="BC3" s="445"/>
      <c r="BD3" s="445"/>
      <c r="BE3" s="446"/>
      <c r="BF3" s="438" t="s">
        <v>34</v>
      </c>
      <c r="BG3" s="439"/>
      <c r="BH3" s="439"/>
      <c r="BI3" s="439"/>
      <c r="BJ3" s="439"/>
      <c r="BK3" s="439"/>
      <c r="BL3" s="439"/>
      <c r="BM3" s="439"/>
      <c r="BN3" s="439"/>
      <c r="BO3" s="439"/>
      <c r="BP3" s="439"/>
      <c r="BQ3" s="439"/>
      <c r="BR3" s="439"/>
      <c r="BS3" s="439"/>
      <c r="BT3" s="439"/>
      <c r="BU3" s="440"/>
    </row>
    <row r="4" spans="1:73" ht="80.099999999999994" customHeight="1" thickBot="1" x14ac:dyDescent="0.25">
      <c r="A4" s="349" t="s">
        <v>0</v>
      </c>
      <c r="B4" s="350" t="s">
        <v>1</v>
      </c>
      <c r="C4" s="434" t="s">
        <v>119</v>
      </c>
      <c r="D4" s="435"/>
      <c r="E4" s="436"/>
      <c r="F4" s="434" t="s">
        <v>3</v>
      </c>
      <c r="G4" s="435"/>
      <c r="H4" s="436"/>
      <c r="I4" s="434" t="s">
        <v>13</v>
      </c>
      <c r="J4" s="435"/>
      <c r="K4" s="436"/>
      <c r="L4" s="434" t="s">
        <v>93</v>
      </c>
      <c r="M4" s="435"/>
      <c r="N4" s="436"/>
      <c r="O4" s="435" t="s">
        <v>94</v>
      </c>
      <c r="P4" s="435"/>
      <c r="Q4" s="436"/>
      <c r="R4" s="430" t="s">
        <v>4</v>
      </c>
      <c r="S4" s="431"/>
      <c r="T4" s="432"/>
      <c r="U4" s="433"/>
      <c r="V4" s="430" t="s">
        <v>5</v>
      </c>
      <c r="W4" s="431"/>
      <c r="X4" s="432"/>
      <c r="Y4" s="433"/>
      <c r="Z4" s="430" t="s">
        <v>36</v>
      </c>
      <c r="AA4" s="431"/>
      <c r="AB4" s="432"/>
      <c r="AC4" s="433"/>
      <c r="AD4" s="430" t="s">
        <v>7</v>
      </c>
      <c r="AE4" s="431"/>
      <c r="AF4" s="432"/>
      <c r="AG4" s="433"/>
      <c r="AH4" s="430" t="s">
        <v>35</v>
      </c>
      <c r="AI4" s="431"/>
      <c r="AJ4" s="432"/>
      <c r="AK4" s="433"/>
      <c r="AL4" s="430" t="s">
        <v>8</v>
      </c>
      <c r="AM4" s="431"/>
      <c r="AN4" s="432"/>
      <c r="AO4" s="433"/>
      <c r="AP4" s="430" t="s">
        <v>17</v>
      </c>
      <c r="AQ4" s="431"/>
      <c r="AR4" s="432"/>
      <c r="AS4" s="433"/>
      <c r="AT4" s="430" t="s">
        <v>124</v>
      </c>
      <c r="AU4" s="431"/>
      <c r="AV4" s="432"/>
      <c r="AW4" s="433"/>
      <c r="AX4" s="430" t="s">
        <v>90</v>
      </c>
      <c r="AY4" s="431"/>
      <c r="AZ4" s="432"/>
      <c r="BA4" s="433"/>
      <c r="BB4" s="430" t="s">
        <v>123</v>
      </c>
      <c r="BC4" s="431"/>
      <c r="BD4" s="432"/>
      <c r="BE4" s="433"/>
      <c r="BF4" s="430" t="s">
        <v>14</v>
      </c>
      <c r="BG4" s="431"/>
      <c r="BH4" s="432"/>
      <c r="BI4" s="433"/>
      <c r="BJ4" s="430" t="s">
        <v>15</v>
      </c>
      <c r="BK4" s="431"/>
      <c r="BL4" s="432"/>
      <c r="BM4" s="433"/>
      <c r="BN4" s="430" t="s">
        <v>16</v>
      </c>
      <c r="BO4" s="431"/>
      <c r="BP4" s="432"/>
      <c r="BQ4" s="433"/>
      <c r="BR4" s="430" t="s">
        <v>131</v>
      </c>
      <c r="BS4" s="431"/>
      <c r="BT4" s="432"/>
      <c r="BU4" s="433"/>
    </row>
    <row r="5" spans="1:73" ht="32.25" x14ac:dyDescent="0.25">
      <c r="A5" s="349"/>
      <c r="B5" s="350"/>
      <c r="C5" s="229" t="s">
        <v>120</v>
      </c>
      <c r="D5" s="230" t="s">
        <v>121</v>
      </c>
      <c r="E5" s="231" t="s">
        <v>31</v>
      </c>
      <c r="F5" s="229" t="s">
        <v>120</v>
      </c>
      <c r="G5" s="230" t="s">
        <v>121</v>
      </c>
      <c r="H5" s="231" t="s">
        <v>31</v>
      </c>
      <c r="I5" s="229" t="s">
        <v>120</v>
      </c>
      <c r="J5" s="230" t="s">
        <v>121</v>
      </c>
      <c r="K5" s="231" t="s">
        <v>31</v>
      </c>
      <c r="L5" s="229" t="s">
        <v>120</v>
      </c>
      <c r="M5" s="230" t="s">
        <v>121</v>
      </c>
      <c r="N5" s="231" t="s">
        <v>31</v>
      </c>
      <c r="O5" s="232" t="s">
        <v>120</v>
      </c>
      <c r="P5" s="230" t="s">
        <v>121</v>
      </c>
      <c r="Q5" s="231" t="s">
        <v>31</v>
      </c>
      <c r="R5" s="233" t="s">
        <v>9</v>
      </c>
      <c r="S5" s="234" t="s">
        <v>68</v>
      </c>
      <c r="T5" s="235" t="s">
        <v>12</v>
      </c>
      <c r="U5" s="236" t="s">
        <v>31</v>
      </c>
      <c r="V5" s="233" t="s">
        <v>9</v>
      </c>
      <c r="W5" s="234" t="s">
        <v>68</v>
      </c>
      <c r="X5" s="235" t="s">
        <v>12</v>
      </c>
      <c r="Y5" s="236" t="s">
        <v>31</v>
      </c>
      <c r="Z5" s="233" t="s">
        <v>9</v>
      </c>
      <c r="AA5" s="234" t="s">
        <v>68</v>
      </c>
      <c r="AB5" s="235" t="s">
        <v>12</v>
      </c>
      <c r="AC5" s="236" t="s">
        <v>31</v>
      </c>
      <c r="AD5" s="233" t="s">
        <v>9</v>
      </c>
      <c r="AE5" s="234" t="s">
        <v>68</v>
      </c>
      <c r="AF5" s="235" t="s">
        <v>12</v>
      </c>
      <c r="AG5" s="236" t="s">
        <v>31</v>
      </c>
      <c r="AH5" s="233" t="s">
        <v>9</v>
      </c>
      <c r="AI5" s="234" t="s">
        <v>68</v>
      </c>
      <c r="AJ5" s="235" t="s">
        <v>12</v>
      </c>
      <c r="AK5" s="236" t="s">
        <v>31</v>
      </c>
      <c r="AL5" s="233" t="s">
        <v>9</v>
      </c>
      <c r="AM5" s="234" t="s">
        <v>68</v>
      </c>
      <c r="AN5" s="235" t="s">
        <v>12</v>
      </c>
      <c r="AO5" s="236" t="s">
        <v>31</v>
      </c>
      <c r="AP5" s="233" t="s">
        <v>9</v>
      </c>
      <c r="AQ5" s="234" t="s">
        <v>68</v>
      </c>
      <c r="AR5" s="235" t="s">
        <v>12</v>
      </c>
      <c r="AS5" s="236" t="s">
        <v>31</v>
      </c>
      <c r="AT5" s="233" t="s">
        <v>9</v>
      </c>
      <c r="AU5" s="234" t="s">
        <v>68</v>
      </c>
      <c r="AV5" s="235" t="s">
        <v>12</v>
      </c>
      <c r="AW5" s="236" t="s">
        <v>31</v>
      </c>
      <c r="AX5" s="233" t="s">
        <v>9</v>
      </c>
      <c r="AY5" s="234" t="s">
        <v>68</v>
      </c>
      <c r="AZ5" s="235" t="s">
        <v>12</v>
      </c>
      <c r="BA5" s="236" t="s">
        <v>31</v>
      </c>
      <c r="BB5" s="233" t="s">
        <v>9</v>
      </c>
      <c r="BC5" s="234" t="s">
        <v>68</v>
      </c>
      <c r="BD5" s="235" t="s">
        <v>12</v>
      </c>
      <c r="BE5" s="236" t="s">
        <v>31</v>
      </c>
      <c r="BF5" s="233" t="s">
        <v>9</v>
      </c>
      <c r="BG5" s="234" t="s">
        <v>68</v>
      </c>
      <c r="BH5" s="235" t="s">
        <v>12</v>
      </c>
      <c r="BI5" s="236" t="s">
        <v>31</v>
      </c>
      <c r="BJ5" s="233" t="s">
        <v>9</v>
      </c>
      <c r="BK5" s="234" t="s">
        <v>68</v>
      </c>
      <c r="BL5" s="235" t="s">
        <v>12</v>
      </c>
      <c r="BM5" s="236" t="s">
        <v>31</v>
      </c>
      <c r="BN5" s="233" t="s">
        <v>9</v>
      </c>
      <c r="BO5" s="234" t="s">
        <v>68</v>
      </c>
      <c r="BP5" s="235" t="s">
        <v>12</v>
      </c>
      <c r="BQ5" s="236" t="s">
        <v>31</v>
      </c>
      <c r="BR5" s="233" t="s">
        <v>9</v>
      </c>
      <c r="BS5" s="234" t="s">
        <v>68</v>
      </c>
      <c r="BT5" s="235" t="s">
        <v>12</v>
      </c>
      <c r="BU5" s="231" t="s">
        <v>31</v>
      </c>
    </row>
    <row r="6" spans="1:73" ht="11.1" customHeight="1" x14ac:dyDescent="0.2">
      <c r="A6" s="170">
        <v>1</v>
      </c>
      <c r="B6" s="155" t="str">
        <f>'инд. оценки 2 кл.'!A6</f>
        <v>Афонина Виктория</v>
      </c>
      <c r="C6" s="10"/>
      <c r="D6" s="176"/>
      <c r="E6" s="119">
        <f>SUM(C6:D6)</f>
        <v>0</v>
      </c>
      <c r="F6" s="10"/>
      <c r="G6" s="176"/>
      <c r="H6" s="119">
        <f>SUM(F6:G6)</f>
        <v>0</v>
      </c>
      <c r="I6" s="10"/>
      <c r="J6" s="176"/>
      <c r="K6" s="119">
        <f>SUM(I6:J6)</f>
        <v>0</v>
      </c>
      <c r="L6" s="10"/>
      <c r="M6" s="176"/>
      <c r="N6" s="119">
        <f>SUM(L6:M6)</f>
        <v>0</v>
      </c>
      <c r="O6" s="220"/>
      <c r="P6" s="8"/>
      <c r="Q6" s="119">
        <f>SUM(O6:P6)</f>
        <v>0</v>
      </c>
      <c r="R6" s="10"/>
      <c r="S6" s="8"/>
      <c r="T6" s="176"/>
      <c r="U6" s="39">
        <f>SUM(R6:T6)</f>
        <v>0</v>
      </c>
      <c r="V6" s="10"/>
      <c r="W6" s="8"/>
      <c r="X6" s="176"/>
      <c r="Y6" s="39">
        <f>SUM(V6:X6)</f>
        <v>0</v>
      </c>
      <c r="Z6" s="10"/>
      <c r="AA6" s="8"/>
      <c r="AB6" s="176"/>
      <c r="AC6" s="39">
        <f>SUM(Z6:AB6)</f>
        <v>0</v>
      </c>
      <c r="AD6" s="10"/>
      <c r="AE6" s="8"/>
      <c r="AF6" s="176"/>
      <c r="AG6" s="39">
        <f>SUM(AD6:AF6)</f>
        <v>0</v>
      </c>
      <c r="AH6" s="10"/>
      <c r="AI6" s="8"/>
      <c r="AJ6" s="176"/>
      <c r="AK6" s="39">
        <f>SUM(AH6:AJ6)</f>
        <v>0</v>
      </c>
      <c r="AL6" s="10"/>
      <c r="AM6" s="8"/>
      <c r="AN6" s="176"/>
      <c r="AO6" s="39">
        <f>SUM(AL6:AN6)</f>
        <v>0</v>
      </c>
      <c r="AP6" s="10"/>
      <c r="AQ6" s="8"/>
      <c r="AR6" s="176"/>
      <c r="AS6" s="39">
        <f>SUM(AP6:AR6)</f>
        <v>0</v>
      </c>
      <c r="AT6" s="10"/>
      <c r="AU6" s="8"/>
      <c r="AV6" s="176"/>
      <c r="AW6" s="39">
        <f>SUM(AT6:AV6)</f>
        <v>0</v>
      </c>
      <c r="AX6" s="10"/>
      <c r="AY6" s="8"/>
      <c r="AZ6" s="176"/>
      <c r="BA6" s="39">
        <f>SUM(AX6:AZ6)</f>
        <v>0</v>
      </c>
      <c r="BB6" s="10"/>
      <c r="BC6" s="8"/>
      <c r="BD6" s="176"/>
      <c r="BE6" s="39">
        <f>SUM(BB6:BD6)</f>
        <v>0</v>
      </c>
      <c r="BF6" s="10"/>
      <c r="BG6" s="8"/>
      <c r="BH6" s="176"/>
      <c r="BI6" s="39">
        <f>SUM(BF6:BH6)</f>
        <v>0</v>
      </c>
      <c r="BJ6" s="10"/>
      <c r="BK6" s="8"/>
      <c r="BL6" s="176"/>
      <c r="BM6" s="39">
        <f>SUM(BJ6:BL6)</f>
        <v>0</v>
      </c>
      <c r="BN6" s="10"/>
      <c r="BO6" s="8"/>
      <c r="BP6" s="176"/>
      <c r="BQ6" s="39">
        <f>SUM(BN6:BP6)</f>
        <v>0</v>
      </c>
      <c r="BR6" s="10"/>
      <c r="BS6" s="8"/>
      <c r="BT6" s="176"/>
      <c r="BU6" s="119">
        <f>SUM(BR6:BT6)</f>
        <v>0</v>
      </c>
    </row>
    <row r="7" spans="1:73" ht="11.1" customHeight="1" x14ac:dyDescent="0.2">
      <c r="A7" s="170">
        <v>2</v>
      </c>
      <c r="B7" s="155" t="str">
        <f>'инд. оценки 2 кл.'!A7</f>
        <v>Байков Егор</v>
      </c>
      <c r="C7" s="10"/>
      <c r="D7" s="176"/>
      <c r="E7" s="119">
        <f t="shared" ref="E7:E40" si="0">SUM(C7:D7)</f>
        <v>0</v>
      </c>
      <c r="F7" s="10"/>
      <c r="G7" s="176"/>
      <c r="H7" s="119">
        <f t="shared" ref="H7:H40" si="1">SUM(F7:G7)</f>
        <v>0</v>
      </c>
      <c r="I7" s="10"/>
      <c r="J7" s="176"/>
      <c r="K7" s="119">
        <f t="shared" ref="K7:K40" si="2">SUM(I7:J7)</f>
        <v>0</v>
      </c>
      <c r="L7" s="10"/>
      <c r="M7" s="176"/>
      <c r="N7" s="119">
        <f t="shared" ref="N7:N40" si="3">SUM(L7:M7)</f>
        <v>0</v>
      </c>
      <c r="O7" s="220"/>
      <c r="P7" s="8"/>
      <c r="Q7" s="119">
        <f t="shared" ref="Q7:Q40" si="4">SUM(O7:P7)</f>
        <v>0</v>
      </c>
      <c r="R7" s="10"/>
      <c r="S7" s="8"/>
      <c r="T7" s="176"/>
      <c r="U7" s="39">
        <f t="shared" ref="U7:U40" si="5">SUM(R7:T7)</f>
        <v>0</v>
      </c>
      <c r="V7" s="10"/>
      <c r="W7" s="8"/>
      <c r="X7" s="176"/>
      <c r="Y7" s="39">
        <f t="shared" ref="Y7:Y40" si="6">SUM(V7:X7)</f>
        <v>0</v>
      </c>
      <c r="Z7" s="10"/>
      <c r="AA7" s="8"/>
      <c r="AB7" s="176"/>
      <c r="AC7" s="39">
        <f t="shared" ref="AC7:AC40" si="7">SUM(Z7:AB7)</f>
        <v>0</v>
      </c>
      <c r="AD7" s="10"/>
      <c r="AE7" s="8"/>
      <c r="AF7" s="176"/>
      <c r="AG7" s="39">
        <f t="shared" ref="AG7:AG40" si="8">SUM(AD7:AF7)</f>
        <v>0</v>
      </c>
      <c r="AH7" s="10"/>
      <c r="AI7" s="8"/>
      <c r="AJ7" s="176"/>
      <c r="AK7" s="39">
        <f t="shared" ref="AK7:AK40" si="9">SUM(AH7:AJ7)</f>
        <v>0</v>
      </c>
      <c r="AL7" s="10"/>
      <c r="AM7" s="8"/>
      <c r="AN7" s="176"/>
      <c r="AO7" s="39">
        <f t="shared" ref="AO7:AO40" si="10">SUM(AL7:AN7)</f>
        <v>0</v>
      </c>
      <c r="AP7" s="10"/>
      <c r="AQ7" s="8"/>
      <c r="AR7" s="176"/>
      <c r="AS7" s="39">
        <f t="shared" ref="AS7:AS40" si="11">SUM(AP7:AR7)</f>
        <v>0</v>
      </c>
      <c r="AT7" s="10"/>
      <c r="AU7" s="8"/>
      <c r="AV7" s="176"/>
      <c r="AW7" s="39">
        <f t="shared" ref="AW7:AW40" si="12">SUM(AT7:AV7)</f>
        <v>0</v>
      </c>
      <c r="AX7" s="10"/>
      <c r="AY7" s="8"/>
      <c r="AZ7" s="176"/>
      <c r="BA7" s="39">
        <f t="shared" ref="BA7:BA40" si="13">SUM(AX7:AZ7)</f>
        <v>0</v>
      </c>
      <c r="BB7" s="10"/>
      <c r="BC7" s="8"/>
      <c r="BD7" s="176"/>
      <c r="BE7" s="39">
        <f t="shared" ref="BE7:BE40" si="14">SUM(BB7:BD7)</f>
        <v>0</v>
      </c>
      <c r="BF7" s="10"/>
      <c r="BG7" s="8"/>
      <c r="BH7" s="176"/>
      <c r="BI7" s="39">
        <f t="shared" ref="BI7:BI40" si="15">SUM(BF7:BH7)</f>
        <v>0</v>
      </c>
      <c r="BJ7" s="10"/>
      <c r="BK7" s="8"/>
      <c r="BL7" s="176"/>
      <c r="BM7" s="39">
        <f t="shared" ref="BM7:BM40" si="16">SUM(BJ7:BL7)</f>
        <v>0</v>
      </c>
      <c r="BN7" s="10"/>
      <c r="BO7" s="8"/>
      <c r="BP7" s="176"/>
      <c r="BQ7" s="39">
        <f t="shared" ref="BQ7:BQ40" si="17">SUM(BN7:BP7)</f>
        <v>0</v>
      </c>
      <c r="BR7" s="10"/>
      <c r="BS7" s="8"/>
      <c r="BT7" s="176"/>
      <c r="BU7" s="119">
        <f t="shared" ref="BU7:BU40" si="18">SUM(BR7:BT7)</f>
        <v>0</v>
      </c>
    </row>
    <row r="8" spans="1:73" ht="11.1" customHeight="1" x14ac:dyDescent="0.2">
      <c r="A8" s="170">
        <v>3</v>
      </c>
      <c r="B8" s="155" t="str">
        <f>'инд. оценки 2 кл.'!A8</f>
        <v>Боклаганич Артем</v>
      </c>
      <c r="C8" s="10"/>
      <c r="D8" s="176"/>
      <c r="E8" s="119">
        <f t="shared" si="0"/>
        <v>0</v>
      </c>
      <c r="F8" s="10"/>
      <c r="G8" s="176"/>
      <c r="H8" s="119">
        <f t="shared" si="1"/>
        <v>0</v>
      </c>
      <c r="I8" s="10"/>
      <c r="J8" s="176"/>
      <c r="K8" s="119">
        <f t="shared" si="2"/>
        <v>0</v>
      </c>
      <c r="L8" s="10"/>
      <c r="M8" s="176"/>
      <c r="N8" s="119">
        <f t="shared" si="3"/>
        <v>0</v>
      </c>
      <c r="O8" s="220"/>
      <c r="P8" s="8"/>
      <c r="Q8" s="119">
        <f t="shared" si="4"/>
        <v>0</v>
      </c>
      <c r="R8" s="10"/>
      <c r="S8" s="8"/>
      <c r="T8" s="176"/>
      <c r="U8" s="39">
        <f t="shared" si="5"/>
        <v>0</v>
      </c>
      <c r="V8" s="10"/>
      <c r="W8" s="8"/>
      <c r="X8" s="176"/>
      <c r="Y8" s="39">
        <f t="shared" si="6"/>
        <v>0</v>
      </c>
      <c r="Z8" s="10"/>
      <c r="AA8" s="8"/>
      <c r="AB8" s="176"/>
      <c r="AC8" s="39">
        <f t="shared" si="7"/>
        <v>0</v>
      </c>
      <c r="AD8" s="10"/>
      <c r="AE8" s="8"/>
      <c r="AF8" s="176"/>
      <c r="AG8" s="39">
        <f t="shared" si="8"/>
        <v>0</v>
      </c>
      <c r="AH8" s="10"/>
      <c r="AI8" s="8"/>
      <c r="AJ8" s="176"/>
      <c r="AK8" s="39">
        <f t="shared" si="9"/>
        <v>0</v>
      </c>
      <c r="AL8" s="10"/>
      <c r="AM8" s="8"/>
      <c r="AN8" s="176"/>
      <c r="AO8" s="39">
        <f t="shared" si="10"/>
        <v>0</v>
      </c>
      <c r="AP8" s="10"/>
      <c r="AQ8" s="8"/>
      <c r="AR8" s="176"/>
      <c r="AS8" s="39">
        <f t="shared" si="11"/>
        <v>0</v>
      </c>
      <c r="AT8" s="10"/>
      <c r="AU8" s="8"/>
      <c r="AV8" s="176"/>
      <c r="AW8" s="39">
        <f t="shared" si="12"/>
        <v>0</v>
      </c>
      <c r="AX8" s="10"/>
      <c r="AY8" s="8"/>
      <c r="AZ8" s="176"/>
      <c r="BA8" s="39">
        <f t="shared" si="13"/>
        <v>0</v>
      </c>
      <c r="BB8" s="10"/>
      <c r="BC8" s="8"/>
      <c r="BD8" s="176"/>
      <c r="BE8" s="39">
        <f t="shared" si="14"/>
        <v>0</v>
      </c>
      <c r="BF8" s="10"/>
      <c r="BG8" s="8"/>
      <c r="BH8" s="176"/>
      <c r="BI8" s="39">
        <f t="shared" si="15"/>
        <v>0</v>
      </c>
      <c r="BJ8" s="10"/>
      <c r="BK8" s="8"/>
      <c r="BL8" s="176"/>
      <c r="BM8" s="39">
        <f t="shared" si="16"/>
        <v>0</v>
      </c>
      <c r="BN8" s="10"/>
      <c r="BO8" s="8"/>
      <c r="BP8" s="176"/>
      <c r="BQ8" s="39">
        <f t="shared" si="17"/>
        <v>0</v>
      </c>
      <c r="BR8" s="10"/>
      <c r="BS8" s="8"/>
      <c r="BT8" s="176"/>
      <c r="BU8" s="119">
        <f t="shared" si="18"/>
        <v>0</v>
      </c>
    </row>
    <row r="9" spans="1:73" ht="11.1" customHeight="1" x14ac:dyDescent="0.2">
      <c r="A9" s="170">
        <v>4</v>
      </c>
      <c r="B9" s="155" t="str">
        <f>'инд. оценки 2 кл.'!A9</f>
        <v>Бутакова Мария</v>
      </c>
      <c r="C9" s="10"/>
      <c r="D9" s="176"/>
      <c r="E9" s="119">
        <f t="shared" si="0"/>
        <v>0</v>
      </c>
      <c r="F9" s="10"/>
      <c r="G9" s="176"/>
      <c r="H9" s="119">
        <f t="shared" si="1"/>
        <v>0</v>
      </c>
      <c r="I9" s="10"/>
      <c r="J9" s="176"/>
      <c r="K9" s="119">
        <f t="shared" si="2"/>
        <v>0</v>
      </c>
      <c r="L9" s="10"/>
      <c r="M9" s="176"/>
      <c r="N9" s="119">
        <f t="shared" si="3"/>
        <v>0</v>
      </c>
      <c r="O9" s="220"/>
      <c r="P9" s="8"/>
      <c r="Q9" s="119">
        <f t="shared" si="4"/>
        <v>0</v>
      </c>
      <c r="R9" s="10"/>
      <c r="S9" s="8"/>
      <c r="T9" s="176"/>
      <c r="U9" s="39">
        <f t="shared" si="5"/>
        <v>0</v>
      </c>
      <c r="V9" s="10"/>
      <c r="W9" s="8"/>
      <c r="X9" s="176"/>
      <c r="Y9" s="39">
        <f t="shared" si="6"/>
        <v>0</v>
      </c>
      <c r="Z9" s="10"/>
      <c r="AA9" s="8"/>
      <c r="AB9" s="176"/>
      <c r="AC9" s="39">
        <f t="shared" si="7"/>
        <v>0</v>
      </c>
      <c r="AD9" s="10"/>
      <c r="AE9" s="8"/>
      <c r="AF9" s="176"/>
      <c r="AG9" s="39">
        <f t="shared" si="8"/>
        <v>0</v>
      </c>
      <c r="AH9" s="10"/>
      <c r="AI9" s="8"/>
      <c r="AJ9" s="176"/>
      <c r="AK9" s="39">
        <f t="shared" si="9"/>
        <v>0</v>
      </c>
      <c r="AL9" s="10"/>
      <c r="AM9" s="8"/>
      <c r="AN9" s="176"/>
      <c r="AO9" s="39">
        <f t="shared" si="10"/>
        <v>0</v>
      </c>
      <c r="AP9" s="10"/>
      <c r="AQ9" s="8"/>
      <c r="AR9" s="176"/>
      <c r="AS9" s="39">
        <f t="shared" si="11"/>
        <v>0</v>
      </c>
      <c r="AT9" s="10"/>
      <c r="AU9" s="8"/>
      <c r="AV9" s="176"/>
      <c r="AW9" s="39">
        <f t="shared" si="12"/>
        <v>0</v>
      </c>
      <c r="AX9" s="10"/>
      <c r="AY9" s="8"/>
      <c r="AZ9" s="176"/>
      <c r="BA9" s="39">
        <f t="shared" si="13"/>
        <v>0</v>
      </c>
      <c r="BB9" s="10"/>
      <c r="BC9" s="8"/>
      <c r="BD9" s="176"/>
      <c r="BE9" s="39">
        <f t="shared" si="14"/>
        <v>0</v>
      </c>
      <c r="BF9" s="10"/>
      <c r="BG9" s="8"/>
      <c r="BH9" s="176"/>
      <c r="BI9" s="39">
        <f t="shared" si="15"/>
        <v>0</v>
      </c>
      <c r="BJ9" s="10"/>
      <c r="BK9" s="8"/>
      <c r="BL9" s="176"/>
      <c r="BM9" s="39">
        <f t="shared" si="16"/>
        <v>0</v>
      </c>
      <c r="BN9" s="10"/>
      <c r="BO9" s="8"/>
      <c r="BP9" s="176"/>
      <c r="BQ9" s="39">
        <f t="shared" si="17"/>
        <v>0</v>
      </c>
      <c r="BR9" s="10"/>
      <c r="BS9" s="8"/>
      <c r="BT9" s="176"/>
      <c r="BU9" s="119">
        <f t="shared" si="18"/>
        <v>0</v>
      </c>
    </row>
    <row r="10" spans="1:73" ht="11.1" customHeight="1" x14ac:dyDescent="0.2">
      <c r="A10" s="170">
        <v>5</v>
      </c>
      <c r="B10" s="155" t="str">
        <f>'инд. оценки 2 кл.'!A10</f>
        <v>Волков Владислав</v>
      </c>
      <c r="C10" s="10"/>
      <c r="D10" s="176"/>
      <c r="E10" s="119">
        <f t="shared" si="0"/>
        <v>0</v>
      </c>
      <c r="F10" s="10"/>
      <c r="G10" s="176"/>
      <c r="H10" s="119">
        <f t="shared" si="1"/>
        <v>0</v>
      </c>
      <c r="I10" s="10"/>
      <c r="J10" s="176"/>
      <c r="K10" s="119">
        <f t="shared" si="2"/>
        <v>0</v>
      </c>
      <c r="L10" s="10"/>
      <c r="M10" s="176"/>
      <c r="N10" s="119">
        <f t="shared" si="3"/>
        <v>0</v>
      </c>
      <c r="O10" s="220"/>
      <c r="P10" s="8"/>
      <c r="Q10" s="119">
        <f t="shared" si="4"/>
        <v>0</v>
      </c>
      <c r="R10" s="10"/>
      <c r="S10" s="8"/>
      <c r="T10" s="176"/>
      <c r="U10" s="39">
        <f t="shared" si="5"/>
        <v>0</v>
      </c>
      <c r="V10" s="10"/>
      <c r="W10" s="8"/>
      <c r="X10" s="176"/>
      <c r="Y10" s="39">
        <f t="shared" si="6"/>
        <v>0</v>
      </c>
      <c r="Z10" s="10"/>
      <c r="AA10" s="8"/>
      <c r="AB10" s="176"/>
      <c r="AC10" s="39">
        <f t="shared" si="7"/>
        <v>0</v>
      </c>
      <c r="AD10" s="10"/>
      <c r="AE10" s="8"/>
      <c r="AF10" s="176"/>
      <c r="AG10" s="39">
        <f t="shared" si="8"/>
        <v>0</v>
      </c>
      <c r="AH10" s="10"/>
      <c r="AI10" s="8"/>
      <c r="AJ10" s="176"/>
      <c r="AK10" s="39">
        <f t="shared" si="9"/>
        <v>0</v>
      </c>
      <c r="AL10" s="10"/>
      <c r="AM10" s="8"/>
      <c r="AN10" s="176"/>
      <c r="AO10" s="39">
        <f t="shared" si="10"/>
        <v>0</v>
      </c>
      <c r="AP10" s="10"/>
      <c r="AQ10" s="8"/>
      <c r="AR10" s="176"/>
      <c r="AS10" s="39">
        <f t="shared" si="11"/>
        <v>0</v>
      </c>
      <c r="AT10" s="10"/>
      <c r="AU10" s="8"/>
      <c r="AV10" s="176"/>
      <c r="AW10" s="39">
        <f t="shared" si="12"/>
        <v>0</v>
      </c>
      <c r="AX10" s="10"/>
      <c r="AY10" s="8"/>
      <c r="AZ10" s="176"/>
      <c r="BA10" s="39">
        <f t="shared" si="13"/>
        <v>0</v>
      </c>
      <c r="BB10" s="10"/>
      <c r="BC10" s="8"/>
      <c r="BD10" s="176"/>
      <c r="BE10" s="39">
        <f t="shared" si="14"/>
        <v>0</v>
      </c>
      <c r="BF10" s="10"/>
      <c r="BG10" s="8"/>
      <c r="BH10" s="176"/>
      <c r="BI10" s="39">
        <f t="shared" si="15"/>
        <v>0</v>
      </c>
      <c r="BJ10" s="10"/>
      <c r="BK10" s="8"/>
      <c r="BL10" s="176"/>
      <c r="BM10" s="39">
        <f t="shared" si="16"/>
        <v>0</v>
      </c>
      <c r="BN10" s="10"/>
      <c r="BO10" s="8"/>
      <c r="BP10" s="176"/>
      <c r="BQ10" s="39">
        <f t="shared" si="17"/>
        <v>0</v>
      </c>
      <c r="BR10" s="10"/>
      <c r="BS10" s="8"/>
      <c r="BT10" s="176"/>
      <c r="BU10" s="119">
        <f t="shared" si="18"/>
        <v>0</v>
      </c>
    </row>
    <row r="11" spans="1:73" ht="11.1" customHeight="1" x14ac:dyDescent="0.2">
      <c r="A11" s="170">
        <v>6</v>
      </c>
      <c r="B11" s="155" t="str">
        <f>'инд. оценки 2 кл.'!A11</f>
        <v>Гук Артем</v>
      </c>
      <c r="C11" s="10"/>
      <c r="D11" s="176"/>
      <c r="E11" s="119">
        <f t="shared" si="0"/>
        <v>0</v>
      </c>
      <c r="F11" s="10"/>
      <c r="G11" s="176"/>
      <c r="H11" s="119">
        <f t="shared" si="1"/>
        <v>0</v>
      </c>
      <c r="I11" s="10"/>
      <c r="J11" s="176"/>
      <c r="K11" s="119">
        <f t="shared" si="2"/>
        <v>0</v>
      </c>
      <c r="L11" s="10"/>
      <c r="M11" s="176"/>
      <c r="N11" s="119">
        <f t="shared" si="3"/>
        <v>0</v>
      </c>
      <c r="O11" s="220"/>
      <c r="P11" s="8"/>
      <c r="Q11" s="119">
        <f t="shared" si="4"/>
        <v>0</v>
      </c>
      <c r="R11" s="10"/>
      <c r="S11" s="8"/>
      <c r="T11" s="176"/>
      <c r="U11" s="39">
        <f t="shared" si="5"/>
        <v>0</v>
      </c>
      <c r="V11" s="10"/>
      <c r="W11" s="8"/>
      <c r="X11" s="176"/>
      <c r="Y11" s="39">
        <f t="shared" si="6"/>
        <v>0</v>
      </c>
      <c r="Z11" s="10"/>
      <c r="AA11" s="8"/>
      <c r="AB11" s="176"/>
      <c r="AC11" s="39">
        <f t="shared" si="7"/>
        <v>0</v>
      </c>
      <c r="AD11" s="10"/>
      <c r="AE11" s="8"/>
      <c r="AF11" s="176"/>
      <c r="AG11" s="39">
        <f t="shared" si="8"/>
        <v>0</v>
      </c>
      <c r="AH11" s="10"/>
      <c r="AI11" s="8"/>
      <c r="AJ11" s="176"/>
      <c r="AK11" s="39">
        <f t="shared" si="9"/>
        <v>0</v>
      </c>
      <c r="AL11" s="10"/>
      <c r="AM11" s="8"/>
      <c r="AN11" s="176"/>
      <c r="AO11" s="39">
        <f t="shared" si="10"/>
        <v>0</v>
      </c>
      <c r="AP11" s="10"/>
      <c r="AQ11" s="8"/>
      <c r="AR11" s="176"/>
      <c r="AS11" s="39">
        <f t="shared" si="11"/>
        <v>0</v>
      </c>
      <c r="AT11" s="10"/>
      <c r="AU11" s="8"/>
      <c r="AV11" s="176"/>
      <c r="AW11" s="39">
        <f t="shared" si="12"/>
        <v>0</v>
      </c>
      <c r="AX11" s="10"/>
      <c r="AY11" s="8"/>
      <c r="AZ11" s="176"/>
      <c r="BA11" s="39">
        <f t="shared" si="13"/>
        <v>0</v>
      </c>
      <c r="BB11" s="10"/>
      <c r="BC11" s="8"/>
      <c r="BD11" s="176"/>
      <c r="BE11" s="39">
        <f t="shared" si="14"/>
        <v>0</v>
      </c>
      <c r="BF11" s="10"/>
      <c r="BG11" s="8"/>
      <c r="BH11" s="176"/>
      <c r="BI11" s="39">
        <f t="shared" si="15"/>
        <v>0</v>
      </c>
      <c r="BJ11" s="10"/>
      <c r="BK11" s="8"/>
      <c r="BL11" s="176"/>
      <c r="BM11" s="39">
        <f t="shared" si="16"/>
        <v>0</v>
      </c>
      <c r="BN11" s="10"/>
      <c r="BO11" s="8"/>
      <c r="BP11" s="176"/>
      <c r="BQ11" s="39">
        <f t="shared" si="17"/>
        <v>0</v>
      </c>
      <c r="BR11" s="10"/>
      <c r="BS11" s="8"/>
      <c r="BT11" s="176"/>
      <c r="BU11" s="119">
        <f t="shared" si="18"/>
        <v>0</v>
      </c>
    </row>
    <row r="12" spans="1:73" ht="11.1" customHeight="1" x14ac:dyDescent="0.2">
      <c r="A12" s="170">
        <v>7</v>
      </c>
      <c r="B12" s="155" t="str">
        <f>'инд. оценки 2 кл.'!A12</f>
        <v>Демченкова Алина</v>
      </c>
      <c r="C12" s="10"/>
      <c r="D12" s="176"/>
      <c r="E12" s="119">
        <f t="shared" si="0"/>
        <v>0</v>
      </c>
      <c r="F12" s="10"/>
      <c r="G12" s="176"/>
      <c r="H12" s="119">
        <f t="shared" si="1"/>
        <v>0</v>
      </c>
      <c r="I12" s="10"/>
      <c r="J12" s="176"/>
      <c r="K12" s="119">
        <f t="shared" si="2"/>
        <v>0</v>
      </c>
      <c r="L12" s="10"/>
      <c r="M12" s="176"/>
      <c r="N12" s="119">
        <f t="shared" si="3"/>
        <v>0</v>
      </c>
      <c r="O12" s="220"/>
      <c r="P12" s="8"/>
      <c r="Q12" s="119">
        <f t="shared" si="4"/>
        <v>0</v>
      </c>
      <c r="R12" s="10"/>
      <c r="S12" s="8"/>
      <c r="T12" s="176"/>
      <c r="U12" s="39">
        <f t="shared" si="5"/>
        <v>0</v>
      </c>
      <c r="V12" s="10"/>
      <c r="W12" s="8"/>
      <c r="X12" s="176"/>
      <c r="Y12" s="39">
        <f t="shared" si="6"/>
        <v>0</v>
      </c>
      <c r="Z12" s="10"/>
      <c r="AA12" s="8"/>
      <c r="AB12" s="176"/>
      <c r="AC12" s="39">
        <f t="shared" si="7"/>
        <v>0</v>
      </c>
      <c r="AD12" s="10"/>
      <c r="AE12" s="8"/>
      <c r="AF12" s="176"/>
      <c r="AG12" s="39">
        <f t="shared" si="8"/>
        <v>0</v>
      </c>
      <c r="AH12" s="10"/>
      <c r="AI12" s="8"/>
      <c r="AJ12" s="176"/>
      <c r="AK12" s="39">
        <f t="shared" si="9"/>
        <v>0</v>
      </c>
      <c r="AL12" s="10"/>
      <c r="AM12" s="8"/>
      <c r="AN12" s="176"/>
      <c r="AO12" s="39">
        <f t="shared" si="10"/>
        <v>0</v>
      </c>
      <c r="AP12" s="10"/>
      <c r="AQ12" s="8"/>
      <c r="AR12" s="176"/>
      <c r="AS12" s="39">
        <f t="shared" si="11"/>
        <v>0</v>
      </c>
      <c r="AT12" s="10"/>
      <c r="AU12" s="8"/>
      <c r="AV12" s="176"/>
      <c r="AW12" s="39">
        <f t="shared" si="12"/>
        <v>0</v>
      </c>
      <c r="AX12" s="10"/>
      <c r="AY12" s="8"/>
      <c r="AZ12" s="176"/>
      <c r="BA12" s="39">
        <f t="shared" si="13"/>
        <v>0</v>
      </c>
      <c r="BB12" s="10"/>
      <c r="BC12" s="8"/>
      <c r="BD12" s="176"/>
      <c r="BE12" s="39">
        <f t="shared" si="14"/>
        <v>0</v>
      </c>
      <c r="BF12" s="10"/>
      <c r="BG12" s="8"/>
      <c r="BH12" s="176"/>
      <c r="BI12" s="39">
        <f t="shared" si="15"/>
        <v>0</v>
      </c>
      <c r="BJ12" s="10"/>
      <c r="BK12" s="8"/>
      <c r="BL12" s="176"/>
      <c r="BM12" s="39">
        <f t="shared" si="16"/>
        <v>0</v>
      </c>
      <c r="BN12" s="10"/>
      <c r="BO12" s="8"/>
      <c r="BP12" s="176"/>
      <c r="BQ12" s="39">
        <f t="shared" si="17"/>
        <v>0</v>
      </c>
      <c r="BR12" s="10"/>
      <c r="BS12" s="8"/>
      <c r="BT12" s="176"/>
      <c r="BU12" s="119">
        <f t="shared" si="18"/>
        <v>0</v>
      </c>
    </row>
    <row r="13" spans="1:73" ht="11.1" customHeight="1" x14ac:dyDescent="0.2">
      <c r="A13" s="170">
        <v>8</v>
      </c>
      <c r="B13" s="155" t="str">
        <f>'инд. оценки 2 кл.'!A13</f>
        <v>Демченкова Диана</v>
      </c>
      <c r="C13" s="10"/>
      <c r="D13" s="176"/>
      <c r="E13" s="119">
        <f t="shared" si="0"/>
        <v>0</v>
      </c>
      <c r="F13" s="10"/>
      <c r="G13" s="176"/>
      <c r="H13" s="119">
        <f t="shared" si="1"/>
        <v>0</v>
      </c>
      <c r="I13" s="10"/>
      <c r="J13" s="176"/>
      <c r="K13" s="119">
        <f t="shared" si="2"/>
        <v>0</v>
      </c>
      <c r="L13" s="10"/>
      <c r="M13" s="176"/>
      <c r="N13" s="119">
        <f t="shared" si="3"/>
        <v>0</v>
      </c>
      <c r="O13" s="220"/>
      <c r="P13" s="8"/>
      <c r="Q13" s="119">
        <f t="shared" si="4"/>
        <v>0</v>
      </c>
      <c r="R13" s="10"/>
      <c r="S13" s="8"/>
      <c r="T13" s="176"/>
      <c r="U13" s="39">
        <f t="shared" si="5"/>
        <v>0</v>
      </c>
      <c r="V13" s="10"/>
      <c r="W13" s="8"/>
      <c r="X13" s="176"/>
      <c r="Y13" s="39">
        <f t="shared" si="6"/>
        <v>0</v>
      </c>
      <c r="Z13" s="10"/>
      <c r="AA13" s="8"/>
      <c r="AB13" s="176"/>
      <c r="AC13" s="39">
        <f t="shared" si="7"/>
        <v>0</v>
      </c>
      <c r="AD13" s="10"/>
      <c r="AE13" s="8"/>
      <c r="AF13" s="176"/>
      <c r="AG13" s="39">
        <f t="shared" si="8"/>
        <v>0</v>
      </c>
      <c r="AH13" s="10"/>
      <c r="AI13" s="8"/>
      <c r="AJ13" s="176"/>
      <c r="AK13" s="39">
        <f t="shared" si="9"/>
        <v>0</v>
      </c>
      <c r="AL13" s="10"/>
      <c r="AM13" s="8"/>
      <c r="AN13" s="176"/>
      <c r="AO13" s="39">
        <f t="shared" si="10"/>
        <v>0</v>
      </c>
      <c r="AP13" s="10"/>
      <c r="AQ13" s="8"/>
      <c r="AR13" s="176"/>
      <c r="AS13" s="39">
        <f t="shared" si="11"/>
        <v>0</v>
      </c>
      <c r="AT13" s="10"/>
      <c r="AU13" s="8"/>
      <c r="AV13" s="176"/>
      <c r="AW13" s="39">
        <f t="shared" si="12"/>
        <v>0</v>
      </c>
      <c r="AX13" s="10"/>
      <c r="AY13" s="8"/>
      <c r="AZ13" s="176"/>
      <c r="BA13" s="39">
        <f t="shared" si="13"/>
        <v>0</v>
      </c>
      <c r="BB13" s="10"/>
      <c r="BC13" s="8"/>
      <c r="BD13" s="176"/>
      <c r="BE13" s="39">
        <f t="shared" si="14"/>
        <v>0</v>
      </c>
      <c r="BF13" s="10"/>
      <c r="BG13" s="8"/>
      <c r="BH13" s="176"/>
      <c r="BI13" s="39">
        <f t="shared" si="15"/>
        <v>0</v>
      </c>
      <c r="BJ13" s="10"/>
      <c r="BK13" s="8"/>
      <c r="BL13" s="176"/>
      <c r="BM13" s="39">
        <f t="shared" si="16"/>
        <v>0</v>
      </c>
      <c r="BN13" s="10"/>
      <c r="BO13" s="8"/>
      <c r="BP13" s="176"/>
      <c r="BQ13" s="39">
        <f t="shared" si="17"/>
        <v>0</v>
      </c>
      <c r="BR13" s="10"/>
      <c r="BS13" s="8"/>
      <c r="BT13" s="176"/>
      <c r="BU13" s="119">
        <f t="shared" si="18"/>
        <v>0</v>
      </c>
    </row>
    <row r="14" spans="1:73" ht="11.1" customHeight="1" x14ac:dyDescent="0.2">
      <c r="A14" s="170">
        <v>9</v>
      </c>
      <c r="B14" s="155" t="str">
        <f>'инд. оценки 2 кл.'!A14</f>
        <v>Дереча Вадим</v>
      </c>
      <c r="C14" s="10"/>
      <c r="D14" s="176"/>
      <c r="E14" s="119">
        <f t="shared" si="0"/>
        <v>0</v>
      </c>
      <c r="F14" s="10"/>
      <c r="G14" s="176"/>
      <c r="H14" s="119">
        <f t="shared" si="1"/>
        <v>0</v>
      </c>
      <c r="I14" s="10"/>
      <c r="J14" s="176"/>
      <c r="K14" s="119">
        <f t="shared" si="2"/>
        <v>0</v>
      </c>
      <c r="L14" s="10"/>
      <c r="M14" s="176"/>
      <c r="N14" s="119">
        <f t="shared" si="3"/>
        <v>0</v>
      </c>
      <c r="O14" s="220"/>
      <c r="P14" s="8"/>
      <c r="Q14" s="119">
        <f t="shared" si="4"/>
        <v>0</v>
      </c>
      <c r="R14" s="10"/>
      <c r="S14" s="8"/>
      <c r="T14" s="176"/>
      <c r="U14" s="39">
        <f t="shared" si="5"/>
        <v>0</v>
      </c>
      <c r="V14" s="10"/>
      <c r="W14" s="8"/>
      <c r="X14" s="176"/>
      <c r="Y14" s="39">
        <f t="shared" si="6"/>
        <v>0</v>
      </c>
      <c r="Z14" s="10"/>
      <c r="AA14" s="8"/>
      <c r="AB14" s="176"/>
      <c r="AC14" s="39">
        <f t="shared" si="7"/>
        <v>0</v>
      </c>
      <c r="AD14" s="10"/>
      <c r="AE14" s="8"/>
      <c r="AF14" s="176"/>
      <c r="AG14" s="39">
        <f t="shared" si="8"/>
        <v>0</v>
      </c>
      <c r="AH14" s="10"/>
      <c r="AI14" s="8"/>
      <c r="AJ14" s="176"/>
      <c r="AK14" s="39">
        <f t="shared" si="9"/>
        <v>0</v>
      </c>
      <c r="AL14" s="10"/>
      <c r="AM14" s="8"/>
      <c r="AN14" s="176"/>
      <c r="AO14" s="39">
        <f t="shared" si="10"/>
        <v>0</v>
      </c>
      <c r="AP14" s="10"/>
      <c r="AQ14" s="8"/>
      <c r="AR14" s="176"/>
      <c r="AS14" s="39">
        <f t="shared" si="11"/>
        <v>0</v>
      </c>
      <c r="AT14" s="10"/>
      <c r="AU14" s="8"/>
      <c r="AV14" s="176"/>
      <c r="AW14" s="39">
        <f t="shared" si="12"/>
        <v>0</v>
      </c>
      <c r="AX14" s="10"/>
      <c r="AY14" s="8"/>
      <c r="AZ14" s="176"/>
      <c r="BA14" s="39">
        <f t="shared" si="13"/>
        <v>0</v>
      </c>
      <c r="BB14" s="10"/>
      <c r="BC14" s="8"/>
      <c r="BD14" s="176"/>
      <c r="BE14" s="39">
        <f t="shared" si="14"/>
        <v>0</v>
      </c>
      <c r="BF14" s="10"/>
      <c r="BG14" s="8"/>
      <c r="BH14" s="176"/>
      <c r="BI14" s="39">
        <f t="shared" si="15"/>
        <v>0</v>
      </c>
      <c r="BJ14" s="10"/>
      <c r="BK14" s="8"/>
      <c r="BL14" s="176"/>
      <c r="BM14" s="39">
        <f t="shared" si="16"/>
        <v>0</v>
      </c>
      <c r="BN14" s="10"/>
      <c r="BO14" s="8"/>
      <c r="BP14" s="176"/>
      <c r="BQ14" s="39">
        <f t="shared" si="17"/>
        <v>0</v>
      </c>
      <c r="BR14" s="10"/>
      <c r="BS14" s="8"/>
      <c r="BT14" s="176"/>
      <c r="BU14" s="119">
        <f t="shared" si="18"/>
        <v>0</v>
      </c>
    </row>
    <row r="15" spans="1:73" ht="11.1" customHeight="1" x14ac:dyDescent="0.2">
      <c r="A15" s="170">
        <v>10</v>
      </c>
      <c r="B15" s="155" t="str">
        <f>'инд. оценки 2 кл.'!A15</f>
        <v>Зартдинов Кирилл</v>
      </c>
      <c r="C15" s="10"/>
      <c r="D15" s="176"/>
      <c r="E15" s="119">
        <f t="shared" si="0"/>
        <v>0</v>
      </c>
      <c r="F15" s="10"/>
      <c r="G15" s="176"/>
      <c r="H15" s="119">
        <f t="shared" si="1"/>
        <v>0</v>
      </c>
      <c r="I15" s="10"/>
      <c r="J15" s="176"/>
      <c r="K15" s="119">
        <f t="shared" si="2"/>
        <v>0</v>
      </c>
      <c r="L15" s="10"/>
      <c r="M15" s="176"/>
      <c r="N15" s="119">
        <f t="shared" si="3"/>
        <v>0</v>
      </c>
      <c r="O15" s="220"/>
      <c r="P15" s="8"/>
      <c r="Q15" s="119">
        <f t="shared" si="4"/>
        <v>0</v>
      </c>
      <c r="R15" s="10"/>
      <c r="S15" s="8"/>
      <c r="T15" s="176"/>
      <c r="U15" s="39">
        <f t="shared" si="5"/>
        <v>0</v>
      </c>
      <c r="V15" s="10"/>
      <c r="W15" s="8"/>
      <c r="X15" s="176"/>
      <c r="Y15" s="39">
        <f t="shared" si="6"/>
        <v>0</v>
      </c>
      <c r="Z15" s="10"/>
      <c r="AA15" s="8"/>
      <c r="AB15" s="176"/>
      <c r="AC15" s="39">
        <f t="shared" si="7"/>
        <v>0</v>
      </c>
      <c r="AD15" s="10"/>
      <c r="AE15" s="8"/>
      <c r="AF15" s="176"/>
      <c r="AG15" s="39">
        <f t="shared" si="8"/>
        <v>0</v>
      </c>
      <c r="AH15" s="10"/>
      <c r="AI15" s="8"/>
      <c r="AJ15" s="176"/>
      <c r="AK15" s="39">
        <f t="shared" si="9"/>
        <v>0</v>
      </c>
      <c r="AL15" s="10"/>
      <c r="AM15" s="8"/>
      <c r="AN15" s="176"/>
      <c r="AO15" s="39">
        <f t="shared" si="10"/>
        <v>0</v>
      </c>
      <c r="AP15" s="10"/>
      <c r="AQ15" s="8"/>
      <c r="AR15" s="176"/>
      <c r="AS15" s="39">
        <f t="shared" si="11"/>
        <v>0</v>
      </c>
      <c r="AT15" s="10"/>
      <c r="AU15" s="8"/>
      <c r="AV15" s="176"/>
      <c r="AW15" s="39">
        <f t="shared" si="12"/>
        <v>0</v>
      </c>
      <c r="AX15" s="10"/>
      <c r="AY15" s="8"/>
      <c r="AZ15" s="176"/>
      <c r="BA15" s="39">
        <f t="shared" si="13"/>
        <v>0</v>
      </c>
      <c r="BB15" s="10"/>
      <c r="BC15" s="8"/>
      <c r="BD15" s="176"/>
      <c r="BE15" s="39">
        <f t="shared" si="14"/>
        <v>0</v>
      </c>
      <c r="BF15" s="10"/>
      <c r="BG15" s="8"/>
      <c r="BH15" s="176"/>
      <c r="BI15" s="39">
        <f t="shared" si="15"/>
        <v>0</v>
      </c>
      <c r="BJ15" s="10"/>
      <c r="BK15" s="8"/>
      <c r="BL15" s="176"/>
      <c r="BM15" s="39">
        <f t="shared" si="16"/>
        <v>0</v>
      </c>
      <c r="BN15" s="10"/>
      <c r="BO15" s="8"/>
      <c r="BP15" s="176"/>
      <c r="BQ15" s="39">
        <f t="shared" si="17"/>
        <v>0</v>
      </c>
      <c r="BR15" s="10"/>
      <c r="BS15" s="8"/>
      <c r="BT15" s="176"/>
      <c r="BU15" s="119">
        <f t="shared" si="18"/>
        <v>0</v>
      </c>
    </row>
    <row r="16" spans="1:73" ht="11.1" customHeight="1" x14ac:dyDescent="0.2">
      <c r="A16" s="170">
        <v>11</v>
      </c>
      <c r="B16" s="155" t="str">
        <f>'инд. оценки 2 кл.'!A16</f>
        <v>Казачков Максим</v>
      </c>
      <c r="C16" s="10"/>
      <c r="D16" s="176"/>
      <c r="E16" s="119">
        <f t="shared" si="0"/>
        <v>0</v>
      </c>
      <c r="F16" s="10"/>
      <c r="G16" s="176"/>
      <c r="H16" s="119">
        <f t="shared" si="1"/>
        <v>0</v>
      </c>
      <c r="I16" s="10"/>
      <c r="J16" s="176"/>
      <c r="K16" s="119">
        <f t="shared" si="2"/>
        <v>0</v>
      </c>
      <c r="L16" s="10"/>
      <c r="M16" s="176"/>
      <c r="N16" s="119">
        <f t="shared" si="3"/>
        <v>0</v>
      </c>
      <c r="O16" s="220"/>
      <c r="P16" s="8"/>
      <c r="Q16" s="119">
        <f t="shared" si="4"/>
        <v>0</v>
      </c>
      <c r="R16" s="10"/>
      <c r="S16" s="8"/>
      <c r="T16" s="176"/>
      <c r="U16" s="39">
        <f t="shared" si="5"/>
        <v>0</v>
      </c>
      <c r="V16" s="10"/>
      <c r="W16" s="8"/>
      <c r="X16" s="176"/>
      <c r="Y16" s="39">
        <f t="shared" si="6"/>
        <v>0</v>
      </c>
      <c r="Z16" s="10"/>
      <c r="AA16" s="8"/>
      <c r="AB16" s="176"/>
      <c r="AC16" s="39">
        <f t="shared" si="7"/>
        <v>0</v>
      </c>
      <c r="AD16" s="10"/>
      <c r="AE16" s="8"/>
      <c r="AF16" s="176"/>
      <c r="AG16" s="39">
        <f t="shared" si="8"/>
        <v>0</v>
      </c>
      <c r="AH16" s="10"/>
      <c r="AI16" s="8"/>
      <c r="AJ16" s="176"/>
      <c r="AK16" s="39">
        <f t="shared" si="9"/>
        <v>0</v>
      </c>
      <c r="AL16" s="10"/>
      <c r="AM16" s="8"/>
      <c r="AN16" s="176"/>
      <c r="AO16" s="39">
        <f t="shared" si="10"/>
        <v>0</v>
      </c>
      <c r="AP16" s="10"/>
      <c r="AQ16" s="8"/>
      <c r="AR16" s="176"/>
      <c r="AS16" s="39">
        <f t="shared" si="11"/>
        <v>0</v>
      </c>
      <c r="AT16" s="10"/>
      <c r="AU16" s="8"/>
      <c r="AV16" s="176"/>
      <c r="AW16" s="39">
        <f t="shared" si="12"/>
        <v>0</v>
      </c>
      <c r="AX16" s="10"/>
      <c r="AY16" s="8"/>
      <c r="AZ16" s="176"/>
      <c r="BA16" s="39">
        <f t="shared" si="13"/>
        <v>0</v>
      </c>
      <c r="BB16" s="10"/>
      <c r="BC16" s="8"/>
      <c r="BD16" s="176"/>
      <c r="BE16" s="39">
        <f t="shared" si="14"/>
        <v>0</v>
      </c>
      <c r="BF16" s="10"/>
      <c r="BG16" s="8"/>
      <c r="BH16" s="176"/>
      <c r="BI16" s="39">
        <f t="shared" si="15"/>
        <v>0</v>
      </c>
      <c r="BJ16" s="10"/>
      <c r="BK16" s="8"/>
      <c r="BL16" s="176"/>
      <c r="BM16" s="39">
        <f t="shared" si="16"/>
        <v>0</v>
      </c>
      <c r="BN16" s="10"/>
      <c r="BO16" s="8"/>
      <c r="BP16" s="176"/>
      <c r="BQ16" s="39">
        <f t="shared" si="17"/>
        <v>0</v>
      </c>
      <c r="BR16" s="10"/>
      <c r="BS16" s="8"/>
      <c r="BT16" s="176"/>
      <c r="BU16" s="119">
        <f t="shared" si="18"/>
        <v>0</v>
      </c>
    </row>
    <row r="17" spans="1:73" ht="11.1" customHeight="1" x14ac:dyDescent="0.2">
      <c r="A17" s="170">
        <v>12</v>
      </c>
      <c r="B17" s="155" t="str">
        <f>'инд. оценки 2 кл.'!A17</f>
        <v>Канева Алина</v>
      </c>
      <c r="C17" s="10"/>
      <c r="D17" s="176"/>
      <c r="E17" s="119">
        <f t="shared" si="0"/>
        <v>0</v>
      </c>
      <c r="F17" s="10"/>
      <c r="G17" s="176"/>
      <c r="H17" s="119">
        <f t="shared" si="1"/>
        <v>0</v>
      </c>
      <c r="I17" s="10"/>
      <c r="J17" s="176"/>
      <c r="K17" s="119">
        <f t="shared" si="2"/>
        <v>0</v>
      </c>
      <c r="L17" s="10"/>
      <c r="M17" s="176"/>
      <c r="N17" s="119">
        <f t="shared" si="3"/>
        <v>0</v>
      </c>
      <c r="O17" s="220"/>
      <c r="P17" s="8"/>
      <c r="Q17" s="119">
        <f t="shared" si="4"/>
        <v>0</v>
      </c>
      <c r="R17" s="10"/>
      <c r="S17" s="8"/>
      <c r="T17" s="176"/>
      <c r="U17" s="39">
        <f t="shared" si="5"/>
        <v>0</v>
      </c>
      <c r="V17" s="10"/>
      <c r="W17" s="8"/>
      <c r="X17" s="176"/>
      <c r="Y17" s="39">
        <f t="shared" si="6"/>
        <v>0</v>
      </c>
      <c r="Z17" s="10"/>
      <c r="AA17" s="8"/>
      <c r="AB17" s="176"/>
      <c r="AC17" s="39">
        <f t="shared" si="7"/>
        <v>0</v>
      </c>
      <c r="AD17" s="10"/>
      <c r="AE17" s="8"/>
      <c r="AF17" s="176"/>
      <c r="AG17" s="39">
        <f t="shared" si="8"/>
        <v>0</v>
      </c>
      <c r="AH17" s="10"/>
      <c r="AI17" s="8"/>
      <c r="AJ17" s="176"/>
      <c r="AK17" s="39">
        <f t="shared" si="9"/>
        <v>0</v>
      </c>
      <c r="AL17" s="10"/>
      <c r="AM17" s="8"/>
      <c r="AN17" s="176"/>
      <c r="AO17" s="39">
        <f t="shared" si="10"/>
        <v>0</v>
      </c>
      <c r="AP17" s="10"/>
      <c r="AQ17" s="8"/>
      <c r="AR17" s="176"/>
      <c r="AS17" s="39">
        <f t="shared" si="11"/>
        <v>0</v>
      </c>
      <c r="AT17" s="10"/>
      <c r="AU17" s="8"/>
      <c r="AV17" s="176"/>
      <c r="AW17" s="39">
        <f t="shared" si="12"/>
        <v>0</v>
      </c>
      <c r="AX17" s="10"/>
      <c r="AY17" s="8"/>
      <c r="AZ17" s="176"/>
      <c r="BA17" s="39">
        <f t="shared" si="13"/>
        <v>0</v>
      </c>
      <c r="BB17" s="10"/>
      <c r="BC17" s="8"/>
      <c r="BD17" s="176"/>
      <c r="BE17" s="39">
        <f t="shared" si="14"/>
        <v>0</v>
      </c>
      <c r="BF17" s="10"/>
      <c r="BG17" s="8"/>
      <c r="BH17" s="176"/>
      <c r="BI17" s="39">
        <f t="shared" si="15"/>
        <v>0</v>
      </c>
      <c r="BJ17" s="10"/>
      <c r="BK17" s="8"/>
      <c r="BL17" s="176"/>
      <c r="BM17" s="39">
        <f t="shared" si="16"/>
        <v>0</v>
      </c>
      <c r="BN17" s="10"/>
      <c r="BO17" s="8"/>
      <c r="BP17" s="176"/>
      <c r="BQ17" s="39">
        <f t="shared" si="17"/>
        <v>0</v>
      </c>
      <c r="BR17" s="10"/>
      <c r="BS17" s="8"/>
      <c r="BT17" s="176"/>
      <c r="BU17" s="119">
        <f t="shared" si="18"/>
        <v>0</v>
      </c>
    </row>
    <row r="18" spans="1:73" ht="11.1" customHeight="1" x14ac:dyDescent="0.2">
      <c r="A18" s="170">
        <v>13</v>
      </c>
      <c r="B18" s="155" t="str">
        <f>'инд. оценки 2 кл.'!A18</f>
        <v>Катугина Дарья</v>
      </c>
      <c r="C18" s="10"/>
      <c r="D18" s="176"/>
      <c r="E18" s="119">
        <f t="shared" si="0"/>
        <v>0</v>
      </c>
      <c r="F18" s="10"/>
      <c r="G18" s="176"/>
      <c r="H18" s="119">
        <f t="shared" si="1"/>
        <v>0</v>
      </c>
      <c r="I18" s="10"/>
      <c r="J18" s="176"/>
      <c r="K18" s="119">
        <f t="shared" si="2"/>
        <v>0</v>
      </c>
      <c r="L18" s="10"/>
      <c r="M18" s="176"/>
      <c r="N18" s="119">
        <f t="shared" si="3"/>
        <v>0</v>
      </c>
      <c r="O18" s="220"/>
      <c r="P18" s="8"/>
      <c r="Q18" s="119">
        <f t="shared" si="4"/>
        <v>0</v>
      </c>
      <c r="R18" s="10"/>
      <c r="S18" s="8"/>
      <c r="T18" s="176"/>
      <c r="U18" s="39">
        <f t="shared" si="5"/>
        <v>0</v>
      </c>
      <c r="V18" s="10"/>
      <c r="W18" s="8"/>
      <c r="X18" s="176"/>
      <c r="Y18" s="39">
        <f t="shared" si="6"/>
        <v>0</v>
      </c>
      <c r="Z18" s="10"/>
      <c r="AA18" s="8"/>
      <c r="AB18" s="176"/>
      <c r="AC18" s="39">
        <f t="shared" si="7"/>
        <v>0</v>
      </c>
      <c r="AD18" s="10"/>
      <c r="AE18" s="8"/>
      <c r="AF18" s="176"/>
      <c r="AG18" s="39">
        <f t="shared" si="8"/>
        <v>0</v>
      </c>
      <c r="AH18" s="10"/>
      <c r="AI18" s="8"/>
      <c r="AJ18" s="176"/>
      <c r="AK18" s="39">
        <f t="shared" si="9"/>
        <v>0</v>
      </c>
      <c r="AL18" s="10"/>
      <c r="AM18" s="8"/>
      <c r="AN18" s="176"/>
      <c r="AO18" s="39">
        <f t="shared" si="10"/>
        <v>0</v>
      </c>
      <c r="AP18" s="10"/>
      <c r="AQ18" s="8"/>
      <c r="AR18" s="176"/>
      <c r="AS18" s="39">
        <f t="shared" si="11"/>
        <v>0</v>
      </c>
      <c r="AT18" s="10"/>
      <c r="AU18" s="8"/>
      <c r="AV18" s="176"/>
      <c r="AW18" s="39">
        <f t="shared" si="12"/>
        <v>0</v>
      </c>
      <c r="AX18" s="10"/>
      <c r="AY18" s="8"/>
      <c r="AZ18" s="176"/>
      <c r="BA18" s="39">
        <f t="shared" si="13"/>
        <v>0</v>
      </c>
      <c r="BB18" s="10"/>
      <c r="BC18" s="8"/>
      <c r="BD18" s="176"/>
      <c r="BE18" s="39">
        <f t="shared" si="14"/>
        <v>0</v>
      </c>
      <c r="BF18" s="10"/>
      <c r="BG18" s="8"/>
      <c r="BH18" s="176"/>
      <c r="BI18" s="39">
        <f t="shared" si="15"/>
        <v>0</v>
      </c>
      <c r="BJ18" s="10"/>
      <c r="BK18" s="8"/>
      <c r="BL18" s="176"/>
      <c r="BM18" s="39">
        <f t="shared" si="16"/>
        <v>0</v>
      </c>
      <c r="BN18" s="10"/>
      <c r="BO18" s="8"/>
      <c r="BP18" s="176"/>
      <c r="BQ18" s="39">
        <f t="shared" si="17"/>
        <v>0</v>
      </c>
      <c r="BR18" s="10"/>
      <c r="BS18" s="8"/>
      <c r="BT18" s="176"/>
      <c r="BU18" s="119">
        <f t="shared" si="18"/>
        <v>0</v>
      </c>
    </row>
    <row r="19" spans="1:73" ht="11.1" customHeight="1" x14ac:dyDescent="0.2">
      <c r="A19" s="170">
        <v>14</v>
      </c>
      <c r="B19" s="155" t="str">
        <f>'инд. оценки 2 кл.'!A19</f>
        <v>Макарова Полина</v>
      </c>
      <c r="C19" s="10"/>
      <c r="D19" s="176"/>
      <c r="E19" s="119">
        <f t="shared" si="0"/>
        <v>0</v>
      </c>
      <c r="F19" s="10"/>
      <c r="G19" s="176"/>
      <c r="H19" s="119">
        <f t="shared" si="1"/>
        <v>0</v>
      </c>
      <c r="I19" s="10"/>
      <c r="J19" s="176"/>
      <c r="K19" s="119">
        <f t="shared" si="2"/>
        <v>0</v>
      </c>
      <c r="L19" s="10"/>
      <c r="M19" s="176"/>
      <c r="N19" s="119">
        <f t="shared" si="3"/>
        <v>0</v>
      </c>
      <c r="O19" s="220"/>
      <c r="P19" s="8"/>
      <c r="Q19" s="119">
        <f t="shared" si="4"/>
        <v>0</v>
      </c>
      <c r="R19" s="10"/>
      <c r="S19" s="8"/>
      <c r="T19" s="176"/>
      <c r="U19" s="39">
        <f t="shared" si="5"/>
        <v>0</v>
      </c>
      <c r="V19" s="10"/>
      <c r="W19" s="8"/>
      <c r="X19" s="176"/>
      <c r="Y19" s="39">
        <f t="shared" si="6"/>
        <v>0</v>
      </c>
      <c r="Z19" s="10"/>
      <c r="AA19" s="8"/>
      <c r="AB19" s="176"/>
      <c r="AC19" s="39">
        <f t="shared" si="7"/>
        <v>0</v>
      </c>
      <c r="AD19" s="10"/>
      <c r="AE19" s="8"/>
      <c r="AF19" s="176"/>
      <c r="AG19" s="39">
        <f t="shared" si="8"/>
        <v>0</v>
      </c>
      <c r="AH19" s="10"/>
      <c r="AI19" s="8"/>
      <c r="AJ19" s="176"/>
      <c r="AK19" s="39">
        <f t="shared" si="9"/>
        <v>0</v>
      </c>
      <c r="AL19" s="10"/>
      <c r="AM19" s="8"/>
      <c r="AN19" s="176"/>
      <c r="AO19" s="39">
        <f t="shared" si="10"/>
        <v>0</v>
      </c>
      <c r="AP19" s="10"/>
      <c r="AQ19" s="8"/>
      <c r="AR19" s="176"/>
      <c r="AS19" s="39">
        <f t="shared" si="11"/>
        <v>0</v>
      </c>
      <c r="AT19" s="10"/>
      <c r="AU19" s="8"/>
      <c r="AV19" s="176"/>
      <c r="AW19" s="39">
        <f t="shared" si="12"/>
        <v>0</v>
      </c>
      <c r="AX19" s="10"/>
      <c r="AY19" s="8"/>
      <c r="AZ19" s="176"/>
      <c r="BA19" s="39">
        <f t="shared" si="13"/>
        <v>0</v>
      </c>
      <c r="BB19" s="10"/>
      <c r="BC19" s="8"/>
      <c r="BD19" s="176"/>
      <c r="BE19" s="39">
        <f t="shared" si="14"/>
        <v>0</v>
      </c>
      <c r="BF19" s="10"/>
      <c r="BG19" s="8"/>
      <c r="BH19" s="176"/>
      <c r="BI19" s="39">
        <f t="shared" si="15"/>
        <v>0</v>
      </c>
      <c r="BJ19" s="10"/>
      <c r="BK19" s="8"/>
      <c r="BL19" s="176"/>
      <c r="BM19" s="39">
        <f t="shared" si="16"/>
        <v>0</v>
      </c>
      <c r="BN19" s="10"/>
      <c r="BO19" s="8"/>
      <c r="BP19" s="176"/>
      <c r="BQ19" s="39">
        <f t="shared" si="17"/>
        <v>0</v>
      </c>
      <c r="BR19" s="10"/>
      <c r="BS19" s="8"/>
      <c r="BT19" s="176"/>
      <c r="BU19" s="119">
        <f t="shared" si="18"/>
        <v>0</v>
      </c>
    </row>
    <row r="20" spans="1:73" ht="11.1" customHeight="1" x14ac:dyDescent="0.2">
      <c r="A20" s="170">
        <v>15</v>
      </c>
      <c r="B20" s="155" t="str">
        <f>'инд. оценки 2 кл.'!A20</f>
        <v>Салтыкова Мария</v>
      </c>
      <c r="C20" s="10"/>
      <c r="D20" s="176"/>
      <c r="E20" s="119">
        <f t="shared" si="0"/>
        <v>0</v>
      </c>
      <c r="F20" s="10"/>
      <c r="G20" s="176"/>
      <c r="H20" s="119">
        <f t="shared" si="1"/>
        <v>0</v>
      </c>
      <c r="I20" s="10"/>
      <c r="J20" s="176"/>
      <c r="K20" s="119">
        <f t="shared" si="2"/>
        <v>0</v>
      </c>
      <c r="L20" s="10"/>
      <c r="M20" s="176"/>
      <c r="N20" s="119">
        <f t="shared" si="3"/>
        <v>0</v>
      </c>
      <c r="O20" s="220"/>
      <c r="P20" s="8"/>
      <c r="Q20" s="119">
        <f t="shared" si="4"/>
        <v>0</v>
      </c>
      <c r="R20" s="10"/>
      <c r="S20" s="8"/>
      <c r="T20" s="176"/>
      <c r="U20" s="39">
        <f t="shared" si="5"/>
        <v>0</v>
      </c>
      <c r="V20" s="10"/>
      <c r="W20" s="8"/>
      <c r="X20" s="176"/>
      <c r="Y20" s="39">
        <f t="shared" si="6"/>
        <v>0</v>
      </c>
      <c r="Z20" s="10"/>
      <c r="AA20" s="8"/>
      <c r="AB20" s="176"/>
      <c r="AC20" s="39">
        <f t="shared" si="7"/>
        <v>0</v>
      </c>
      <c r="AD20" s="10"/>
      <c r="AE20" s="8"/>
      <c r="AF20" s="176"/>
      <c r="AG20" s="39">
        <f t="shared" si="8"/>
        <v>0</v>
      </c>
      <c r="AH20" s="10"/>
      <c r="AI20" s="8"/>
      <c r="AJ20" s="176"/>
      <c r="AK20" s="39">
        <f t="shared" si="9"/>
        <v>0</v>
      </c>
      <c r="AL20" s="10"/>
      <c r="AM20" s="8"/>
      <c r="AN20" s="176"/>
      <c r="AO20" s="39">
        <f t="shared" si="10"/>
        <v>0</v>
      </c>
      <c r="AP20" s="10"/>
      <c r="AQ20" s="8"/>
      <c r="AR20" s="176"/>
      <c r="AS20" s="39">
        <f t="shared" si="11"/>
        <v>0</v>
      </c>
      <c r="AT20" s="10"/>
      <c r="AU20" s="8"/>
      <c r="AV20" s="176"/>
      <c r="AW20" s="39">
        <f t="shared" si="12"/>
        <v>0</v>
      </c>
      <c r="AX20" s="10"/>
      <c r="AY20" s="8"/>
      <c r="AZ20" s="176"/>
      <c r="BA20" s="39">
        <f t="shared" si="13"/>
        <v>0</v>
      </c>
      <c r="BB20" s="10"/>
      <c r="BC20" s="8"/>
      <c r="BD20" s="176"/>
      <c r="BE20" s="39">
        <f t="shared" si="14"/>
        <v>0</v>
      </c>
      <c r="BF20" s="10"/>
      <c r="BG20" s="8"/>
      <c r="BH20" s="176"/>
      <c r="BI20" s="39">
        <f t="shared" si="15"/>
        <v>0</v>
      </c>
      <c r="BJ20" s="10"/>
      <c r="BK20" s="8"/>
      <c r="BL20" s="176"/>
      <c r="BM20" s="39">
        <f t="shared" si="16"/>
        <v>0</v>
      </c>
      <c r="BN20" s="10"/>
      <c r="BO20" s="8"/>
      <c r="BP20" s="176"/>
      <c r="BQ20" s="39">
        <f t="shared" si="17"/>
        <v>0</v>
      </c>
      <c r="BR20" s="10"/>
      <c r="BS20" s="8"/>
      <c r="BT20" s="176"/>
      <c r="BU20" s="119">
        <f t="shared" si="18"/>
        <v>0</v>
      </c>
    </row>
    <row r="21" spans="1:73" ht="11.1" customHeight="1" x14ac:dyDescent="0.2">
      <c r="A21" s="170">
        <v>16</v>
      </c>
      <c r="B21" s="155" t="str">
        <f>'инд. оценки 2 кл.'!A21</f>
        <v>Нечаева Мария</v>
      </c>
      <c r="C21" s="10"/>
      <c r="D21" s="176"/>
      <c r="E21" s="119">
        <f t="shared" si="0"/>
        <v>0</v>
      </c>
      <c r="F21" s="10"/>
      <c r="G21" s="176"/>
      <c r="H21" s="119">
        <f t="shared" si="1"/>
        <v>0</v>
      </c>
      <c r="I21" s="10"/>
      <c r="J21" s="176"/>
      <c r="K21" s="119">
        <f t="shared" si="2"/>
        <v>0</v>
      </c>
      <c r="L21" s="10"/>
      <c r="M21" s="176"/>
      <c r="N21" s="119">
        <f t="shared" si="3"/>
        <v>0</v>
      </c>
      <c r="O21" s="220"/>
      <c r="P21" s="8"/>
      <c r="Q21" s="119">
        <f t="shared" si="4"/>
        <v>0</v>
      </c>
      <c r="R21" s="10"/>
      <c r="S21" s="8"/>
      <c r="T21" s="176"/>
      <c r="U21" s="39">
        <f t="shared" si="5"/>
        <v>0</v>
      </c>
      <c r="V21" s="10"/>
      <c r="W21" s="8"/>
      <c r="X21" s="176"/>
      <c r="Y21" s="39">
        <f t="shared" si="6"/>
        <v>0</v>
      </c>
      <c r="Z21" s="10"/>
      <c r="AA21" s="8"/>
      <c r="AB21" s="176"/>
      <c r="AC21" s="39">
        <f t="shared" si="7"/>
        <v>0</v>
      </c>
      <c r="AD21" s="10"/>
      <c r="AE21" s="8"/>
      <c r="AF21" s="176"/>
      <c r="AG21" s="39">
        <f t="shared" si="8"/>
        <v>0</v>
      </c>
      <c r="AH21" s="10"/>
      <c r="AI21" s="8"/>
      <c r="AJ21" s="176"/>
      <c r="AK21" s="39">
        <f t="shared" si="9"/>
        <v>0</v>
      </c>
      <c r="AL21" s="10"/>
      <c r="AM21" s="8"/>
      <c r="AN21" s="176"/>
      <c r="AO21" s="39">
        <f t="shared" si="10"/>
        <v>0</v>
      </c>
      <c r="AP21" s="10"/>
      <c r="AQ21" s="8"/>
      <c r="AR21" s="176"/>
      <c r="AS21" s="39">
        <f t="shared" si="11"/>
        <v>0</v>
      </c>
      <c r="AT21" s="10"/>
      <c r="AU21" s="8"/>
      <c r="AV21" s="176"/>
      <c r="AW21" s="39">
        <f t="shared" si="12"/>
        <v>0</v>
      </c>
      <c r="AX21" s="10"/>
      <c r="AY21" s="8"/>
      <c r="AZ21" s="176"/>
      <c r="BA21" s="39">
        <f t="shared" si="13"/>
        <v>0</v>
      </c>
      <c r="BB21" s="10"/>
      <c r="BC21" s="8"/>
      <c r="BD21" s="176"/>
      <c r="BE21" s="39">
        <f t="shared" si="14"/>
        <v>0</v>
      </c>
      <c r="BF21" s="10"/>
      <c r="BG21" s="8"/>
      <c r="BH21" s="176"/>
      <c r="BI21" s="39">
        <f t="shared" si="15"/>
        <v>0</v>
      </c>
      <c r="BJ21" s="10"/>
      <c r="BK21" s="8"/>
      <c r="BL21" s="176"/>
      <c r="BM21" s="39">
        <f t="shared" si="16"/>
        <v>0</v>
      </c>
      <c r="BN21" s="10"/>
      <c r="BO21" s="8"/>
      <c r="BP21" s="176"/>
      <c r="BQ21" s="39">
        <f t="shared" si="17"/>
        <v>0</v>
      </c>
      <c r="BR21" s="10"/>
      <c r="BS21" s="8"/>
      <c r="BT21" s="176"/>
      <c r="BU21" s="119">
        <f t="shared" si="18"/>
        <v>0</v>
      </c>
    </row>
    <row r="22" spans="1:73" ht="11.1" customHeight="1" x14ac:dyDescent="0.2">
      <c r="A22" s="170">
        <v>17</v>
      </c>
      <c r="B22" s="155" t="str">
        <f>'инд. оценки 2 кл.'!A22</f>
        <v>Обухович Артем</v>
      </c>
      <c r="C22" s="10"/>
      <c r="D22" s="176"/>
      <c r="E22" s="119">
        <f t="shared" si="0"/>
        <v>0</v>
      </c>
      <c r="F22" s="10"/>
      <c r="G22" s="176"/>
      <c r="H22" s="119">
        <f t="shared" si="1"/>
        <v>0</v>
      </c>
      <c r="I22" s="10"/>
      <c r="J22" s="176"/>
      <c r="K22" s="119">
        <f t="shared" si="2"/>
        <v>0</v>
      </c>
      <c r="L22" s="10"/>
      <c r="M22" s="176"/>
      <c r="N22" s="119">
        <f t="shared" si="3"/>
        <v>0</v>
      </c>
      <c r="O22" s="220"/>
      <c r="P22" s="8"/>
      <c r="Q22" s="119">
        <f t="shared" si="4"/>
        <v>0</v>
      </c>
      <c r="R22" s="10"/>
      <c r="S22" s="8"/>
      <c r="T22" s="176"/>
      <c r="U22" s="39">
        <f t="shared" si="5"/>
        <v>0</v>
      </c>
      <c r="V22" s="10"/>
      <c r="W22" s="8"/>
      <c r="X22" s="176"/>
      <c r="Y22" s="39">
        <f t="shared" si="6"/>
        <v>0</v>
      </c>
      <c r="Z22" s="10"/>
      <c r="AA22" s="8"/>
      <c r="AB22" s="176"/>
      <c r="AC22" s="39">
        <f t="shared" si="7"/>
        <v>0</v>
      </c>
      <c r="AD22" s="10"/>
      <c r="AE22" s="8"/>
      <c r="AF22" s="176"/>
      <c r="AG22" s="39">
        <f t="shared" si="8"/>
        <v>0</v>
      </c>
      <c r="AH22" s="10"/>
      <c r="AI22" s="8"/>
      <c r="AJ22" s="176"/>
      <c r="AK22" s="39">
        <f t="shared" si="9"/>
        <v>0</v>
      </c>
      <c r="AL22" s="10"/>
      <c r="AM22" s="8"/>
      <c r="AN22" s="176"/>
      <c r="AO22" s="39">
        <f t="shared" si="10"/>
        <v>0</v>
      </c>
      <c r="AP22" s="10"/>
      <c r="AQ22" s="8"/>
      <c r="AR22" s="176"/>
      <c r="AS22" s="39">
        <f t="shared" si="11"/>
        <v>0</v>
      </c>
      <c r="AT22" s="10"/>
      <c r="AU22" s="8"/>
      <c r="AV22" s="176"/>
      <c r="AW22" s="39">
        <f t="shared" si="12"/>
        <v>0</v>
      </c>
      <c r="AX22" s="10"/>
      <c r="AY22" s="8"/>
      <c r="AZ22" s="176"/>
      <c r="BA22" s="39">
        <f t="shared" si="13"/>
        <v>0</v>
      </c>
      <c r="BB22" s="10"/>
      <c r="BC22" s="8"/>
      <c r="BD22" s="176"/>
      <c r="BE22" s="39">
        <f t="shared" si="14"/>
        <v>0</v>
      </c>
      <c r="BF22" s="10"/>
      <c r="BG22" s="8"/>
      <c r="BH22" s="176"/>
      <c r="BI22" s="39">
        <f t="shared" si="15"/>
        <v>0</v>
      </c>
      <c r="BJ22" s="10"/>
      <c r="BK22" s="8"/>
      <c r="BL22" s="176"/>
      <c r="BM22" s="39">
        <f t="shared" si="16"/>
        <v>0</v>
      </c>
      <c r="BN22" s="10"/>
      <c r="BO22" s="8"/>
      <c r="BP22" s="176"/>
      <c r="BQ22" s="39">
        <f t="shared" si="17"/>
        <v>0</v>
      </c>
      <c r="BR22" s="10"/>
      <c r="BS22" s="8"/>
      <c r="BT22" s="176"/>
      <c r="BU22" s="119">
        <f t="shared" si="18"/>
        <v>0</v>
      </c>
    </row>
    <row r="23" spans="1:73" ht="11.1" customHeight="1" x14ac:dyDescent="0.2">
      <c r="A23" s="170">
        <v>18</v>
      </c>
      <c r="B23" s="155" t="str">
        <f>'инд. оценки 2 кл.'!A23</f>
        <v>Пастухова Ксения</v>
      </c>
      <c r="C23" s="10"/>
      <c r="D23" s="176"/>
      <c r="E23" s="119">
        <f t="shared" si="0"/>
        <v>0</v>
      </c>
      <c r="F23" s="10"/>
      <c r="G23" s="176"/>
      <c r="H23" s="119">
        <f t="shared" si="1"/>
        <v>0</v>
      </c>
      <c r="I23" s="10"/>
      <c r="J23" s="176"/>
      <c r="K23" s="119">
        <f t="shared" si="2"/>
        <v>0</v>
      </c>
      <c r="L23" s="10"/>
      <c r="M23" s="176"/>
      <c r="N23" s="119">
        <f t="shared" si="3"/>
        <v>0</v>
      </c>
      <c r="O23" s="220"/>
      <c r="P23" s="8"/>
      <c r="Q23" s="119">
        <f t="shared" si="4"/>
        <v>0</v>
      </c>
      <c r="R23" s="10"/>
      <c r="S23" s="8"/>
      <c r="T23" s="176"/>
      <c r="U23" s="39">
        <f t="shared" si="5"/>
        <v>0</v>
      </c>
      <c r="V23" s="10"/>
      <c r="W23" s="8"/>
      <c r="X23" s="176"/>
      <c r="Y23" s="39">
        <f t="shared" si="6"/>
        <v>0</v>
      </c>
      <c r="Z23" s="10"/>
      <c r="AA23" s="8"/>
      <c r="AB23" s="176"/>
      <c r="AC23" s="39">
        <f t="shared" si="7"/>
        <v>0</v>
      </c>
      <c r="AD23" s="10"/>
      <c r="AE23" s="8"/>
      <c r="AF23" s="176"/>
      <c r="AG23" s="39">
        <f t="shared" si="8"/>
        <v>0</v>
      </c>
      <c r="AH23" s="10"/>
      <c r="AI23" s="8"/>
      <c r="AJ23" s="176"/>
      <c r="AK23" s="39">
        <f t="shared" si="9"/>
        <v>0</v>
      </c>
      <c r="AL23" s="10"/>
      <c r="AM23" s="8"/>
      <c r="AN23" s="176"/>
      <c r="AO23" s="39">
        <f t="shared" si="10"/>
        <v>0</v>
      </c>
      <c r="AP23" s="10"/>
      <c r="AQ23" s="8"/>
      <c r="AR23" s="176"/>
      <c r="AS23" s="39">
        <f t="shared" si="11"/>
        <v>0</v>
      </c>
      <c r="AT23" s="10"/>
      <c r="AU23" s="8"/>
      <c r="AV23" s="176"/>
      <c r="AW23" s="39">
        <f t="shared" si="12"/>
        <v>0</v>
      </c>
      <c r="AX23" s="10"/>
      <c r="AY23" s="8"/>
      <c r="AZ23" s="176"/>
      <c r="BA23" s="39">
        <f t="shared" si="13"/>
        <v>0</v>
      </c>
      <c r="BB23" s="10"/>
      <c r="BC23" s="8"/>
      <c r="BD23" s="176"/>
      <c r="BE23" s="39">
        <f t="shared" si="14"/>
        <v>0</v>
      </c>
      <c r="BF23" s="10"/>
      <c r="BG23" s="8"/>
      <c r="BH23" s="176"/>
      <c r="BI23" s="39">
        <f t="shared" si="15"/>
        <v>0</v>
      </c>
      <c r="BJ23" s="10"/>
      <c r="BK23" s="8"/>
      <c r="BL23" s="176"/>
      <c r="BM23" s="39">
        <f t="shared" si="16"/>
        <v>0</v>
      </c>
      <c r="BN23" s="10"/>
      <c r="BO23" s="8"/>
      <c r="BP23" s="176"/>
      <c r="BQ23" s="39">
        <f t="shared" si="17"/>
        <v>0</v>
      </c>
      <c r="BR23" s="10"/>
      <c r="BS23" s="8"/>
      <c r="BT23" s="176"/>
      <c r="BU23" s="119">
        <f t="shared" si="18"/>
        <v>0</v>
      </c>
    </row>
    <row r="24" spans="1:73" ht="11.1" customHeight="1" x14ac:dyDescent="0.2">
      <c r="A24" s="170">
        <v>19</v>
      </c>
      <c r="B24" s="155" t="str">
        <f>'инд. оценки 2 кл.'!A24</f>
        <v>Проводников Иван</v>
      </c>
      <c r="C24" s="10"/>
      <c r="D24" s="176"/>
      <c r="E24" s="119">
        <f t="shared" si="0"/>
        <v>0</v>
      </c>
      <c r="F24" s="10"/>
      <c r="G24" s="176"/>
      <c r="H24" s="119">
        <f t="shared" si="1"/>
        <v>0</v>
      </c>
      <c r="I24" s="10"/>
      <c r="J24" s="176"/>
      <c r="K24" s="119">
        <f t="shared" si="2"/>
        <v>0</v>
      </c>
      <c r="L24" s="10"/>
      <c r="M24" s="176"/>
      <c r="N24" s="119">
        <f t="shared" si="3"/>
        <v>0</v>
      </c>
      <c r="O24" s="220"/>
      <c r="P24" s="8"/>
      <c r="Q24" s="119">
        <f t="shared" si="4"/>
        <v>0</v>
      </c>
      <c r="R24" s="10"/>
      <c r="S24" s="8"/>
      <c r="T24" s="176"/>
      <c r="U24" s="39">
        <f t="shared" si="5"/>
        <v>0</v>
      </c>
      <c r="V24" s="10"/>
      <c r="W24" s="8"/>
      <c r="X24" s="176"/>
      <c r="Y24" s="39">
        <f t="shared" si="6"/>
        <v>0</v>
      </c>
      <c r="Z24" s="10"/>
      <c r="AA24" s="8"/>
      <c r="AB24" s="176"/>
      <c r="AC24" s="39">
        <f t="shared" si="7"/>
        <v>0</v>
      </c>
      <c r="AD24" s="10"/>
      <c r="AE24" s="8"/>
      <c r="AF24" s="176"/>
      <c r="AG24" s="39">
        <f t="shared" si="8"/>
        <v>0</v>
      </c>
      <c r="AH24" s="10"/>
      <c r="AI24" s="8"/>
      <c r="AJ24" s="176"/>
      <c r="AK24" s="39">
        <f t="shared" si="9"/>
        <v>0</v>
      </c>
      <c r="AL24" s="10"/>
      <c r="AM24" s="8"/>
      <c r="AN24" s="176"/>
      <c r="AO24" s="39">
        <f t="shared" si="10"/>
        <v>0</v>
      </c>
      <c r="AP24" s="10"/>
      <c r="AQ24" s="8"/>
      <c r="AR24" s="176"/>
      <c r="AS24" s="39">
        <f t="shared" si="11"/>
        <v>0</v>
      </c>
      <c r="AT24" s="10"/>
      <c r="AU24" s="8"/>
      <c r="AV24" s="176"/>
      <c r="AW24" s="39">
        <f t="shared" si="12"/>
        <v>0</v>
      </c>
      <c r="AX24" s="10"/>
      <c r="AY24" s="8"/>
      <c r="AZ24" s="176"/>
      <c r="BA24" s="39">
        <f t="shared" si="13"/>
        <v>0</v>
      </c>
      <c r="BB24" s="10"/>
      <c r="BC24" s="8"/>
      <c r="BD24" s="176"/>
      <c r="BE24" s="39">
        <f t="shared" si="14"/>
        <v>0</v>
      </c>
      <c r="BF24" s="10"/>
      <c r="BG24" s="8"/>
      <c r="BH24" s="176"/>
      <c r="BI24" s="39">
        <f t="shared" si="15"/>
        <v>0</v>
      </c>
      <c r="BJ24" s="10"/>
      <c r="BK24" s="8"/>
      <c r="BL24" s="176"/>
      <c r="BM24" s="39">
        <f t="shared" si="16"/>
        <v>0</v>
      </c>
      <c r="BN24" s="10"/>
      <c r="BO24" s="8"/>
      <c r="BP24" s="176"/>
      <c r="BQ24" s="39">
        <f t="shared" si="17"/>
        <v>0</v>
      </c>
      <c r="BR24" s="10"/>
      <c r="BS24" s="8"/>
      <c r="BT24" s="176"/>
      <c r="BU24" s="119">
        <f t="shared" si="18"/>
        <v>0</v>
      </c>
    </row>
    <row r="25" spans="1:73" ht="11.1" customHeight="1" x14ac:dyDescent="0.2">
      <c r="A25" s="170">
        <v>20</v>
      </c>
      <c r="B25" s="155" t="str">
        <f>'инд. оценки 2 кл.'!A25</f>
        <v>Ратушная Маргарита</v>
      </c>
      <c r="C25" s="10"/>
      <c r="D25" s="176"/>
      <c r="E25" s="119">
        <f t="shared" si="0"/>
        <v>0</v>
      </c>
      <c r="F25" s="10"/>
      <c r="G25" s="176"/>
      <c r="H25" s="119">
        <f t="shared" si="1"/>
        <v>0</v>
      </c>
      <c r="I25" s="10"/>
      <c r="J25" s="176"/>
      <c r="K25" s="119">
        <f t="shared" si="2"/>
        <v>0</v>
      </c>
      <c r="L25" s="10"/>
      <c r="M25" s="176"/>
      <c r="N25" s="119">
        <f t="shared" si="3"/>
        <v>0</v>
      </c>
      <c r="O25" s="220"/>
      <c r="P25" s="8"/>
      <c r="Q25" s="119">
        <f t="shared" si="4"/>
        <v>0</v>
      </c>
      <c r="R25" s="10"/>
      <c r="S25" s="8"/>
      <c r="T25" s="176"/>
      <c r="U25" s="39">
        <f t="shared" si="5"/>
        <v>0</v>
      </c>
      <c r="V25" s="10"/>
      <c r="W25" s="8"/>
      <c r="X25" s="176"/>
      <c r="Y25" s="39">
        <f t="shared" si="6"/>
        <v>0</v>
      </c>
      <c r="Z25" s="10"/>
      <c r="AA25" s="8"/>
      <c r="AB25" s="176"/>
      <c r="AC25" s="39">
        <f t="shared" si="7"/>
        <v>0</v>
      </c>
      <c r="AD25" s="10"/>
      <c r="AE25" s="8"/>
      <c r="AF25" s="176"/>
      <c r="AG25" s="39">
        <f t="shared" si="8"/>
        <v>0</v>
      </c>
      <c r="AH25" s="10"/>
      <c r="AI25" s="8"/>
      <c r="AJ25" s="176"/>
      <c r="AK25" s="39">
        <f t="shared" si="9"/>
        <v>0</v>
      </c>
      <c r="AL25" s="10"/>
      <c r="AM25" s="8"/>
      <c r="AN25" s="176"/>
      <c r="AO25" s="39">
        <f t="shared" si="10"/>
        <v>0</v>
      </c>
      <c r="AP25" s="10"/>
      <c r="AQ25" s="8"/>
      <c r="AR25" s="176"/>
      <c r="AS25" s="39">
        <f t="shared" si="11"/>
        <v>0</v>
      </c>
      <c r="AT25" s="10"/>
      <c r="AU25" s="8"/>
      <c r="AV25" s="176"/>
      <c r="AW25" s="39">
        <f t="shared" si="12"/>
        <v>0</v>
      </c>
      <c r="AX25" s="10"/>
      <c r="AY25" s="8"/>
      <c r="AZ25" s="176"/>
      <c r="BA25" s="39">
        <f t="shared" si="13"/>
        <v>0</v>
      </c>
      <c r="BB25" s="10"/>
      <c r="BC25" s="8"/>
      <c r="BD25" s="176"/>
      <c r="BE25" s="39">
        <f t="shared" si="14"/>
        <v>0</v>
      </c>
      <c r="BF25" s="10"/>
      <c r="BG25" s="8"/>
      <c r="BH25" s="176"/>
      <c r="BI25" s="39">
        <f t="shared" si="15"/>
        <v>0</v>
      </c>
      <c r="BJ25" s="10"/>
      <c r="BK25" s="8"/>
      <c r="BL25" s="176"/>
      <c r="BM25" s="39">
        <f t="shared" si="16"/>
        <v>0</v>
      </c>
      <c r="BN25" s="10"/>
      <c r="BO25" s="8"/>
      <c r="BP25" s="176"/>
      <c r="BQ25" s="39">
        <f t="shared" si="17"/>
        <v>0</v>
      </c>
      <c r="BR25" s="10"/>
      <c r="BS25" s="8"/>
      <c r="BT25" s="176"/>
      <c r="BU25" s="119">
        <f t="shared" si="18"/>
        <v>0</v>
      </c>
    </row>
    <row r="26" spans="1:73" ht="11.1" customHeight="1" x14ac:dyDescent="0.2">
      <c r="A26" s="170">
        <v>21</v>
      </c>
      <c r="B26" s="155" t="str">
        <f>'инд. оценки 2 кл.'!A26</f>
        <v>Салтыков Кирилл</v>
      </c>
      <c r="C26" s="10"/>
      <c r="D26" s="176"/>
      <c r="E26" s="119">
        <f t="shared" si="0"/>
        <v>0</v>
      </c>
      <c r="F26" s="10"/>
      <c r="G26" s="176"/>
      <c r="H26" s="119">
        <f t="shared" si="1"/>
        <v>0</v>
      </c>
      <c r="I26" s="10"/>
      <c r="J26" s="176"/>
      <c r="K26" s="119">
        <f t="shared" si="2"/>
        <v>0</v>
      </c>
      <c r="L26" s="10"/>
      <c r="M26" s="176"/>
      <c r="N26" s="119">
        <f t="shared" si="3"/>
        <v>0</v>
      </c>
      <c r="O26" s="220"/>
      <c r="P26" s="8"/>
      <c r="Q26" s="119">
        <f t="shared" si="4"/>
        <v>0</v>
      </c>
      <c r="R26" s="10"/>
      <c r="S26" s="8"/>
      <c r="T26" s="176"/>
      <c r="U26" s="39">
        <f t="shared" si="5"/>
        <v>0</v>
      </c>
      <c r="V26" s="10"/>
      <c r="W26" s="8"/>
      <c r="X26" s="176"/>
      <c r="Y26" s="39">
        <f t="shared" si="6"/>
        <v>0</v>
      </c>
      <c r="Z26" s="10"/>
      <c r="AA26" s="8"/>
      <c r="AB26" s="176"/>
      <c r="AC26" s="39">
        <f t="shared" si="7"/>
        <v>0</v>
      </c>
      <c r="AD26" s="10"/>
      <c r="AE26" s="8"/>
      <c r="AF26" s="176"/>
      <c r="AG26" s="39">
        <f t="shared" si="8"/>
        <v>0</v>
      </c>
      <c r="AH26" s="10"/>
      <c r="AI26" s="8"/>
      <c r="AJ26" s="176"/>
      <c r="AK26" s="39">
        <f t="shared" si="9"/>
        <v>0</v>
      </c>
      <c r="AL26" s="10"/>
      <c r="AM26" s="8"/>
      <c r="AN26" s="176"/>
      <c r="AO26" s="39">
        <f t="shared" si="10"/>
        <v>0</v>
      </c>
      <c r="AP26" s="10"/>
      <c r="AQ26" s="8"/>
      <c r="AR26" s="176"/>
      <c r="AS26" s="39">
        <f t="shared" si="11"/>
        <v>0</v>
      </c>
      <c r="AT26" s="10"/>
      <c r="AU26" s="8"/>
      <c r="AV26" s="176"/>
      <c r="AW26" s="39">
        <f t="shared" si="12"/>
        <v>0</v>
      </c>
      <c r="AX26" s="10"/>
      <c r="AY26" s="8"/>
      <c r="AZ26" s="176"/>
      <c r="BA26" s="39">
        <f t="shared" si="13"/>
        <v>0</v>
      </c>
      <c r="BB26" s="10"/>
      <c r="BC26" s="8"/>
      <c r="BD26" s="176"/>
      <c r="BE26" s="39">
        <f t="shared" si="14"/>
        <v>0</v>
      </c>
      <c r="BF26" s="10"/>
      <c r="BG26" s="8"/>
      <c r="BH26" s="176"/>
      <c r="BI26" s="39">
        <f t="shared" si="15"/>
        <v>0</v>
      </c>
      <c r="BJ26" s="10"/>
      <c r="BK26" s="8"/>
      <c r="BL26" s="176"/>
      <c r="BM26" s="39">
        <f t="shared" si="16"/>
        <v>0</v>
      </c>
      <c r="BN26" s="10"/>
      <c r="BO26" s="8"/>
      <c r="BP26" s="176"/>
      <c r="BQ26" s="39">
        <f t="shared" si="17"/>
        <v>0</v>
      </c>
      <c r="BR26" s="10"/>
      <c r="BS26" s="8"/>
      <c r="BT26" s="176"/>
      <c r="BU26" s="119">
        <f t="shared" si="18"/>
        <v>0</v>
      </c>
    </row>
    <row r="27" spans="1:73" ht="11.1" customHeight="1" x14ac:dyDescent="0.2">
      <c r="A27" s="170">
        <v>22</v>
      </c>
      <c r="B27" s="155" t="str">
        <f>'инд. оценки 2 кл.'!A27</f>
        <v>Самойлов Савва</v>
      </c>
      <c r="C27" s="10"/>
      <c r="D27" s="176"/>
      <c r="E27" s="119">
        <f t="shared" si="0"/>
        <v>0</v>
      </c>
      <c r="F27" s="10"/>
      <c r="G27" s="176"/>
      <c r="H27" s="119">
        <f t="shared" si="1"/>
        <v>0</v>
      </c>
      <c r="I27" s="10"/>
      <c r="J27" s="176"/>
      <c r="K27" s="119">
        <f t="shared" si="2"/>
        <v>0</v>
      </c>
      <c r="L27" s="10"/>
      <c r="M27" s="176"/>
      <c r="N27" s="119">
        <f t="shared" si="3"/>
        <v>0</v>
      </c>
      <c r="O27" s="220"/>
      <c r="P27" s="8"/>
      <c r="Q27" s="119">
        <f t="shared" si="4"/>
        <v>0</v>
      </c>
      <c r="R27" s="10"/>
      <c r="S27" s="8"/>
      <c r="T27" s="176"/>
      <c r="U27" s="39">
        <f t="shared" si="5"/>
        <v>0</v>
      </c>
      <c r="V27" s="10"/>
      <c r="W27" s="8"/>
      <c r="X27" s="176"/>
      <c r="Y27" s="39">
        <f t="shared" si="6"/>
        <v>0</v>
      </c>
      <c r="Z27" s="10"/>
      <c r="AA27" s="8"/>
      <c r="AB27" s="176"/>
      <c r="AC27" s="39">
        <f t="shared" si="7"/>
        <v>0</v>
      </c>
      <c r="AD27" s="10"/>
      <c r="AE27" s="8"/>
      <c r="AF27" s="176"/>
      <c r="AG27" s="39">
        <f t="shared" si="8"/>
        <v>0</v>
      </c>
      <c r="AH27" s="10"/>
      <c r="AI27" s="8"/>
      <c r="AJ27" s="176"/>
      <c r="AK27" s="39">
        <f t="shared" si="9"/>
        <v>0</v>
      </c>
      <c r="AL27" s="10"/>
      <c r="AM27" s="8"/>
      <c r="AN27" s="176"/>
      <c r="AO27" s="39">
        <f t="shared" si="10"/>
        <v>0</v>
      </c>
      <c r="AP27" s="10"/>
      <c r="AQ27" s="8"/>
      <c r="AR27" s="176"/>
      <c r="AS27" s="39">
        <f t="shared" si="11"/>
        <v>0</v>
      </c>
      <c r="AT27" s="10"/>
      <c r="AU27" s="8"/>
      <c r="AV27" s="176"/>
      <c r="AW27" s="39">
        <f t="shared" si="12"/>
        <v>0</v>
      </c>
      <c r="AX27" s="10"/>
      <c r="AY27" s="8"/>
      <c r="AZ27" s="176"/>
      <c r="BA27" s="39">
        <f t="shared" si="13"/>
        <v>0</v>
      </c>
      <c r="BB27" s="10"/>
      <c r="BC27" s="8"/>
      <c r="BD27" s="176"/>
      <c r="BE27" s="39">
        <f t="shared" si="14"/>
        <v>0</v>
      </c>
      <c r="BF27" s="10"/>
      <c r="BG27" s="8"/>
      <c r="BH27" s="176"/>
      <c r="BI27" s="39">
        <f t="shared" si="15"/>
        <v>0</v>
      </c>
      <c r="BJ27" s="10"/>
      <c r="BK27" s="8"/>
      <c r="BL27" s="176"/>
      <c r="BM27" s="39">
        <f t="shared" si="16"/>
        <v>0</v>
      </c>
      <c r="BN27" s="10"/>
      <c r="BO27" s="8"/>
      <c r="BP27" s="176"/>
      <c r="BQ27" s="39">
        <f t="shared" si="17"/>
        <v>0</v>
      </c>
      <c r="BR27" s="10"/>
      <c r="BS27" s="8"/>
      <c r="BT27" s="176"/>
      <c r="BU27" s="119">
        <f t="shared" si="18"/>
        <v>0</v>
      </c>
    </row>
    <row r="28" spans="1:73" ht="11.1" customHeight="1" x14ac:dyDescent="0.2">
      <c r="A28" s="170">
        <v>23</v>
      </c>
      <c r="B28" s="155" t="str">
        <f>'инд. оценки 2 кл.'!A28</f>
        <v>Чолпонкулов Эмир</v>
      </c>
      <c r="C28" s="10"/>
      <c r="D28" s="176"/>
      <c r="E28" s="119">
        <f t="shared" si="0"/>
        <v>0</v>
      </c>
      <c r="F28" s="10"/>
      <c r="G28" s="176"/>
      <c r="H28" s="119">
        <f t="shared" si="1"/>
        <v>0</v>
      </c>
      <c r="I28" s="10"/>
      <c r="J28" s="176"/>
      <c r="K28" s="119">
        <f t="shared" si="2"/>
        <v>0</v>
      </c>
      <c r="L28" s="10"/>
      <c r="M28" s="176"/>
      <c r="N28" s="119">
        <f t="shared" si="3"/>
        <v>0</v>
      </c>
      <c r="O28" s="220"/>
      <c r="P28" s="8"/>
      <c r="Q28" s="119">
        <f t="shared" si="4"/>
        <v>0</v>
      </c>
      <c r="R28" s="10"/>
      <c r="S28" s="8"/>
      <c r="T28" s="176"/>
      <c r="U28" s="39">
        <f t="shared" si="5"/>
        <v>0</v>
      </c>
      <c r="V28" s="10"/>
      <c r="W28" s="8"/>
      <c r="X28" s="176"/>
      <c r="Y28" s="39">
        <f t="shared" si="6"/>
        <v>0</v>
      </c>
      <c r="Z28" s="10"/>
      <c r="AA28" s="8"/>
      <c r="AB28" s="176"/>
      <c r="AC28" s="39">
        <f t="shared" si="7"/>
        <v>0</v>
      </c>
      <c r="AD28" s="10"/>
      <c r="AE28" s="8"/>
      <c r="AF28" s="176"/>
      <c r="AG28" s="39">
        <f t="shared" si="8"/>
        <v>0</v>
      </c>
      <c r="AH28" s="10"/>
      <c r="AI28" s="8"/>
      <c r="AJ28" s="176"/>
      <c r="AK28" s="39">
        <f t="shared" si="9"/>
        <v>0</v>
      </c>
      <c r="AL28" s="10"/>
      <c r="AM28" s="8"/>
      <c r="AN28" s="176"/>
      <c r="AO28" s="39">
        <f t="shared" si="10"/>
        <v>0</v>
      </c>
      <c r="AP28" s="10"/>
      <c r="AQ28" s="8"/>
      <c r="AR28" s="176"/>
      <c r="AS28" s="39">
        <f t="shared" si="11"/>
        <v>0</v>
      </c>
      <c r="AT28" s="10"/>
      <c r="AU28" s="8"/>
      <c r="AV28" s="176"/>
      <c r="AW28" s="39">
        <f t="shared" si="12"/>
        <v>0</v>
      </c>
      <c r="AX28" s="10"/>
      <c r="AY28" s="8"/>
      <c r="AZ28" s="176"/>
      <c r="BA28" s="39">
        <f t="shared" si="13"/>
        <v>0</v>
      </c>
      <c r="BB28" s="10"/>
      <c r="BC28" s="8"/>
      <c r="BD28" s="176"/>
      <c r="BE28" s="39">
        <f t="shared" si="14"/>
        <v>0</v>
      </c>
      <c r="BF28" s="10"/>
      <c r="BG28" s="8"/>
      <c r="BH28" s="176"/>
      <c r="BI28" s="39">
        <f t="shared" si="15"/>
        <v>0</v>
      </c>
      <c r="BJ28" s="10"/>
      <c r="BK28" s="8"/>
      <c r="BL28" s="176"/>
      <c r="BM28" s="39">
        <f t="shared" si="16"/>
        <v>0</v>
      </c>
      <c r="BN28" s="10"/>
      <c r="BO28" s="8"/>
      <c r="BP28" s="176"/>
      <c r="BQ28" s="39">
        <f t="shared" si="17"/>
        <v>0</v>
      </c>
      <c r="BR28" s="10"/>
      <c r="BS28" s="8"/>
      <c r="BT28" s="176"/>
      <c r="BU28" s="119">
        <f t="shared" si="18"/>
        <v>0</v>
      </c>
    </row>
    <row r="29" spans="1:73" ht="11.1" customHeight="1" x14ac:dyDescent="0.2">
      <c r="A29" s="170">
        <v>24</v>
      </c>
      <c r="B29" s="155" t="str">
        <f>'инд. оценки 2 кл.'!A29</f>
        <v>Шарипов Илья</v>
      </c>
      <c r="C29" s="10"/>
      <c r="D29" s="176"/>
      <c r="E29" s="119">
        <f t="shared" si="0"/>
        <v>0</v>
      </c>
      <c r="F29" s="10"/>
      <c r="G29" s="176"/>
      <c r="H29" s="119">
        <f t="shared" si="1"/>
        <v>0</v>
      </c>
      <c r="I29" s="10"/>
      <c r="J29" s="176"/>
      <c r="K29" s="119">
        <f t="shared" si="2"/>
        <v>0</v>
      </c>
      <c r="L29" s="10"/>
      <c r="M29" s="176"/>
      <c r="N29" s="119">
        <f t="shared" si="3"/>
        <v>0</v>
      </c>
      <c r="O29" s="220"/>
      <c r="P29" s="8"/>
      <c r="Q29" s="119">
        <f t="shared" si="4"/>
        <v>0</v>
      </c>
      <c r="R29" s="10"/>
      <c r="S29" s="8"/>
      <c r="T29" s="176"/>
      <c r="U29" s="39">
        <f t="shared" si="5"/>
        <v>0</v>
      </c>
      <c r="V29" s="10"/>
      <c r="W29" s="8"/>
      <c r="X29" s="176"/>
      <c r="Y29" s="39">
        <f t="shared" si="6"/>
        <v>0</v>
      </c>
      <c r="Z29" s="10"/>
      <c r="AA29" s="8"/>
      <c r="AB29" s="176"/>
      <c r="AC29" s="39">
        <f t="shared" si="7"/>
        <v>0</v>
      </c>
      <c r="AD29" s="10"/>
      <c r="AE29" s="8"/>
      <c r="AF29" s="176"/>
      <c r="AG29" s="39">
        <f t="shared" si="8"/>
        <v>0</v>
      </c>
      <c r="AH29" s="10"/>
      <c r="AI29" s="8"/>
      <c r="AJ29" s="176"/>
      <c r="AK29" s="39">
        <f t="shared" si="9"/>
        <v>0</v>
      </c>
      <c r="AL29" s="10"/>
      <c r="AM29" s="8"/>
      <c r="AN29" s="176"/>
      <c r="AO29" s="39">
        <f t="shared" si="10"/>
        <v>0</v>
      </c>
      <c r="AP29" s="10"/>
      <c r="AQ29" s="8"/>
      <c r="AR29" s="176"/>
      <c r="AS29" s="39">
        <f t="shared" si="11"/>
        <v>0</v>
      </c>
      <c r="AT29" s="10"/>
      <c r="AU29" s="8"/>
      <c r="AV29" s="176"/>
      <c r="AW29" s="39">
        <f t="shared" si="12"/>
        <v>0</v>
      </c>
      <c r="AX29" s="10"/>
      <c r="AY29" s="8"/>
      <c r="AZ29" s="176"/>
      <c r="BA29" s="39">
        <f t="shared" si="13"/>
        <v>0</v>
      </c>
      <c r="BB29" s="10"/>
      <c r="BC29" s="8"/>
      <c r="BD29" s="176"/>
      <c r="BE29" s="39">
        <f t="shared" si="14"/>
        <v>0</v>
      </c>
      <c r="BF29" s="10"/>
      <c r="BG29" s="8"/>
      <c r="BH29" s="176"/>
      <c r="BI29" s="39">
        <f t="shared" si="15"/>
        <v>0</v>
      </c>
      <c r="BJ29" s="10"/>
      <c r="BK29" s="8"/>
      <c r="BL29" s="176"/>
      <c r="BM29" s="39">
        <f t="shared" si="16"/>
        <v>0</v>
      </c>
      <c r="BN29" s="10"/>
      <c r="BO29" s="8"/>
      <c r="BP29" s="176"/>
      <c r="BQ29" s="39">
        <f t="shared" si="17"/>
        <v>0</v>
      </c>
      <c r="BR29" s="10"/>
      <c r="BS29" s="8"/>
      <c r="BT29" s="176"/>
      <c r="BU29" s="119">
        <f t="shared" si="18"/>
        <v>0</v>
      </c>
    </row>
    <row r="30" spans="1:73" ht="11.1" customHeight="1" x14ac:dyDescent="0.2">
      <c r="A30" s="170">
        <v>25</v>
      </c>
      <c r="B30" s="155">
        <f>'инд. оценки 2 кл.'!A30</f>
        <v>0</v>
      </c>
      <c r="C30" s="10"/>
      <c r="D30" s="176"/>
      <c r="E30" s="119">
        <f t="shared" si="0"/>
        <v>0</v>
      </c>
      <c r="F30" s="10"/>
      <c r="G30" s="176"/>
      <c r="H30" s="119">
        <f t="shared" si="1"/>
        <v>0</v>
      </c>
      <c r="I30" s="10"/>
      <c r="J30" s="176"/>
      <c r="K30" s="119">
        <f t="shared" si="2"/>
        <v>0</v>
      </c>
      <c r="L30" s="10"/>
      <c r="M30" s="176"/>
      <c r="N30" s="119">
        <f t="shared" si="3"/>
        <v>0</v>
      </c>
      <c r="O30" s="220"/>
      <c r="P30" s="8"/>
      <c r="Q30" s="119">
        <f t="shared" si="4"/>
        <v>0</v>
      </c>
      <c r="R30" s="10"/>
      <c r="S30" s="8"/>
      <c r="T30" s="176"/>
      <c r="U30" s="39">
        <f t="shared" si="5"/>
        <v>0</v>
      </c>
      <c r="V30" s="10"/>
      <c r="W30" s="8"/>
      <c r="X30" s="176"/>
      <c r="Y30" s="39">
        <f t="shared" si="6"/>
        <v>0</v>
      </c>
      <c r="Z30" s="10"/>
      <c r="AA30" s="8"/>
      <c r="AB30" s="176"/>
      <c r="AC30" s="39">
        <f t="shared" si="7"/>
        <v>0</v>
      </c>
      <c r="AD30" s="10"/>
      <c r="AE30" s="8"/>
      <c r="AF30" s="176"/>
      <c r="AG30" s="39">
        <f t="shared" si="8"/>
        <v>0</v>
      </c>
      <c r="AH30" s="10"/>
      <c r="AI30" s="8"/>
      <c r="AJ30" s="176"/>
      <c r="AK30" s="39">
        <f t="shared" si="9"/>
        <v>0</v>
      </c>
      <c r="AL30" s="10"/>
      <c r="AM30" s="8"/>
      <c r="AN30" s="176"/>
      <c r="AO30" s="39">
        <f t="shared" si="10"/>
        <v>0</v>
      </c>
      <c r="AP30" s="10"/>
      <c r="AQ30" s="8"/>
      <c r="AR30" s="176"/>
      <c r="AS30" s="39">
        <f t="shared" si="11"/>
        <v>0</v>
      </c>
      <c r="AT30" s="10"/>
      <c r="AU30" s="8"/>
      <c r="AV30" s="176"/>
      <c r="AW30" s="39">
        <f t="shared" si="12"/>
        <v>0</v>
      </c>
      <c r="AX30" s="10"/>
      <c r="AY30" s="8"/>
      <c r="AZ30" s="176"/>
      <c r="BA30" s="39">
        <f t="shared" si="13"/>
        <v>0</v>
      </c>
      <c r="BB30" s="10"/>
      <c r="BC30" s="8"/>
      <c r="BD30" s="176"/>
      <c r="BE30" s="39">
        <f t="shared" si="14"/>
        <v>0</v>
      </c>
      <c r="BF30" s="10"/>
      <c r="BG30" s="8"/>
      <c r="BH30" s="176"/>
      <c r="BI30" s="39">
        <f t="shared" si="15"/>
        <v>0</v>
      </c>
      <c r="BJ30" s="10"/>
      <c r="BK30" s="8"/>
      <c r="BL30" s="176"/>
      <c r="BM30" s="39">
        <f t="shared" si="16"/>
        <v>0</v>
      </c>
      <c r="BN30" s="10"/>
      <c r="BO30" s="8"/>
      <c r="BP30" s="176"/>
      <c r="BQ30" s="39">
        <f t="shared" si="17"/>
        <v>0</v>
      </c>
      <c r="BR30" s="10"/>
      <c r="BS30" s="8"/>
      <c r="BT30" s="176"/>
      <c r="BU30" s="119">
        <f t="shared" si="18"/>
        <v>0</v>
      </c>
    </row>
    <row r="31" spans="1:73" ht="11.1" customHeight="1" x14ac:dyDescent="0.2">
      <c r="A31" s="170">
        <v>26</v>
      </c>
      <c r="B31" s="155">
        <f>'инд. оценки 2 кл.'!A31</f>
        <v>0</v>
      </c>
      <c r="C31" s="10"/>
      <c r="D31" s="176"/>
      <c r="E31" s="119">
        <f t="shared" si="0"/>
        <v>0</v>
      </c>
      <c r="F31" s="10"/>
      <c r="G31" s="176"/>
      <c r="H31" s="119">
        <f t="shared" si="1"/>
        <v>0</v>
      </c>
      <c r="I31" s="10"/>
      <c r="J31" s="176"/>
      <c r="K31" s="119">
        <f t="shared" si="2"/>
        <v>0</v>
      </c>
      <c r="L31" s="10"/>
      <c r="M31" s="176"/>
      <c r="N31" s="119">
        <f t="shared" si="3"/>
        <v>0</v>
      </c>
      <c r="O31" s="220"/>
      <c r="P31" s="8"/>
      <c r="Q31" s="119">
        <f t="shared" si="4"/>
        <v>0</v>
      </c>
      <c r="R31" s="10"/>
      <c r="S31" s="8"/>
      <c r="T31" s="176"/>
      <c r="U31" s="39">
        <f t="shared" si="5"/>
        <v>0</v>
      </c>
      <c r="V31" s="10"/>
      <c r="W31" s="8"/>
      <c r="X31" s="176"/>
      <c r="Y31" s="39">
        <f t="shared" si="6"/>
        <v>0</v>
      </c>
      <c r="Z31" s="10"/>
      <c r="AA31" s="8"/>
      <c r="AB31" s="176"/>
      <c r="AC31" s="39">
        <f t="shared" si="7"/>
        <v>0</v>
      </c>
      <c r="AD31" s="10"/>
      <c r="AE31" s="8"/>
      <c r="AF31" s="176"/>
      <c r="AG31" s="39">
        <f t="shared" si="8"/>
        <v>0</v>
      </c>
      <c r="AH31" s="10"/>
      <c r="AI31" s="8"/>
      <c r="AJ31" s="176"/>
      <c r="AK31" s="39">
        <f t="shared" si="9"/>
        <v>0</v>
      </c>
      <c r="AL31" s="10"/>
      <c r="AM31" s="8"/>
      <c r="AN31" s="176"/>
      <c r="AO31" s="39">
        <f t="shared" si="10"/>
        <v>0</v>
      </c>
      <c r="AP31" s="10"/>
      <c r="AQ31" s="8"/>
      <c r="AR31" s="176"/>
      <c r="AS31" s="39">
        <f t="shared" si="11"/>
        <v>0</v>
      </c>
      <c r="AT31" s="10"/>
      <c r="AU31" s="8"/>
      <c r="AV31" s="176"/>
      <c r="AW31" s="39">
        <f t="shared" si="12"/>
        <v>0</v>
      </c>
      <c r="AX31" s="10"/>
      <c r="AY31" s="8"/>
      <c r="AZ31" s="176"/>
      <c r="BA31" s="39">
        <f t="shared" si="13"/>
        <v>0</v>
      </c>
      <c r="BB31" s="10"/>
      <c r="BC31" s="8"/>
      <c r="BD31" s="176"/>
      <c r="BE31" s="39">
        <f t="shared" si="14"/>
        <v>0</v>
      </c>
      <c r="BF31" s="10"/>
      <c r="BG31" s="8"/>
      <c r="BH31" s="176"/>
      <c r="BI31" s="39">
        <f t="shared" si="15"/>
        <v>0</v>
      </c>
      <c r="BJ31" s="10"/>
      <c r="BK31" s="8"/>
      <c r="BL31" s="176"/>
      <c r="BM31" s="39">
        <f t="shared" si="16"/>
        <v>0</v>
      </c>
      <c r="BN31" s="10"/>
      <c r="BO31" s="8"/>
      <c r="BP31" s="176"/>
      <c r="BQ31" s="39">
        <f t="shared" si="17"/>
        <v>0</v>
      </c>
      <c r="BR31" s="10"/>
      <c r="BS31" s="8"/>
      <c r="BT31" s="176"/>
      <c r="BU31" s="119">
        <f t="shared" si="18"/>
        <v>0</v>
      </c>
    </row>
    <row r="32" spans="1:73" ht="11.1" customHeight="1" x14ac:dyDescent="0.2">
      <c r="A32" s="170">
        <v>27</v>
      </c>
      <c r="B32" s="155">
        <f>'инд. оценки 2 кл.'!A32</f>
        <v>0</v>
      </c>
      <c r="C32" s="10"/>
      <c r="D32" s="176"/>
      <c r="E32" s="119">
        <f t="shared" si="0"/>
        <v>0</v>
      </c>
      <c r="F32" s="10"/>
      <c r="G32" s="176"/>
      <c r="H32" s="119">
        <f t="shared" si="1"/>
        <v>0</v>
      </c>
      <c r="I32" s="10"/>
      <c r="J32" s="176"/>
      <c r="K32" s="119">
        <f t="shared" si="2"/>
        <v>0</v>
      </c>
      <c r="L32" s="10"/>
      <c r="M32" s="176"/>
      <c r="N32" s="119">
        <f t="shared" si="3"/>
        <v>0</v>
      </c>
      <c r="O32" s="220"/>
      <c r="P32" s="8"/>
      <c r="Q32" s="119">
        <f t="shared" si="4"/>
        <v>0</v>
      </c>
      <c r="R32" s="10"/>
      <c r="S32" s="8"/>
      <c r="T32" s="176"/>
      <c r="U32" s="39">
        <f t="shared" si="5"/>
        <v>0</v>
      </c>
      <c r="V32" s="10"/>
      <c r="W32" s="8"/>
      <c r="X32" s="176"/>
      <c r="Y32" s="39">
        <f t="shared" si="6"/>
        <v>0</v>
      </c>
      <c r="Z32" s="10"/>
      <c r="AA32" s="8"/>
      <c r="AB32" s="176"/>
      <c r="AC32" s="39">
        <f t="shared" si="7"/>
        <v>0</v>
      </c>
      <c r="AD32" s="10"/>
      <c r="AE32" s="8"/>
      <c r="AF32" s="176"/>
      <c r="AG32" s="39">
        <f t="shared" si="8"/>
        <v>0</v>
      </c>
      <c r="AH32" s="10"/>
      <c r="AI32" s="8"/>
      <c r="AJ32" s="176"/>
      <c r="AK32" s="39">
        <f t="shared" si="9"/>
        <v>0</v>
      </c>
      <c r="AL32" s="10"/>
      <c r="AM32" s="8"/>
      <c r="AN32" s="176"/>
      <c r="AO32" s="39">
        <f t="shared" si="10"/>
        <v>0</v>
      </c>
      <c r="AP32" s="10"/>
      <c r="AQ32" s="8"/>
      <c r="AR32" s="176"/>
      <c r="AS32" s="39">
        <f t="shared" si="11"/>
        <v>0</v>
      </c>
      <c r="AT32" s="10"/>
      <c r="AU32" s="8"/>
      <c r="AV32" s="176"/>
      <c r="AW32" s="39">
        <f t="shared" si="12"/>
        <v>0</v>
      </c>
      <c r="AX32" s="10"/>
      <c r="AY32" s="8"/>
      <c r="AZ32" s="176"/>
      <c r="BA32" s="39">
        <f t="shared" si="13"/>
        <v>0</v>
      </c>
      <c r="BB32" s="10"/>
      <c r="BC32" s="8"/>
      <c r="BD32" s="176"/>
      <c r="BE32" s="39">
        <f t="shared" si="14"/>
        <v>0</v>
      </c>
      <c r="BF32" s="10"/>
      <c r="BG32" s="8"/>
      <c r="BH32" s="176"/>
      <c r="BI32" s="39">
        <f t="shared" si="15"/>
        <v>0</v>
      </c>
      <c r="BJ32" s="10"/>
      <c r="BK32" s="8"/>
      <c r="BL32" s="176"/>
      <c r="BM32" s="39">
        <f t="shared" si="16"/>
        <v>0</v>
      </c>
      <c r="BN32" s="10"/>
      <c r="BO32" s="8"/>
      <c r="BP32" s="176"/>
      <c r="BQ32" s="39">
        <f t="shared" si="17"/>
        <v>0</v>
      </c>
      <c r="BR32" s="10"/>
      <c r="BS32" s="8"/>
      <c r="BT32" s="176"/>
      <c r="BU32" s="119">
        <f t="shared" si="18"/>
        <v>0</v>
      </c>
    </row>
    <row r="33" spans="1:73" ht="11.1" customHeight="1" x14ac:dyDescent="0.2">
      <c r="A33" s="170">
        <v>28</v>
      </c>
      <c r="B33" s="155">
        <f>'инд. оценки 2 кл.'!A33</f>
        <v>0</v>
      </c>
      <c r="C33" s="10"/>
      <c r="D33" s="176"/>
      <c r="E33" s="119">
        <f t="shared" si="0"/>
        <v>0</v>
      </c>
      <c r="F33" s="10"/>
      <c r="G33" s="176"/>
      <c r="H33" s="119">
        <f t="shared" si="1"/>
        <v>0</v>
      </c>
      <c r="I33" s="10"/>
      <c r="J33" s="176"/>
      <c r="K33" s="119">
        <f t="shared" si="2"/>
        <v>0</v>
      </c>
      <c r="L33" s="10"/>
      <c r="M33" s="176"/>
      <c r="N33" s="119">
        <f t="shared" si="3"/>
        <v>0</v>
      </c>
      <c r="O33" s="220"/>
      <c r="P33" s="8"/>
      <c r="Q33" s="119">
        <f t="shared" si="4"/>
        <v>0</v>
      </c>
      <c r="R33" s="10"/>
      <c r="S33" s="8"/>
      <c r="T33" s="176"/>
      <c r="U33" s="39">
        <f t="shared" si="5"/>
        <v>0</v>
      </c>
      <c r="V33" s="10"/>
      <c r="W33" s="8"/>
      <c r="X33" s="176"/>
      <c r="Y33" s="39">
        <f t="shared" si="6"/>
        <v>0</v>
      </c>
      <c r="Z33" s="10"/>
      <c r="AA33" s="8"/>
      <c r="AB33" s="176"/>
      <c r="AC33" s="39">
        <f t="shared" si="7"/>
        <v>0</v>
      </c>
      <c r="AD33" s="10"/>
      <c r="AE33" s="8"/>
      <c r="AF33" s="176"/>
      <c r="AG33" s="39">
        <f t="shared" si="8"/>
        <v>0</v>
      </c>
      <c r="AH33" s="10"/>
      <c r="AI33" s="8"/>
      <c r="AJ33" s="176"/>
      <c r="AK33" s="39">
        <f t="shared" si="9"/>
        <v>0</v>
      </c>
      <c r="AL33" s="10"/>
      <c r="AM33" s="8"/>
      <c r="AN33" s="176"/>
      <c r="AO33" s="39">
        <f t="shared" si="10"/>
        <v>0</v>
      </c>
      <c r="AP33" s="10"/>
      <c r="AQ33" s="8"/>
      <c r="AR33" s="176"/>
      <c r="AS33" s="39">
        <f t="shared" si="11"/>
        <v>0</v>
      </c>
      <c r="AT33" s="10"/>
      <c r="AU33" s="8"/>
      <c r="AV33" s="176"/>
      <c r="AW33" s="39">
        <f t="shared" si="12"/>
        <v>0</v>
      </c>
      <c r="AX33" s="10"/>
      <c r="AY33" s="8"/>
      <c r="AZ33" s="176"/>
      <c r="BA33" s="39">
        <f t="shared" si="13"/>
        <v>0</v>
      </c>
      <c r="BB33" s="10"/>
      <c r="BC33" s="8"/>
      <c r="BD33" s="176"/>
      <c r="BE33" s="39">
        <f t="shared" si="14"/>
        <v>0</v>
      </c>
      <c r="BF33" s="10"/>
      <c r="BG33" s="8"/>
      <c r="BH33" s="176"/>
      <c r="BI33" s="39">
        <f t="shared" si="15"/>
        <v>0</v>
      </c>
      <c r="BJ33" s="10"/>
      <c r="BK33" s="8"/>
      <c r="BL33" s="176"/>
      <c r="BM33" s="39">
        <f t="shared" si="16"/>
        <v>0</v>
      </c>
      <c r="BN33" s="10"/>
      <c r="BO33" s="8"/>
      <c r="BP33" s="176"/>
      <c r="BQ33" s="39">
        <f t="shared" si="17"/>
        <v>0</v>
      </c>
      <c r="BR33" s="10"/>
      <c r="BS33" s="8"/>
      <c r="BT33" s="176"/>
      <c r="BU33" s="119">
        <f t="shared" si="18"/>
        <v>0</v>
      </c>
    </row>
    <row r="34" spans="1:73" ht="11.1" customHeight="1" x14ac:dyDescent="0.2">
      <c r="A34" s="170">
        <v>29</v>
      </c>
      <c r="B34" s="155">
        <f>'инд. оценки 2 кл.'!A34</f>
        <v>0</v>
      </c>
      <c r="C34" s="10"/>
      <c r="D34" s="176"/>
      <c r="E34" s="119">
        <f t="shared" si="0"/>
        <v>0</v>
      </c>
      <c r="F34" s="10"/>
      <c r="G34" s="176"/>
      <c r="H34" s="119">
        <f t="shared" si="1"/>
        <v>0</v>
      </c>
      <c r="I34" s="10"/>
      <c r="J34" s="176"/>
      <c r="K34" s="119">
        <f t="shared" si="2"/>
        <v>0</v>
      </c>
      <c r="L34" s="10"/>
      <c r="M34" s="176"/>
      <c r="N34" s="119">
        <f t="shared" si="3"/>
        <v>0</v>
      </c>
      <c r="O34" s="220"/>
      <c r="P34" s="8"/>
      <c r="Q34" s="119">
        <f t="shared" si="4"/>
        <v>0</v>
      </c>
      <c r="R34" s="10"/>
      <c r="S34" s="8"/>
      <c r="T34" s="176"/>
      <c r="U34" s="39">
        <f t="shared" si="5"/>
        <v>0</v>
      </c>
      <c r="V34" s="10"/>
      <c r="W34" s="8"/>
      <c r="X34" s="176"/>
      <c r="Y34" s="39">
        <f t="shared" si="6"/>
        <v>0</v>
      </c>
      <c r="Z34" s="10"/>
      <c r="AA34" s="8"/>
      <c r="AB34" s="176"/>
      <c r="AC34" s="39">
        <f t="shared" si="7"/>
        <v>0</v>
      </c>
      <c r="AD34" s="10"/>
      <c r="AE34" s="8"/>
      <c r="AF34" s="176"/>
      <c r="AG34" s="39">
        <f t="shared" si="8"/>
        <v>0</v>
      </c>
      <c r="AH34" s="10"/>
      <c r="AI34" s="8"/>
      <c r="AJ34" s="176"/>
      <c r="AK34" s="39">
        <f t="shared" si="9"/>
        <v>0</v>
      </c>
      <c r="AL34" s="10"/>
      <c r="AM34" s="8"/>
      <c r="AN34" s="176"/>
      <c r="AO34" s="39">
        <f t="shared" si="10"/>
        <v>0</v>
      </c>
      <c r="AP34" s="10"/>
      <c r="AQ34" s="8"/>
      <c r="AR34" s="176"/>
      <c r="AS34" s="39">
        <f t="shared" si="11"/>
        <v>0</v>
      </c>
      <c r="AT34" s="10"/>
      <c r="AU34" s="8"/>
      <c r="AV34" s="176"/>
      <c r="AW34" s="39">
        <f t="shared" si="12"/>
        <v>0</v>
      </c>
      <c r="AX34" s="10"/>
      <c r="AY34" s="8"/>
      <c r="AZ34" s="176"/>
      <c r="BA34" s="39">
        <f t="shared" si="13"/>
        <v>0</v>
      </c>
      <c r="BB34" s="10"/>
      <c r="BC34" s="8"/>
      <c r="BD34" s="176"/>
      <c r="BE34" s="39">
        <f t="shared" si="14"/>
        <v>0</v>
      </c>
      <c r="BF34" s="10"/>
      <c r="BG34" s="8"/>
      <c r="BH34" s="176"/>
      <c r="BI34" s="39">
        <f t="shared" si="15"/>
        <v>0</v>
      </c>
      <c r="BJ34" s="10"/>
      <c r="BK34" s="8"/>
      <c r="BL34" s="176"/>
      <c r="BM34" s="39">
        <f t="shared" si="16"/>
        <v>0</v>
      </c>
      <c r="BN34" s="10"/>
      <c r="BO34" s="8"/>
      <c r="BP34" s="176"/>
      <c r="BQ34" s="39">
        <f t="shared" si="17"/>
        <v>0</v>
      </c>
      <c r="BR34" s="10"/>
      <c r="BS34" s="8"/>
      <c r="BT34" s="176"/>
      <c r="BU34" s="119">
        <f t="shared" si="18"/>
        <v>0</v>
      </c>
    </row>
    <row r="35" spans="1:73" ht="11.1" customHeight="1" x14ac:dyDescent="0.2">
      <c r="A35" s="170">
        <v>30</v>
      </c>
      <c r="B35" s="155">
        <f>'инд. оценки 2 кл.'!A35</f>
        <v>0</v>
      </c>
      <c r="C35" s="10"/>
      <c r="D35" s="176"/>
      <c r="E35" s="119">
        <f t="shared" si="0"/>
        <v>0</v>
      </c>
      <c r="F35" s="10"/>
      <c r="G35" s="176"/>
      <c r="H35" s="119">
        <f t="shared" si="1"/>
        <v>0</v>
      </c>
      <c r="I35" s="10"/>
      <c r="J35" s="176"/>
      <c r="K35" s="119">
        <f t="shared" si="2"/>
        <v>0</v>
      </c>
      <c r="L35" s="10"/>
      <c r="M35" s="176"/>
      <c r="N35" s="119">
        <f t="shared" si="3"/>
        <v>0</v>
      </c>
      <c r="O35" s="220"/>
      <c r="P35" s="8"/>
      <c r="Q35" s="119">
        <f t="shared" si="4"/>
        <v>0</v>
      </c>
      <c r="R35" s="10"/>
      <c r="S35" s="8"/>
      <c r="T35" s="176"/>
      <c r="U35" s="39">
        <f t="shared" si="5"/>
        <v>0</v>
      </c>
      <c r="V35" s="10"/>
      <c r="W35" s="8"/>
      <c r="X35" s="176"/>
      <c r="Y35" s="39">
        <f t="shared" si="6"/>
        <v>0</v>
      </c>
      <c r="Z35" s="10"/>
      <c r="AA35" s="8"/>
      <c r="AB35" s="176"/>
      <c r="AC35" s="39">
        <f t="shared" si="7"/>
        <v>0</v>
      </c>
      <c r="AD35" s="10"/>
      <c r="AE35" s="8"/>
      <c r="AF35" s="176"/>
      <c r="AG35" s="39">
        <f t="shared" si="8"/>
        <v>0</v>
      </c>
      <c r="AH35" s="10"/>
      <c r="AI35" s="8"/>
      <c r="AJ35" s="176"/>
      <c r="AK35" s="39">
        <f t="shared" si="9"/>
        <v>0</v>
      </c>
      <c r="AL35" s="10"/>
      <c r="AM35" s="8"/>
      <c r="AN35" s="176"/>
      <c r="AO35" s="39">
        <f t="shared" si="10"/>
        <v>0</v>
      </c>
      <c r="AP35" s="10"/>
      <c r="AQ35" s="8"/>
      <c r="AR35" s="176"/>
      <c r="AS35" s="39">
        <f t="shared" si="11"/>
        <v>0</v>
      </c>
      <c r="AT35" s="10"/>
      <c r="AU35" s="8"/>
      <c r="AV35" s="176"/>
      <c r="AW35" s="39">
        <f t="shared" si="12"/>
        <v>0</v>
      </c>
      <c r="AX35" s="10"/>
      <c r="AY35" s="8"/>
      <c r="AZ35" s="176"/>
      <c r="BA35" s="39">
        <f t="shared" si="13"/>
        <v>0</v>
      </c>
      <c r="BB35" s="10"/>
      <c r="BC35" s="8"/>
      <c r="BD35" s="176"/>
      <c r="BE35" s="39">
        <f t="shared" si="14"/>
        <v>0</v>
      </c>
      <c r="BF35" s="10"/>
      <c r="BG35" s="8"/>
      <c r="BH35" s="176"/>
      <c r="BI35" s="39">
        <f t="shared" si="15"/>
        <v>0</v>
      </c>
      <c r="BJ35" s="10"/>
      <c r="BK35" s="8"/>
      <c r="BL35" s="176"/>
      <c r="BM35" s="39">
        <f t="shared" si="16"/>
        <v>0</v>
      </c>
      <c r="BN35" s="10"/>
      <c r="BO35" s="8"/>
      <c r="BP35" s="176"/>
      <c r="BQ35" s="39">
        <f t="shared" si="17"/>
        <v>0</v>
      </c>
      <c r="BR35" s="10"/>
      <c r="BS35" s="8"/>
      <c r="BT35" s="176"/>
      <c r="BU35" s="119">
        <f>SUM(BR35:BT35)</f>
        <v>0</v>
      </c>
    </row>
    <row r="36" spans="1:73" ht="11.1" customHeight="1" x14ac:dyDescent="0.2">
      <c r="A36" s="170">
        <v>31</v>
      </c>
      <c r="B36" s="155">
        <f>'инд. оценки 2 кл.'!A36</f>
        <v>0</v>
      </c>
      <c r="C36" s="10"/>
      <c r="D36" s="176"/>
      <c r="E36" s="119">
        <f t="shared" si="0"/>
        <v>0</v>
      </c>
      <c r="F36" s="10"/>
      <c r="G36" s="176"/>
      <c r="H36" s="119">
        <f t="shared" si="1"/>
        <v>0</v>
      </c>
      <c r="I36" s="10"/>
      <c r="J36" s="176"/>
      <c r="K36" s="119">
        <f t="shared" si="2"/>
        <v>0</v>
      </c>
      <c r="L36" s="10"/>
      <c r="M36" s="176"/>
      <c r="N36" s="119">
        <f t="shared" si="3"/>
        <v>0</v>
      </c>
      <c r="O36" s="220"/>
      <c r="P36" s="8"/>
      <c r="Q36" s="119">
        <f t="shared" si="4"/>
        <v>0</v>
      </c>
      <c r="R36" s="10"/>
      <c r="S36" s="8"/>
      <c r="T36" s="176"/>
      <c r="U36" s="39">
        <f t="shared" si="5"/>
        <v>0</v>
      </c>
      <c r="V36" s="10"/>
      <c r="W36" s="8"/>
      <c r="X36" s="176"/>
      <c r="Y36" s="39">
        <f t="shared" si="6"/>
        <v>0</v>
      </c>
      <c r="Z36" s="10"/>
      <c r="AA36" s="8"/>
      <c r="AB36" s="176"/>
      <c r="AC36" s="39">
        <f t="shared" si="7"/>
        <v>0</v>
      </c>
      <c r="AD36" s="10"/>
      <c r="AE36" s="8"/>
      <c r="AF36" s="176"/>
      <c r="AG36" s="39">
        <f t="shared" si="8"/>
        <v>0</v>
      </c>
      <c r="AH36" s="10"/>
      <c r="AI36" s="8"/>
      <c r="AJ36" s="176"/>
      <c r="AK36" s="39">
        <f t="shared" si="9"/>
        <v>0</v>
      </c>
      <c r="AL36" s="10"/>
      <c r="AM36" s="8"/>
      <c r="AN36" s="176"/>
      <c r="AO36" s="39">
        <f t="shared" si="10"/>
        <v>0</v>
      </c>
      <c r="AP36" s="10"/>
      <c r="AQ36" s="8"/>
      <c r="AR36" s="176"/>
      <c r="AS36" s="39">
        <f t="shared" si="11"/>
        <v>0</v>
      </c>
      <c r="AT36" s="10"/>
      <c r="AU36" s="8"/>
      <c r="AV36" s="176"/>
      <c r="AW36" s="39">
        <f t="shared" si="12"/>
        <v>0</v>
      </c>
      <c r="AX36" s="10"/>
      <c r="AY36" s="8"/>
      <c r="AZ36" s="176"/>
      <c r="BA36" s="39">
        <f t="shared" si="13"/>
        <v>0</v>
      </c>
      <c r="BB36" s="10"/>
      <c r="BC36" s="8"/>
      <c r="BD36" s="176"/>
      <c r="BE36" s="39">
        <f t="shared" si="14"/>
        <v>0</v>
      </c>
      <c r="BF36" s="10"/>
      <c r="BG36" s="8"/>
      <c r="BH36" s="176"/>
      <c r="BI36" s="39">
        <f t="shared" si="15"/>
        <v>0</v>
      </c>
      <c r="BJ36" s="10"/>
      <c r="BK36" s="8"/>
      <c r="BL36" s="176"/>
      <c r="BM36" s="39">
        <f t="shared" si="16"/>
        <v>0</v>
      </c>
      <c r="BN36" s="10"/>
      <c r="BO36" s="8"/>
      <c r="BP36" s="176"/>
      <c r="BQ36" s="39">
        <f t="shared" si="17"/>
        <v>0</v>
      </c>
      <c r="BR36" s="10"/>
      <c r="BS36" s="8"/>
      <c r="BT36" s="176"/>
      <c r="BU36" s="119">
        <f t="shared" si="18"/>
        <v>0</v>
      </c>
    </row>
    <row r="37" spans="1:73" ht="11.1" customHeight="1" x14ac:dyDescent="0.2">
      <c r="A37" s="170">
        <v>32</v>
      </c>
      <c r="B37" s="155">
        <f>'инд. оценки 2 кл.'!A37</f>
        <v>0</v>
      </c>
      <c r="C37" s="10"/>
      <c r="D37" s="176"/>
      <c r="E37" s="119">
        <f t="shared" si="0"/>
        <v>0</v>
      </c>
      <c r="F37" s="10"/>
      <c r="G37" s="176"/>
      <c r="H37" s="119">
        <f t="shared" si="1"/>
        <v>0</v>
      </c>
      <c r="I37" s="10"/>
      <c r="J37" s="176"/>
      <c r="K37" s="119">
        <f t="shared" si="2"/>
        <v>0</v>
      </c>
      <c r="L37" s="10"/>
      <c r="M37" s="176"/>
      <c r="N37" s="119">
        <f t="shared" si="3"/>
        <v>0</v>
      </c>
      <c r="O37" s="220"/>
      <c r="P37" s="8"/>
      <c r="Q37" s="119">
        <f t="shared" si="4"/>
        <v>0</v>
      </c>
      <c r="R37" s="10"/>
      <c r="S37" s="8"/>
      <c r="T37" s="176"/>
      <c r="U37" s="39">
        <f t="shared" si="5"/>
        <v>0</v>
      </c>
      <c r="V37" s="10"/>
      <c r="W37" s="8"/>
      <c r="X37" s="176"/>
      <c r="Y37" s="39">
        <f t="shared" si="6"/>
        <v>0</v>
      </c>
      <c r="Z37" s="10"/>
      <c r="AA37" s="8"/>
      <c r="AB37" s="176"/>
      <c r="AC37" s="39">
        <f t="shared" si="7"/>
        <v>0</v>
      </c>
      <c r="AD37" s="10"/>
      <c r="AE37" s="8"/>
      <c r="AF37" s="176"/>
      <c r="AG37" s="39">
        <f t="shared" si="8"/>
        <v>0</v>
      </c>
      <c r="AH37" s="10"/>
      <c r="AI37" s="8"/>
      <c r="AJ37" s="176"/>
      <c r="AK37" s="39">
        <f t="shared" si="9"/>
        <v>0</v>
      </c>
      <c r="AL37" s="10"/>
      <c r="AM37" s="8"/>
      <c r="AN37" s="176"/>
      <c r="AO37" s="39">
        <f t="shared" si="10"/>
        <v>0</v>
      </c>
      <c r="AP37" s="10"/>
      <c r="AQ37" s="8"/>
      <c r="AR37" s="176"/>
      <c r="AS37" s="39">
        <f t="shared" si="11"/>
        <v>0</v>
      </c>
      <c r="AT37" s="10"/>
      <c r="AU37" s="8"/>
      <c r="AV37" s="176"/>
      <c r="AW37" s="39">
        <f t="shared" si="12"/>
        <v>0</v>
      </c>
      <c r="AX37" s="10"/>
      <c r="AY37" s="8"/>
      <c r="AZ37" s="176"/>
      <c r="BA37" s="39">
        <f t="shared" si="13"/>
        <v>0</v>
      </c>
      <c r="BB37" s="10"/>
      <c r="BC37" s="8"/>
      <c r="BD37" s="176"/>
      <c r="BE37" s="39">
        <f t="shared" si="14"/>
        <v>0</v>
      </c>
      <c r="BF37" s="10"/>
      <c r="BG37" s="8"/>
      <c r="BH37" s="176"/>
      <c r="BI37" s="39">
        <f t="shared" si="15"/>
        <v>0</v>
      </c>
      <c r="BJ37" s="10"/>
      <c r="BK37" s="8"/>
      <c r="BL37" s="176"/>
      <c r="BM37" s="39">
        <f t="shared" si="16"/>
        <v>0</v>
      </c>
      <c r="BN37" s="10"/>
      <c r="BO37" s="8"/>
      <c r="BP37" s="176"/>
      <c r="BQ37" s="39">
        <f t="shared" si="17"/>
        <v>0</v>
      </c>
      <c r="BR37" s="10"/>
      <c r="BS37" s="8"/>
      <c r="BT37" s="176"/>
      <c r="BU37" s="119">
        <f t="shared" si="18"/>
        <v>0</v>
      </c>
    </row>
    <row r="38" spans="1:73" ht="11.1" customHeight="1" x14ac:dyDescent="0.2">
      <c r="A38" s="170">
        <v>33</v>
      </c>
      <c r="B38" s="155">
        <f>'инд. оценки 2 кл.'!A38</f>
        <v>0</v>
      </c>
      <c r="C38" s="10"/>
      <c r="D38" s="176"/>
      <c r="E38" s="119">
        <f t="shared" si="0"/>
        <v>0</v>
      </c>
      <c r="F38" s="10"/>
      <c r="G38" s="176"/>
      <c r="H38" s="119">
        <f t="shared" si="1"/>
        <v>0</v>
      </c>
      <c r="I38" s="10"/>
      <c r="J38" s="176"/>
      <c r="K38" s="119">
        <f t="shared" si="2"/>
        <v>0</v>
      </c>
      <c r="L38" s="10"/>
      <c r="M38" s="176"/>
      <c r="N38" s="119">
        <f t="shared" si="3"/>
        <v>0</v>
      </c>
      <c r="O38" s="220"/>
      <c r="P38" s="8"/>
      <c r="Q38" s="119">
        <f t="shared" si="4"/>
        <v>0</v>
      </c>
      <c r="R38" s="10"/>
      <c r="S38" s="8"/>
      <c r="T38" s="176"/>
      <c r="U38" s="39">
        <f t="shared" si="5"/>
        <v>0</v>
      </c>
      <c r="V38" s="10"/>
      <c r="W38" s="8"/>
      <c r="X38" s="176"/>
      <c r="Y38" s="39">
        <f t="shared" si="6"/>
        <v>0</v>
      </c>
      <c r="Z38" s="10"/>
      <c r="AA38" s="8"/>
      <c r="AB38" s="176"/>
      <c r="AC38" s="39">
        <f t="shared" si="7"/>
        <v>0</v>
      </c>
      <c r="AD38" s="10"/>
      <c r="AE38" s="8"/>
      <c r="AF38" s="176"/>
      <c r="AG38" s="39">
        <f t="shared" si="8"/>
        <v>0</v>
      </c>
      <c r="AH38" s="10"/>
      <c r="AI38" s="8"/>
      <c r="AJ38" s="176"/>
      <c r="AK38" s="39">
        <f t="shared" si="9"/>
        <v>0</v>
      </c>
      <c r="AL38" s="10"/>
      <c r="AM38" s="8"/>
      <c r="AN38" s="176"/>
      <c r="AO38" s="39">
        <f t="shared" si="10"/>
        <v>0</v>
      </c>
      <c r="AP38" s="10"/>
      <c r="AQ38" s="8"/>
      <c r="AR38" s="176"/>
      <c r="AS38" s="39">
        <f t="shared" si="11"/>
        <v>0</v>
      </c>
      <c r="AT38" s="10"/>
      <c r="AU38" s="8"/>
      <c r="AV38" s="176"/>
      <c r="AW38" s="39">
        <f t="shared" si="12"/>
        <v>0</v>
      </c>
      <c r="AX38" s="10"/>
      <c r="AY38" s="8"/>
      <c r="AZ38" s="176"/>
      <c r="BA38" s="39">
        <f t="shared" si="13"/>
        <v>0</v>
      </c>
      <c r="BB38" s="10"/>
      <c r="BC38" s="8"/>
      <c r="BD38" s="176"/>
      <c r="BE38" s="39">
        <f t="shared" si="14"/>
        <v>0</v>
      </c>
      <c r="BF38" s="10"/>
      <c r="BG38" s="8"/>
      <c r="BH38" s="176"/>
      <c r="BI38" s="39">
        <f t="shared" si="15"/>
        <v>0</v>
      </c>
      <c r="BJ38" s="10"/>
      <c r="BK38" s="8"/>
      <c r="BL38" s="176"/>
      <c r="BM38" s="39">
        <f t="shared" si="16"/>
        <v>0</v>
      </c>
      <c r="BN38" s="10"/>
      <c r="BO38" s="8"/>
      <c r="BP38" s="176"/>
      <c r="BQ38" s="39">
        <f t="shared" si="17"/>
        <v>0</v>
      </c>
      <c r="BR38" s="10"/>
      <c r="BS38" s="8"/>
      <c r="BT38" s="176"/>
      <c r="BU38" s="119">
        <f t="shared" si="18"/>
        <v>0</v>
      </c>
    </row>
    <row r="39" spans="1:73" ht="11.1" customHeight="1" x14ac:dyDescent="0.2">
      <c r="A39" s="170">
        <v>34</v>
      </c>
      <c r="B39" s="155">
        <f>'инд. оценки 2 кл.'!A39</f>
        <v>0</v>
      </c>
      <c r="C39" s="10"/>
      <c r="D39" s="176"/>
      <c r="E39" s="119">
        <f t="shared" si="0"/>
        <v>0</v>
      </c>
      <c r="F39" s="10"/>
      <c r="G39" s="176"/>
      <c r="H39" s="119">
        <f t="shared" si="1"/>
        <v>0</v>
      </c>
      <c r="I39" s="10"/>
      <c r="J39" s="176"/>
      <c r="K39" s="119">
        <f t="shared" si="2"/>
        <v>0</v>
      </c>
      <c r="L39" s="10"/>
      <c r="M39" s="176"/>
      <c r="N39" s="119">
        <f t="shared" si="3"/>
        <v>0</v>
      </c>
      <c r="O39" s="220"/>
      <c r="P39" s="8"/>
      <c r="Q39" s="119">
        <f t="shared" si="4"/>
        <v>0</v>
      </c>
      <c r="R39" s="10"/>
      <c r="S39" s="8"/>
      <c r="T39" s="176"/>
      <c r="U39" s="39">
        <f t="shared" si="5"/>
        <v>0</v>
      </c>
      <c r="V39" s="10"/>
      <c r="W39" s="8"/>
      <c r="X39" s="176"/>
      <c r="Y39" s="39">
        <f t="shared" si="6"/>
        <v>0</v>
      </c>
      <c r="Z39" s="10"/>
      <c r="AA39" s="8"/>
      <c r="AB39" s="176"/>
      <c r="AC39" s="39">
        <f t="shared" si="7"/>
        <v>0</v>
      </c>
      <c r="AD39" s="10"/>
      <c r="AE39" s="8"/>
      <c r="AF39" s="176"/>
      <c r="AG39" s="39">
        <f t="shared" si="8"/>
        <v>0</v>
      </c>
      <c r="AH39" s="10"/>
      <c r="AI39" s="8"/>
      <c r="AJ39" s="176"/>
      <c r="AK39" s="39">
        <f t="shared" si="9"/>
        <v>0</v>
      </c>
      <c r="AL39" s="10"/>
      <c r="AM39" s="8"/>
      <c r="AN39" s="176"/>
      <c r="AO39" s="39">
        <f t="shared" si="10"/>
        <v>0</v>
      </c>
      <c r="AP39" s="10"/>
      <c r="AQ39" s="8"/>
      <c r="AR39" s="176"/>
      <c r="AS39" s="39">
        <f t="shared" si="11"/>
        <v>0</v>
      </c>
      <c r="AT39" s="10"/>
      <c r="AU39" s="8"/>
      <c r="AV39" s="176"/>
      <c r="AW39" s="39">
        <f t="shared" si="12"/>
        <v>0</v>
      </c>
      <c r="AX39" s="10"/>
      <c r="AY39" s="8"/>
      <c r="AZ39" s="176"/>
      <c r="BA39" s="39">
        <f t="shared" si="13"/>
        <v>0</v>
      </c>
      <c r="BB39" s="10"/>
      <c r="BC39" s="8"/>
      <c r="BD39" s="176"/>
      <c r="BE39" s="39">
        <f t="shared" si="14"/>
        <v>0</v>
      </c>
      <c r="BF39" s="10"/>
      <c r="BG39" s="8"/>
      <c r="BH39" s="176"/>
      <c r="BI39" s="39">
        <f t="shared" si="15"/>
        <v>0</v>
      </c>
      <c r="BJ39" s="10"/>
      <c r="BK39" s="8"/>
      <c r="BL39" s="176"/>
      <c r="BM39" s="39">
        <f t="shared" si="16"/>
        <v>0</v>
      </c>
      <c r="BN39" s="10"/>
      <c r="BO39" s="8"/>
      <c r="BP39" s="176"/>
      <c r="BQ39" s="39">
        <f t="shared" si="17"/>
        <v>0</v>
      </c>
      <c r="BR39" s="10"/>
      <c r="BS39" s="8"/>
      <c r="BT39" s="176"/>
      <c r="BU39" s="119">
        <f t="shared" si="18"/>
        <v>0</v>
      </c>
    </row>
    <row r="40" spans="1:73" ht="11.1" customHeight="1" thickBot="1" x14ac:dyDescent="0.25">
      <c r="A40" s="190">
        <v>35</v>
      </c>
      <c r="B40" s="213">
        <f>'инд. оценки 2 кл.'!A40</f>
        <v>0</v>
      </c>
      <c r="C40" s="45"/>
      <c r="D40" s="197"/>
      <c r="E40" s="218">
        <f t="shared" si="0"/>
        <v>0</v>
      </c>
      <c r="F40" s="45"/>
      <c r="G40" s="197"/>
      <c r="H40" s="218">
        <f t="shared" si="1"/>
        <v>0</v>
      </c>
      <c r="I40" s="45"/>
      <c r="J40" s="197"/>
      <c r="K40" s="218">
        <f t="shared" si="2"/>
        <v>0</v>
      </c>
      <c r="L40" s="45"/>
      <c r="M40" s="197"/>
      <c r="N40" s="218">
        <f t="shared" si="3"/>
        <v>0</v>
      </c>
      <c r="O40" s="223"/>
      <c r="P40" s="209"/>
      <c r="Q40" s="218">
        <f t="shared" si="4"/>
        <v>0</v>
      </c>
      <c r="R40" s="45"/>
      <c r="S40" s="209"/>
      <c r="T40" s="197"/>
      <c r="U40" s="215">
        <f t="shared" si="5"/>
        <v>0</v>
      </c>
      <c r="V40" s="45"/>
      <c r="W40" s="209"/>
      <c r="X40" s="197"/>
      <c r="Y40" s="215">
        <f t="shared" si="6"/>
        <v>0</v>
      </c>
      <c r="Z40" s="45"/>
      <c r="AA40" s="209"/>
      <c r="AB40" s="197"/>
      <c r="AC40" s="215">
        <f t="shared" si="7"/>
        <v>0</v>
      </c>
      <c r="AD40" s="45"/>
      <c r="AE40" s="209"/>
      <c r="AF40" s="197"/>
      <c r="AG40" s="215">
        <f t="shared" si="8"/>
        <v>0</v>
      </c>
      <c r="AH40" s="45"/>
      <c r="AI40" s="209"/>
      <c r="AJ40" s="197"/>
      <c r="AK40" s="215">
        <f t="shared" si="9"/>
        <v>0</v>
      </c>
      <c r="AL40" s="45"/>
      <c r="AM40" s="209"/>
      <c r="AN40" s="197"/>
      <c r="AO40" s="215">
        <f t="shared" si="10"/>
        <v>0</v>
      </c>
      <c r="AP40" s="45"/>
      <c r="AQ40" s="209"/>
      <c r="AR40" s="197"/>
      <c r="AS40" s="215">
        <f t="shared" si="11"/>
        <v>0</v>
      </c>
      <c r="AT40" s="45"/>
      <c r="AU40" s="209"/>
      <c r="AV40" s="197"/>
      <c r="AW40" s="215">
        <f t="shared" si="12"/>
        <v>0</v>
      </c>
      <c r="AX40" s="45"/>
      <c r="AY40" s="209"/>
      <c r="AZ40" s="197"/>
      <c r="BA40" s="215">
        <f t="shared" si="13"/>
        <v>0</v>
      </c>
      <c r="BB40" s="45"/>
      <c r="BC40" s="209"/>
      <c r="BD40" s="197"/>
      <c r="BE40" s="215">
        <f t="shared" si="14"/>
        <v>0</v>
      </c>
      <c r="BF40" s="45"/>
      <c r="BG40" s="209"/>
      <c r="BH40" s="197"/>
      <c r="BI40" s="215">
        <f t="shared" si="15"/>
        <v>0</v>
      </c>
      <c r="BJ40" s="45"/>
      <c r="BK40" s="209"/>
      <c r="BL40" s="197"/>
      <c r="BM40" s="215">
        <f t="shared" si="16"/>
        <v>0</v>
      </c>
      <c r="BN40" s="45"/>
      <c r="BO40" s="209"/>
      <c r="BP40" s="197"/>
      <c r="BQ40" s="215">
        <f t="shared" si="17"/>
        <v>0</v>
      </c>
      <c r="BR40" s="45"/>
      <c r="BS40" s="209"/>
      <c r="BT40" s="197"/>
      <c r="BU40" s="218">
        <f t="shared" si="18"/>
        <v>0</v>
      </c>
    </row>
    <row r="41" spans="1:73" ht="15" customHeight="1" x14ac:dyDescent="0.25">
      <c r="A41" s="427" t="s">
        <v>143</v>
      </c>
      <c r="B41" s="427"/>
      <c r="C41" s="427"/>
      <c r="D41" s="427"/>
      <c r="E41" s="427"/>
      <c r="F41" s="427"/>
      <c r="G41" s="248">
        <v>0</v>
      </c>
      <c r="H41" s="249" t="s">
        <v>144</v>
      </c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  <c r="U41" s="249"/>
      <c r="V41" s="249"/>
      <c r="AO41" s="221"/>
      <c r="AP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</row>
  </sheetData>
  <sheetProtection password="CF36" sheet="1" objects="1" scenarios="1"/>
  <mergeCells count="26">
    <mergeCell ref="O4:Q4"/>
    <mergeCell ref="R4:U4"/>
    <mergeCell ref="V4:Y4"/>
    <mergeCell ref="Z4:AC4"/>
    <mergeCell ref="AD4:AG4"/>
    <mergeCell ref="AP4:AS4"/>
    <mergeCell ref="AT4:AW4"/>
    <mergeCell ref="AX4:BA4"/>
    <mergeCell ref="BB4:BE4"/>
    <mergeCell ref="BF4:BI4"/>
    <mergeCell ref="A41:F41"/>
    <mergeCell ref="A2:BU2"/>
    <mergeCell ref="C3:Q3"/>
    <mergeCell ref="R3:BE3"/>
    <mergeCell ref="BF3:BU3"/>
    <mergeCell ref="AH4:AK4"/>
    <mergeCell ref="A4:A5"/>
    <mergeCell ref="B4:B5"/>
    <mergeCell ref="C4:E4"/>
    <mergeCell ref="F4:H4"/>
    <mergeCell ref="I4:K4"/>
    <mergeCell ref="L4:N4"/>
    <mergeCell ref="BJ4:BM4"/>
    <mergeCell ref="BN4:BQ4"/>
    <mergeCell ref="BR4:BU4"/>
    <mergeCell ref="AL4:AO4"/>
  </mergeCells>
  <conditionalFormatting sqref="B6:B40">
    <cfRule type="cellIs" dxfId="166" priority="1" stopIfTrue="1" operator="equal">
      <formula>0</formula>
    </cfRule>
  </conditionalFormatting>
  <pageMargins left="0.15748031496062992" right="0.15748031496062992" top="0.23622047244094491" bottom="0.23622047244094491" header="0.51181102362204722" footer="0.51181102362204722"/>
  <pageSetup paperSize="9" orientation="landscape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00B0F0"/>
  </sheetPr>
  <dimension ref="A1:K54"/>
  <sheetViews>
    <sheetView workbookViewId="0">
      <selection activeCell="C3" sqref="C3"/>
    </sheetView>
  </sheetViews>
  <sheetFormatPr defaultColWidth="11.42578125" defaultRowHeight="12.75" x14ac:dyDescent="0.2"/>
  <cols>
    <col min="1" max="1" width="4.5703125" style="146" customWidth="1"/>
    <col min="2" max="2" width="23.140625" style="11" customWidth="1"/>
    <col min="3" max="9" width="8.7109375" style="11" customWidth="1"/>
    <col min="10" max="10" width="9.7109375" style="11" customWidth="1"/>
    <col min="11" max="11" width="18.7109375" style="11" customWidth="1"/>
    <col min="12" max="16384" width="11.42578125" style="11"/>
  </cols>
  <sheetData>
    <row r="1" spans="1:11" s="144" customFormat="1" ht="11.25" customHeight="1" thickBot="1" x14ac:dyDescent="0.25">
      <c r="A1" s="305" t="s">
        <v>60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</row>
    <row r="2" spans="1:11" ht="33.75" customHeight="1" x14ac:dyDescent="0.2">
      <c r="A2" s="148" t="s">
        <v>0</v>
      </c>
      <c r="B2" s="149" t="s">
        <v>1</v>
      </c>
      <c r="C2" s="96" t="s">
        <v>2</v>
      </c>
      <c r="D2" s="96" t="s">
        <v>3</v>
      </c>
      <c r="E2" s="96" t="s">
        <v>4</v>
      </c>
      <c r="F2" s="96" t="s">
        <v>5</v>
      </c>
      <c r="G2" s="96" t="s">
        <v>6</v>
      </c>
      <c r="H2" s="96" t="s">
        <v>20</v>
      </c>
      <c r="I2" s="96" t="s">
        <v>21</v>
      </c>
      <c r="J2" s="97" t="s">
        <v>8</v>
      </c>
      <c r="K2" s="145" t="s">
        <v>63</v>
      </c>
    </row>
    <row r="3" spans="1:11" ht="11.25" customHeight="1" x14ac:dyDescent="0.2">
      <c r="A3" s="72">
        <v>1</v>
      </c>
      <c r="B3" s="120" t="str">
        <f>'инд. оценки 1 кл.'!B5</f>
        <v>Афонина Виктория</v>
      </c>
      <c r="C3" s="150">
        <f>IF($B3=0," ",IF('инд. оценки 1 кл.'!D5&gt;2,IF('инд. оценки 1 кл.'!C5=2,1,3),IF('инд. оценки 1 кл.'!C5=2,2,4)))</f>
        <v>2</v>
      </c>
      <c r="D3" s="150">
        <f>IF($B3=0," ",IF('инд. оценки 1 кл.'!G5&gt;2,IF('инд. оценки 1 кл.'!F5=2,1,3),IF('инд. оценки 1 кл.'!F5=2,2,4)))</f>
        <v>4</v>
      </c>
      <c r="E3" s="150">
        <f>IF($B3=0," ",IF('инд. оценки 1 кл.'!J5&gt;2,IF('инд. оценки 1 кл.'!I5=2,1,3),IF('инд. оценки 1 кл.'!I5=2,2,4)))</f>
        <v>3</v>
      </c>
      <c r="F3" s="150">
        <f>IF($B3=0," ",IF('инд. оценки 1 кл.'!M5&gt;2,IF('инд. оценки 1 кл.'!L5=2,1,3),IF('инд. оценки 1 кл.'!L5=2,2,4)))</f>
        <v>3</v>
      </c>
      <c r="G3" s="150">
        <f>IF($B3=0," ",IF('инд. оценки 1 кл.'!P5&gt;2,IF('инд. оценки 1 кл.'!O5=2,1,3),IF('инд. оценки 1 кл.'!O5=2,2,4)))</f>
        <v>3</v>
      </c>
      <c r="H3" s="150">
        <f>IF($B3=0," ",IF('инд. оценки 1 кл.'!S5&gt;2,IF('инд. оценки 1 кл.'!R5=2,1,3),IF('инд. оценки 1 кл.'!R5=2,2,4)))</f>
        <v>4</v>
      </c>
      <c r="I3" s="150">
        <f>IF($B3=0," ",IF('инд. оценки 1 кл.'!V5&gt;2,IF('инд. оценки 1 кл.'!U5=2,1,3),IF('инд. оценки 1 кл.'!U5=2,2,4)))</f>
        <v>3</v>
      </c>
      <c r="J3" s="151">
        <f>IF($B3=0," ",IF('инд. оценки 1 кл.'!Y5&gt;2,IF('инд. оценки 1 кл.'!X5=2,1,3),IF('инд. оценки 1 кл.'!X5=2,2,4)))</f>
        <v>4</v>
      </c>
      <c r="K3" s="121">
        <f>MODE(C3:J3)</f>
        <v>3</v>
      </c>
    </row>
    <row r="4" spans="1:11" ht="11.25" customHeight="1" x14ac:dyDescent="0.2">
      <c r="A4" s="72">
        <v>2</v>
      </c>
      <c r="B4" s="120" t="str">
        <f>'инд. оценки 1 кл.'!B6</f>
        <v>Байков Егор</v>
      </c>
      <c r="C4" s="150">
        <f>IF($B4=0," ",IF('инд. оценки 1 кл.'!D6&gt;2,IF('инд. оценки 1 кл.'!C6=2,1,3),IF('инд. оценки 1 кл.'!C6=2,2,4)))</f>
        <v>4</v>
      </c>
      <c r="D4" s="150">
        <f>IF($B4=0," ",IF('инд. оценки 1 кл.'!G6&gt;2,IF('инд. оценки 1 кл.'!F6=2,1,3),IF('инд. оценки 1 кл.'!F6=2,2,4)))</f>
        <v>4</v>
      </c>
      <c r="E4" s="150">
        <f>IF($B4=0," ",IF('инд. оценки 1 кл.'!J6&gt;2,IF('инд. оценки 1 кл.'!I6=2,1,3),IF('инд. оценки 1 кл.'!I6=2,2,4)))</f>
        <v>3</v>
      </c>
      <c r="F4" s="150">
        <f>IF($B4=0," ",IF('инд. оценки 1 кл.'!M6&gt;2,IF('инд. оценки 1 кл.'!L6=2,1,3),IF('инд. оценки 1 кл.'!L6=2,2,4)))</f>
        <v>4</v>
      </c>
      <c r="G4" s="150">
        <f>IF($B4=0," ",IF('инд. оценки 1 кл.'!P6&gt;2,IF('инд. оценки 1 кл.'!O6=2,1,3),IF('инд. оценки 1 кл.'!O6=2,2,4)))</f>
        <v>2</v>
      </c>
      <c r="H4" s="150">
        <f>IF($B4=0," ",IF('инд. оценки 1 кл.'!S6&gt;2,IF('инд. оценки 1 кл.'!R6=2,1,3),IF('инд. оценки 1 кл.'!R6=2,2,4)))</f>
        <v>4</v>
      </c>
      <c r="I4" s="150">
        <f>IF($B4=0," ",IF('инд. оценки 1 кл.'!V6&gt;2,IF('инд. оценки 1 кл.'!U6=2,1,3),IF('инд. оценки 1 кл.'!U6=2,2,4)))</f>
        <v>2</v>
      </c>
      <c r="J4" s="151">
        <f>IF($B4=0," ",IF('инд. оценки 1 кл.'!Y6&gt;2,IF('инд. оценки 1 кл.'!X6=2,1,3),IF('инд. оценки 1 кл.'!X6=2,2,4)))</f>
        <v>4</v>
      </c>
      <c r="K4" s="121">
        <f t="shared" ref="K4:K32" si="0">MODE(C4:J4)</f>
        <v>4</v>
      </c>
    </row>
    <row r="5" spans="1:11" ht="11.25" customHeight="1" x14ac:dyDescent="0.2">
      <c r="A5" s="72">
        <v>3</v>
      </c>
      <c r="B5" s="120" t="str">
        <f>'инд. оценки 1 кл.'!B7</f>
        <v>Боклаганич Артем</v>
      </c>
      <c r="C5" s="150">
        <f>IF($B5=0," ",IF('инд. оценки 1 кл.'!D7&gt;2,IF('инд. оценки 1 кл.'!C7=2,1,3),IF('инд. оценки 1 кл.'!C7=2,2,4)))</f>
        <v>4</v>
      </c>
      <c r="D5" s="150">
        <f>IF($B5=0," ",IF('инд. оценки 1 кл.'!G7&gt;2,IF('инд. оценки 1 кл.'!F7=2,1,3),IF('инд. оценки 1 кл.'!F7=2,2,4)))</f>
        <v>4</v>
      </c>
      <c r="E5" s="150">
        <f>IF($B5=0," ",IF('инд. оценки 1 кл.'!J7&gt;2,IF('инд. оценки 1 кл.'!I7=2,1,3),IF('инд. оценки 1 кл.'!I7=2,2,4)))</f>
        <v>4</v>
      </c>
      <c r="F5" s="150">
        <f>IF($B5=0," ",IF('инд. оценки 1 кл.'!M7&gt;2,IF('инд. оценки 1 кл.'!L7=2,1,3),IF('инд. оценки 1 кл.'!L7=2,2,4)))</f>
        <v>1</v>
      </c>
      <c r="G5" s="150">
        <f>IF($B5=0," ",IF('инд. оценки 1 кл.'!P7&gt;2,IF('инд. оценки 1 кл.'!O7=2,1,3),IF('инд. оценки 1 кл.'!O7=2,2,4)))</f>
        <v>4</v>
      </c>
      <c r="H5" s="150">
        <f>IF($B5=0," ",IF('инд. оценки 1 кл.'!S7&gt;2,IF('инд. оценки 1 кл.'!R7=2,1,3),IF('инд. оценки 1 кл.'!R7=2,2,4)))</f>
        <v>2</v>
      </c>
      <c r="I5" s="150">
        <f>IF($B5=0," ",IF('инд. оценки 1 кл.'!V7&gt;2,IF('инд. оценки 1 кл.'!U7=2,1,3),IF('инд. оценки 1 кл.'!U7=2,2,4)))</f>
        <v>3</v>
      </c>
      <c r="J5" s="151">
        <f>IF($B5=0," ",IF('инд. оценки 1 кл.'!Y7&gt;2,IF('инд. оценки 1 кл.'!X7=2,1,3),IF('инд. оценки 1 кл.'!X7=2,2,4)))</f>
        <v>2</v>
      </c>
      <c r="K5" s="121">
        <f t="shared" si="0"/>
        <v>4</v>
      </c>
    </row>
    <row r="6" spans="1:11" ht="11.25" customHeight="1" x14ac:dyDescent="0.2">
      <c r="A6" s="72">
        <v>4</v>
      </c>
      <c r="B6" s="120" t="str">
        <f>'инд. оценки 1 кл.'!B8</f>
        <v>Бутакова Мария</v>
      </c>
      <c r="C6" s="150">
        <f>IF($B6=0," ",IF('инд. оценки 1 кл.'!D8&gt;2,IF('инд. оценки 1 кл.'!C8=2,1,3),IF('инд. оценки 1 кл.'!C8=2,2,4)))</f>
        <v>1</v>
      </c>
      <c r="D6" s="150">
        <f>IF($B6=0," ",IF('инд. оценки 1 кл.'!G8&gt;2,IF('инд. оценки 1 кл.'!F8=2,1,3),IF('инд. оценки 1 кл.'!F8=2,2,4)))</f>
        <v>3</v>
      </c>
      <c r="E6" s="150">
        <f>IF($B6=0," ",IF('инд. оценки 1 кл.'!J8&gt;2,IF('инд. оценки 1 кл.'!I8=2,1,3),IF('инд. оценки 1 кл.'!I8=2,2,4)))</f>
        <v>2</v>
      </c>
      <c r="F6" s="150">
        <f>IF($B6=0," ",IF('инд. оценки 1 кл.'!M8&gt;2,IF('инд. оценки 1 кл.'!L8=2,1,3),IF('инд. оценки 1 кл.'!L8=2,2,4)))</f>
        <v>4</v>
      </c>
      <c r="G6" s="150">
        <f>IF($B6=0," ",IF('инд. оценки 1 кл.'!P8&gt;2,IF('инд. оценки 1 кл.'!O8=2,1,3),IF('инд. оценки 1 кл.'!O8=2,2,4)))</f>
        <v>1</v>
      </c>
      <c r="H6" s="150">
        <f>IF($B6=0," ",IF('инд. оценки 1 кл.'!S8&gt;2,IF('инд. оценки 1 кл.'!R8=2,1,3),IF('инд. оценки 1 кл.'!R8=2,2,4)))</f>
        <v>2</v>
      </c>
      <c r="I6" s="150">
        <f>IF($B6=0," ",IF('инд. оценки 1 кл.'!V8&gt;2,IF('инд. оценки 1 кл.'!U8=2,1,3),IF('инд. оценки 1 кл.'!U8=2,2,4)))</f>
        <v>1</v>
      </c>
      <c r="J6" s="151">
        <f>IF($B6=0," ",IF('инд. оценки 1 кл.'!Y8&gt;2,IF('инд. оценки 1 кл.'!X8=2,1,3),IF('инд. оценки 1 кл.'!X8=2,2,4)))</f>
        <v>2</v>
      </c>
      <c r="K6" s="121">
        <f t="shared" si="0"/>
        <v>1</v>
      </c>
    </row>
    <row r="7" spans="1:11" ht="11.25" customHeight="1" x14ac:dyDescent="0.2">
      <c r="A7" s="72">
        <v>5</v>
      </c>
      <c r="B7" s="120" t="str">
        <f>'инд. оценки 1 кл.'!B9</f>
        <v>Волков Владислав</v>
      </c>
      <c r="C7" s="150">
        <f>IF($B7=0," ",IF('инд. оценки 1 кл.'!D9&gt;2,IF('инд. оценки 1 кл.'!C9=2,1,3),IF('инд. оценки 1 кл.'!C9=2,2,4)))</f>
        <v>4</v>
      </c>
      <c r="D7" s="150">
        <f>IF($B7=0," ",IF('инд. оценки 1 кл.'!G9&gt;2,IF('инд. оценки 1 кл.'!F9=2,1,3),IF('инд. оценки 1 кл.'!F9=2,2,4)))</f>
        <v>4</v>
      </c>
      <c r="E7" s="150">
        <f>IF($B7=0," ",IF('инд. оценки 1 кл.'!J9&gt;2,IF('инд. оценки 1 кл.'!I9=2,1,3),IF('инд. оценки 1 кл.'!I9=2,2,4)))</f>
        <v>4</v>
      </c>
      <c r="F7" s="150">
        <f>IF($B7=0," ",IF('инд. оценки 1 кл.'!M9&gt;2,IF('инд. оценки 1 кл.'!L9=2,1,3),IF('инд. оценки 1 кл.'!L9=2,2,4)))</f>
        <v>3</v>
      </c>
      <c r="G7" s="150">
        <f>IF($B7=0," ",IF('инд. оценки 1 кл.'!P9&gt;2,IF('инд. оценки 1 кл.'!O9=2,1,3),IF('инд. оценки 1 кл.'!O9=2,2,4)))</f>
        <v>4</v>
      </c>
      <c r="H7" s="150">
        <f>IF($B7=0," ",IF('инд. оценки 1 кл.'!S9&gt;2,IF('инд. оценки 1 кл.'!R9=2,1,3),IF('инд. оценки 1 кл.'!R9=2,2,4)))</f>
        <v>2</v>
      </c>
      <c r="I7" s="150">
        <f>IF($B7=0," ",IF('инд. оценки 1 кл.'!V9&gt;2,IF('инд. оценки 1 кл.'!U9=2,1,3),IF('инд. оценки 1 кл.'!U9=2,2,4)))</f>
        <v>2</v>
      </c>
      <c r="J7" s="151">
        <f>IF($B7=0," ",IF('инд. оценки 1 кл.'!Y9&gt;2,IF('инд. оценки 1 кл.'!X9=2,1,3),IF('инд. оценки 1 кл.'!X9=2,2,4)))</f>
        <v>4</v>
      </c>
      <c r="K7" s="121">
        <f t="shared" si="0"/>
        <v>4</v>
      </c>
    </row>
    <row r="8" spans="1:11" ht="11.25" customHeight="1" x14ac:dyDescent="0.2">
      <c r="A8" s="72">
        <v>6</v>
      </c>
      <c r="B8" s="120" t="str">
        <f>'инд. оценки 1 кл.'!B10</f>
        <v>Гук Артем</v>
      </c>
      <c r="C8" s="150">
        <f>IF($B8=0," ",IF('инд. оценки 1 кл.'!D10&gt;2,IF('инд. оценки 1 кл.'!C10=2,1,3),IF('инд. оценки 1 кл.'!C10=2,2,4)))</f>
        <v>2</v>
      </c>
      <c r="D8" s="150">
        <f>IF($B8=0," ",IF('инд. оценки 1 кл.'!G10&gt;2,IF('инд. оценки 1 кл.'!F10=2,1,3),IF('инд. оценки 1 кл.'!F10=2,2,4)))</f>
        <v>4</v>
      </c>
      <c r="E8" s="150">
        <f>IF($B8=0," ",IF('инд. оценки 1 кл.'!J10&gt;2,IF('инд. оценки 1 кл.'!I10=2,1,3),IF('инд. оценки 1 кл.'!I10=2,2,4)))</f>
        <v>2</v>
      </c>
      <c r="F8" s="150">
        <f>IF($B8=0," ",IF('инд. оценки 1 кл.'!M10&gt;2,IF('инд. оценки 1 кл.'!L10=2,1,3),IF('инд. оценки 1 кл.'!L10=2,2,4)))</f>
        <v>4</v>
      </c>
      <c r="G8" s="150">
        <f>IF($B8=0," ",IF('инд. оценки 1 кл.'!P10&gt;2,IF('инд. оценки 1 кл.'!O10=2,1,3),IF('инд. оценки 1 кл.'!O10=2,2,4)))</f>
        <v>4</v>
      </c>
      <c r="H8" s="150">
        <f>IF($B8=0," ",IF('инд. оценки 1 кл.'!S10&gt;2,IF('инд. оценки 1 кл.'!R10=2,1,3),IF('инд. оценки 1 кл.'!R10=2,2,4)))</f>
        <v>4</v>
      </c>
      <c r="I8" s="150">
        <f>IF($B8=0," ",IF('инд. оценки 1 кл.'!V10&gt;2,IF('инд. оценки 1 кл.'!U10=2,1,3),IF('инд. оценки 1 кл.'!U10=2,2,4)))</f>
        <v>4</v>
      </c>
      <c r="J8" s="151">
        <f>IF($B8=0," ",IF('инд. оценки 1 кл.'!Y10&gt;2,IF('инд. оценки 1 кл.'!X10=2,1,3),IF('инд. оценки 1 кл.'!X10=2,2,4)))</f>
        <v>2</v>
      </c>
      <c r="K8" s="121">
        <f t="shared" si="0"/>
        <v>4</v>
      </c>
    </row>
    <row r="9" spans="1:11" ht="11.25" customHeight="1" x14ac:dyDescent="0.2">
      <c r="A9" s="72">
        <v>7</v>
      </c>
      <c r="B9" s="120" t="str">
        <f>'инд. оценки 1 кл.'!B11</f>
        <v>Демченкова Алина</v>
      </c>
      <c r="C9" s="150">
        <f>IF($B9=0," ",IF('инд. оценки 1 кл.'!D11&gt;2,IF('инд. оценки 1 кл.'!C11=2,1,3),IF('инд. оценки 1 кл.'!C11=2,2,4)))</f>
        <v>4</v>
      </c>
      <c r="D9" s="150">
        <f>IF($B9=0," ",IF('инд. оценки 1 кл.'!G11&gt;2,IF('инд. оценки 1 кл.'!F11=2,1,3),IF('инд. оценки 1 кл.'!F11=2,2,4)))</f>
        <v>3</v>
      </c>
      <c r="E9" s="150">
        <f>IF($B9=0," ",IF('инд. оценки 1 кл.'!J11&gt;2,IF('инд. оценки 1 кл.'!I11=2,1,3),IF('инд. оценки 1 кл.'!I11=2,2,4)))</f>
        <v>4</v>
      </c>
      <c r="F9" s="150">
        <f>IF($B9=0," ",IF('инд. оценки 1 кл.'!M11&gt;2,IF('инд. оценки 1 кл.'!L11=2,1,3),IF('инд. оценки 1 кл.'!L11=2,2,4)))</f>
        <v>3</v>
      </c>
      <c r="G9" s="150">
        <f>IF($B9=0," ",IF('инд. оценки 1 кл.'!P11&gt;2,IF('инд. оценки 1 кл.'!O11=2,1,3),IF('инд. оценки 1 кл.'!O11=2,2,4)))</f>
        <v>4</v>
      </c>
      <c r="H9" s="150">
        <f>IF($B9=0," ",IF('инд. оценки 1 кл.'!S11&gt;2,IF('инд. оценки 1 кл.'!R11=2,1,3),IF('инд. оценки 1 кл.'!R11=2,2,4)))</f>
        <v>2</v>
      </c>
      <c r="I9" s="150">
        <f>IF($B9=0," ",IF('инд. оценки 1 кл.'!V11&gt;2,IF('инд. оценки 1 кл.'!U11=2,1,3),IF('инд. оценки 1 кл.'!U11=2,2,4)))</f>
        <v>4</v>
      </c>
      <c r="J9" s="151">
        <f>IF($B9=0," ",IF('инд. оценки 1 кл.'!Y11&gt;2,IF('инд. оценки 1 кл.'!X11=2,1,3),IF('инд. оценки 1 кл.'!X11=2,2,4)))</f>
        <v>3</v>
      </c>
      <c r="K9" s="121">
        <f t="shared" si="0"/>
        <v>4</v>
      </c>
    </row>
    <row r="10" spans="1:11" ht="11.25" customHeight="1" x14ac:dyDescent="0.2">
      <c r="A10" s="72">
        <v>8</v>
      </c>
      <c r="B10" s="120" t="str">
        <f>'инд. оценки 1 кл.'!B12</f>
        <v>Демченкова Диана</v>
      </c>
      <c r="C10" s="150">
        <f>IF($B10=0," ",IF('инд. оценки 1 кл.'!D12&gt;2,IF('инд. оценки 1 кл.'!C12=2,1,3),IF('инд. оценки 1 кл.'!C12=2,2,4)))</f>
        <v>4</v>
      </c>
      <c r="D10" s="150">
        <f>IF($B10=0," ",IF('инд. оценки 1 кл.'!G12&gt;2,IF('инд. оценки 1 кл.'!F12=2,1,3),IF('инд. оценки 1 кл.'!F12=2,2,4)))</f>
        <v>3</v>
      </c>
      <c r="E10" s="150">
        <f>IF($B10=0," ",IF('инд. оценки 1 кл.'!J12&gt;2,IF('инд. оценки 1 кл.'!I12=2,1,3),IF('инд. оценки 1 кл.'!I12=2,2,4)))</f>
        <v>4</v>
      </c>
      <c r="F10" s="150">
        <f>IF($B10=0," ",IF('инд. оценки 1 кл.'!M12&gt;2,IF('инд. оценки 1 кл.'!L12=2,1,3),IF('инд. оценки 1 кл.'!L12=2,2,4)))</f>
        <v>4</v>
      </c>
      <c r="G10" s="150">
        <f>IF($B10=0," ",IF('инд. оценки 1 кл.'!P12&gt;2,IF('инд. оценки 1 кл.'!O12=2,1,3),IF('инд. оценки 1 кл.'!O12=2,2,4)))</f>
        <v>1</v>
      </c>
      <c r="H10" s="150">
        <f>IF($B10=0," ",IF('инд. оценки 1 кл.'!S12&gt;2,IF('инд. оценки 1 кл.'!R12=2,1,3),IF('инд. оценки 1 кл.'!R12=2,2,4)))</f>
        <v>4</v>
      </c>
      <c r="I10" s="150">
        <f>IF($B10=0," ",IF('инд. оценки 1 кл.'!V12&gt;2,IF('инд. оценки 1 кл.'!U12=2,1,3),IF('инд. оценки 1 кл.'!U12=2,2,4)))</f>
        <v>4</v>
      </c>
      <c r="J10" s="151">
        <f>IF($B10=0," ",IF('инд. оценки 1 кл.'!Y12&gt;2,IF('инд. оценки 1 кл.'!X12=2,1,3),IF('инд. оценки 1 кл.'!X12=2,2,4)))</f>
        <v>4</v>
      </c>
      <c r="K10" s="121">
        <f t="shared" si="0"/>
        <v>4</v>
      </c>
    </row>
    <row r="11" spans="1:11" ht="11.25" customHeight="1" x14ac:dyDescent="0.2">
      <c r="A11" s="72">
        <v>9</v>
      </c>
      <c r="B11" s="120" t="str">
        <f>'инд. оценки 1 кл.'!B13</f>
        <v>Дереча Вадим</v>
      </c>
      <c r="C11" s="150">
        <f>IF($B11=0," ",IF('инд. оценки 1 кл.'!D13&gt;2,IF('инд. оценки 1 кл.'!C13=2,1,3),IF('инд. оценки 1 кл.'!C13=2,2,4)))</f>
        <v>3</v>
      </c>
      <c r="D11" s="150">
        <f>IF($B11=0," ",IF('инд. оценки 1 кл.'!G13&gt;2,IF('инд. оценки 1 кл.'!F13=2,1,3),IF('инд. оценки 1 кл.'!F13=2,2,4)))</f>
        <v>3</v>
      </c>
      <c r="E11" s="150">
        <f>IF($B11=0," ",IF('инд. оценки 1 кл.'!J13&gt;2,IF('инд. оценки 1 кл.'!I13=2,1,3),IF('инд. оценки 1 кл.'!I13=2,2,4)))</f>
        <v>2</v>
      </c>
      <c r="F11" s="150">
        <f>IF($B11=0," ",IF('инд. оценки 1 кл.'!M13&gt;2,IF('инд. оценки 1 кл.'!L13=2,1,3),IF('инд. оценки 1 кл.'!L13=2,2,4)))</f>
        <v>1</v>
      </c>
      <c r="G11" s="150">
        <f>IF($B11=0," ",IF('инд. оценки 1 кл.'!P13&gt;2,IF('инд. оценки 1 кл.'!O13=2,1,3),IF('инд. оценки 1 кл.'!O13=2,2,4)))</f>
        <v>2</v>
      </c>
      <c r="H11" s="150">
        <f>IF($B11=0," ",IF('инд. оценки 1 кл.'!S13&gt;2,IF('инд. оценки 1 кл.'!R13=2,1,3),IF('инд. оценки 1 кл.'!R13=2,2,4)))</f>
        <v>2</v>
      </c>
      <c r="I11" s="150">
        <f>IF($B11=0," ",IF('инд. оценки 1 кл.'!V13&gt;2,IF('инд. оценки 1 кл.'!U13=2,1,3),IF('инд. оценки 1 кл.'!U13=2,2,4)))</f>
        <v>2</v>
      </c>
      <c r="J11" s="151">
        <f>IF($B11=0," ",IF('инд. оценки 1 кл.'!Y13&gt;2,IF('инд. оценки 1 кл.'!X13=2,1,3),IF('инд. оценки 1 кл.'!X13=2,2,4)))</f>
        <v>3</v>
      </c>
      <c r="K11" s="121">
        <f t="shared" si="0"/>
        <v>2</v>
      </c>
    </row>
    <row r="12" spans="1:11" ht="11.25" customHeight="1" x14ac:dyDescent="0.2">
      <c r="A12" s="72">
        <v>10</v>
      </c>
      <c r="B12" s="120" t="str">
        <f>'инд. оценки 1 кл.'!B14</f>
        <v>Зартдинов Кирилл</v>
      </c>
      <c r="C12" s="150">
        <f>IF($B12=0," ",IF('инд. оценки 1 кл.'!D14&gt;2,IF('инд. оценки 1 кл.'!C14=2,1,3),IF('инд. оценки 1 кл.'!C14=2,2,4)))</f>
        <v>3</v>
      </c>
      <c r="D12" s="150">
        <f>IF($B12=0," ",IF('инд. оценки 1 кл.'!G14&gt;2,IF('инд. оценки 1 кл.'!F14=2,1,3),IF('инд. оценки 1 кл.'!F14=2,2,4)))</f>
        <v>3</v>
      </c>
      <c r="E12" s="150">
        <f>IF($B12=0," ",IF('инд. оценки 1 кл.'!J14&gt;2,IF('инд. оценки 1 кл.'!I14=2,1,3),IF('инд. оценки 1 кл.'!I14=2,2,4)))</f>
        <v>4</v>
      </c>
      <c r="F12" s="150">
        <f>IF($B12=0," ",IF('инд. оценки 1 кл.'!M14&gt;2,IF('инд. оценки 1 кл.'!L14=2,1,3),IF('инд. оценки 1 кл.'!L14=2,2,4)))</f>
        <v>3</v>
      </c>
      <c r="G12" s="150">
        <f>IF($B12=0," ",IF('инд. оценки 1 кл.'!P14&gt;2,IF('инд. оценки 1 кл.'!O14=2,1,3),IF('инд. оценки 1 кл.'!O14=2,2,4)))</f>
        <v>2</v>
      </c>
      <c r="H12" s="150">
        <f>IF($B12=0," ",IF('инд. оценки 1 кл.'!S14&gt;2,IF('инд. оценки 1 кл.'!R14=2,1,3),IF('инд. оценки 1 кл.'!R14=2,2,4)))</f>
        <v>2</v>
      </c>
      <c r="I12" s="150">
        <f>IF($B12=0," ",IF('инд. оценки 1 кл.'!V14&gt;2,IF('инд. оценки 1 кл.'!U14=2,1,3),IF('инд. оценки 1 кл.'!U14=2,2,4)))</f>
        <v>4</v>
      </c>
      <c r="J12" s="151">
        <f>IF($B12=0," ",IF('инд. оценки 1 кл.'!Y14&gt;2,IF('инд. оценки 1 кл.'!X14=2,1,3),IF('инд. оценки 1 кл.'!X14=2,2,4)))</f>
        <v>3</v>
      </c>
      <c r="K12" s="121">
        <f t="shared" si="0"/>
        <v>3</v>
      </c>
    </row>
    <row r="13" spans="1:11" ht="11.25" customHeight="1" x14ac:dyDescent="0.2">
      <c r="A13" s="72">
        <v>11</v>
      </c>
      <c r="B13" s="120" t="str">
        <f>'инд. оценки 1 кл.'!B15</f>
        <v>Казачков Максим</v>
      </c>
      <c r="C13" s="150">
        <f>IF($B13=0," ",IF('инд. оценки 1 кл.'!D15&gt;2,IF('инд. оценки 1 кл.'!C15=2,1,3),IF('инд. оценки 1 кл.'!C15=2,2,4)))</f>
        <v>4</v>
      </c>
      <c r="D13" s="150">
        <f>IF($B13=0," ",IF('инд. оценки 1 кл.'!G15&gt;2,IF('инд. оценки 1 кл.'!F15=2,1,3),IF('инд. оценки 1 кл.'!F15=2,2,4)))</f>
        <v>2</v>
      </c>
      <c r="E13" s="150">
        <f>IF($B13=0," ",IF('инд. оценки 1 кл.'!J15&gt;2,IF('инд. оценки 1 кл.'!I15=2,1,3),IF('инд. оценки 1 кл.'!I15=2,2,4)))</f>
        <v>2</v>
      </c>
      <c r="F13" s="150">
        <f>IF($B13=0," ",IF('инд. оценки 1 кл.'!M15&gt;2,IF('инд. оценки 1 кл.'!L15=2,1,3),IF('инд. оценки 1 кл.'!L15=2,2,4)))</f>
        <v>4</v>
      </c>
      <c r="G13" s="150">
        <f>IF($B13=0," ",IF('инд. оценки 1 кл.'!P15&gt;2,IF('инд. оценки 1 кл.'!O15=2,1,3),IF('инд. оценки 1 кл.'!O15=2,2,4)))</f>
        <v>1</v>
      </c>
      <c r="H13" s="150">
        <f>IF($B13=0," ",IF('инд. оценки 1 кл.'!S15&gt;2,IF('инд. оценки 1 кл.'!R15=2,1,3),IF('инд. оценки 1 кл.'!R15=2,2,4)))</f>
        <v>2</v>
      </c>
      <c r="I13" s="150">
        <f>IF($B13=0," ",IF('инд. оценки 1 кл.'!V15&gt;2,IF('инд. оценки 1 кл.'!U15=2,1,3),IF('инд. оценки 1 кл.'!U15=2,2,4)))</f>
        <v>1</v>
      </c>
      <c r="J13" s="151">
        <f>IF($B13=0," ",IF('инд. оценки 1 кл.'!Y15&gt;2,IF('инд. оценки 1 кл.'!X15=2,1,3),IF('инд. оценки 1 кл.'!X15=2,2,4)))</f>
        <v>1</v>
      </c>
      <c r="K13" s="121">
        <f t="shared" si="0"/>
        <v>2</v>
      </c>
    </row>
    <row r="14" spans="1:11" ht="11.25" customHeight="1" x14ac:dyDescent="0.2">
      <c r="A14" s="72">
        <v>12</v>
      </c>
      <c r="B14" s="120" t="str">
        <f>'инд. оценки 1 кл.'!B16</f>
        <v>Канева Алина</v>
      </c>
      <c r="C14" s="150">
        <f>IF($B14=0," ",IF('инд. оценки 1 кл.'!D16&gt;2,IF('инд. оценки 1 кл.'!C16=2,1,3),IF('инд. оценки 1 кл.'!C16=2,2,4)))</f>
        <v>4</v>
      </c>
      <c r="D14" s="150">
        <f>IF($B14=0," ",IF('инд. оценки 1 кл.'!G16&gt;2,IF('инд. оценки 1 кл.'!F16=2,1,3),IF('инд. оценки 1 кл.'!F16=2,2,4)))</f>
        <v>4</v>
      </c>
      <c r="E14" s="150">
        <f>IF($B14=0," ",IF('инд. оценки 1 кл.'!J16&gt;2,IF('инд. оценки 1 кл.'!I16=2,1,3),IF('инд. оценки 1 кл.'!I16=2,2,4)))</f>
        <v>3</v>
      </c>
      <c r="F14" s="150">
        <f>IF($B14=0," ",IF('инд. оценки 1 кл.'!M16&gt;2,IF('инд. оценки 1 кл.'!L16=2,1,3),IF('инд. оценки 1 кл.'!L16=2,2,4)))</f>
        <v>2</v>
      </c>
      <c r="G14" s="150">
        <f>IF($B14=0," ",IF('инд. оценки 1 кл.'!P16&gt;2,IF('инд. оценки 1 кл.'!O16=2,1,3),IF('инд. оценки 1 кл.'!O16=2,2,4)))</f>
        <v>1</v>
      </c>
      <c r="H14" s="150">
        <f>IF($B14=0," ",IF('инд. оценки 1 кл.'!S16&gt;2,IF('инд. оценки 1 кл.'!R16=2,1,3),IF('инд. оценки 1 кл.'!R16=2,2,4)))</f>
        <v>4</v>
      </c>
      <c r="I14" s="150">
        <f>IF($B14=0," ",IF('инд. оценки 1 кл.'!V16&gt;2,IF('инд. оценки 1 кл.'!U16=2,1,3),IF('инд. оценки 1 кл.'!U16=2,2,4)))</f>
        <v>1</v>
      </c>
      <c r="J14" s="151">
        <f>IF($B14=0," ",IF('инд. оценки 1 кл.'!Y16&gt;2,IF('инд. оценки 1 кл.'!X16=2,1,3),IF('инд. оценки 1 кл.'!X16=2,2,4)))</f>
        <v>3</v>
      </c>
      <c r="K14" s="121">
        <f t="shared" si="0"/>
        <v>4</v>
      </c>
    </row>
    <row r="15" spans="1:11" ht="11.25" customHeight="1" x14ac:dyDescent="0.2">
      <c r="A15" s="72">
        <v>13</v>
      </c>
      <c r="B15" s="120" t="str">
        <f>'инд. оценки 1 кл.'!B17</f>
        <v>Катугина Дарья</v>
      </c>
      <c r="C15" s="150">
        <f>IF($B15=0," ",IF('инд. оценки 1 кл.'!D17&gt;2,IF('инд. оценки 1 кл.'!C17=2,1,3),IF('инд. оценки 1 кл.'!C17=2,2,4)))</f>
        <v>2</v>
      </c>
      <c r="D15" s="150">
        <f>IF($B15=0," ",IF('инд. оценки 1 кл.'!G17&gt;2,IF('инд. оценки 1 кл.'!F17=2,1,3),IF('инд. оценки 1 кл.'!F17=2,2,4)))</f>
        <v>4</v>
      </c>
      <c r="E15" s="150">
        <f>IF($B15=0," ",IF('инд. оценки 1 кл.'!J17&gt;2,IF('инд. оценки 1 кл.'!I17=2,1,3),IF('инд. оценки 1 кл.'!I17=2,2,4)))</f>
        <v>4</v>
      </c>
      <c r="F15" s="150">
        <f>IF($B15=0," ",IF('инд. оценки 1 кл.'!M17&gt;2,IF('инд. оценки 1 кл.'!L17=2,1,3),IF('инд. оценки 1 кл.'!L17=2,2,4)))</f>
        <v>1</v>
      </c>
      <c r="G15" s="150">
        <f>IF($B15=0," ",IF('инд. оценки 1 кл.'!P17&gt;2,IF('инд. оценки 1 кл.'!O17=2,1,3),IF('инд. оценки 1 кл.'!O17=2,2,4)))</f>
        <v>1</v>
      </c>
      <c r="H15" s="150">
        <f>IF($B15=0," ",IF('инд. оценки 1 кл.'!S17&gt;2,IF('инд. оценки 1 кл.'!R17=2,1,3),IF('инд. оценки 1 кл.'!R17=2,2,4)))</f>
        <v>2</v>
      </c>
      <c r="I15" s="150">
        <f>IF($B15=0," ",IF('инд. оценки 1 кл.'!V17&gt;2,IF('инд. оценки 1 кл.'!U17=2,1,3),IF('инд. оценки 1 кл.'!U17=2,2,4)))</f>
        <v>3</v>
      </c>
      <c r="J15" s="151">
        <f>IF($B15=0," ",IF('инд. оценки 1 кл.'!Y17&gt;2,IF('инд. оценки 1 кл.'!X17=2,1,3),IF('инд. оценки 1 кл.'!X17=2,2,4)))</f>
        <v>3</v>
      </c>
      <c r="K15" s="121">
        <f t="shared" si="0"/>
        <v>2</v>
      </c>
    </row>
    <row r="16" spans="1:11" ht="11.25" customHeight="1" x14ac:dyDescent="0.2">
      <c r="A16" s="72">
        <v>14</v>
      </c>
      <c r="B16" s="120" t="str">
        <f>'инд. оценки 1 кл.'!B18</f>
        <v>Макарова Полина</v>
      </c>
      <c r="C16" s="150">
        <f>IF($B16=0," ",IF('инд. оценки 1 кл.'!D18&gt;2,IF('инд. оценки 1 кл.'!C18=2,1,3),IF('инд. оценки 1 кл.'!C18=2,2,4)))</f>
        <v>1</v>
      </c>
      <c r="D16" s="150">
        <f>IF($B16=0," ",IF('инд. оценки 1 кл.'!G18&gt;2,IF('инд. оценки 1 кл.'!F18=2,1,3),IF('инд. оценки 1 кл.'!F18=2,2,4)))</f>
        <v>3</v>
      </c>
      <c r="E16" s="150">
        <f>IF($B16=0," ",IF('инд. оценки 1 кл.'!J18&gt;2,IF('инд. оценки 1 кл.'!I18=2,1,3),IF('инд. оценки 1 кл.'!I18=2,2,4)))</f>
        <v>4</v>
      </c>
      <c r="F16" s="150">
        <f>IF($B16=0," ",IF('инд. оценки 1 кл.'!M18&gt;2,IF('инд. оценки 1 кл.'!L18=2,1,3),IF('инд. оценки 1 кл.'!L18=2,2,4)))</f>
        <v>1</v>
      </c>
      <c r="G16" s="150">
        <f>IF($B16=0," ",IF('инд. оценки 1 кл.'!P18&gt;2,IF('инд. оценки 1 кл.'!O18=2,1,3),IF('инд. оценки 1 кл.'!O18=2,2,4)))</f>
        <v>2</v>
      </c>
      <c r="H16" s="150">
        <f>IF($B16=0," ",IF('инд. оценки 1 кл.'!S18&gt;2,IF('инд. оценки 1 кл.'!R18=2,1,3),IF('инд. оценки 1 кл.'!R18=2,2,4)))</f>
        <v>1</v>
      </c>
      <c r="I16" s="150">
        <f>IF($B16=0," ",IF('инд. оценки 1 кл.'!V18&gt;2,IF('инд. оценки 1 кл.'!U18=2,1,3),IF('инд. оценки 1 кл.'!U18=2,2,4)))</f>
        <v>1</v>
      </c>
      <c r="J16" s="151">
        <f>IF($B16=0," ",IF('инд. оценки 1 кл.'!Y18&gt;2,IF('инд. оценки 1 кл.'!X18=2,1,3),IF('инд. оценки 1 кл.'!X18=2,2,4)))</f>
        <v>3</v>
      </c>
      <c r="K16" s="121">
        <f t="shared" si="0"/>
        <v>1</v>
      </c>
    </row>
    <row r="17" spans="1:11" ht="11.25" customHeight="1" x14ac:dyDescent="0.2">
      <c r="A17" s="72">
        <v>15</v>
      </c>
      <c r="B17" s="120" t="str">
        <f>'инд. оценки 1 кл.'!B19</f>
        <v>Салтыкова Мария</v>
      </c>
      <c r="C17" s="150">
        <f>IF($B17=0," ",IF('инд. оценки 1 кл.'!D19&gt;2,IF('инд. оценки 1 кл.'!C19=2,1,3),IF('инд. оценки 1 кл.'!C19=2,2,4)))</f>
        <v>1</v>
      </c>
      <c r="D17" s="150">
        <f>IF($B17=0," ",IF('инд. оценки 1 кл.'!G19&gt;2,IF('инд. оценки 1 кл.'!F19=2,1,3),IF('инд. оценки 1 кл.'!F19=2,2,4)))</f>
        <v>4</v>
      </c>
      <c r="E17" s="150">
        <f>IF($B17=0," ",IF('инд. оценки 1 кл.'!J19&gt;2,IF('инд. оценки 1 кл.'!I19=2,1,3),IF('инд. оценки 1 кл.'!I19=2,2,4)))</f>
        <v>2</v>
      </c>
      <c r="F17" s="150">
        <f>IF($B17=0," ",IF('инд. оценки 1 кл.'!M19&gt;2,IF('инд. оценки 1 кл.'!L19=2,1,3),IF('инд. оценки 1 кл.'!L19=2,2,4)))</f>
        <v>2</v>
      </c>
      <c r="G17" s="150">
        <f>IF($B17=0," ",IF('инд. оценки 1 кл.'!P19&gt;2,IF('инд. оценки 1 кл.'!O19=2,1,3),IF('инд. оценки 1 кл.'!O19=2,2,4)))</f>
        <v>1</v>
      </c>
      <c r="H17" s="150">
        <f>IF($B17=0," ",IF('инд. оценки 1 кл.'!S19&gt;2,IF('инд. оценки 1 кл.'!R19=2,1,3),IF('инд. оценки 1 кл.'!R19=2,2,4)))</f>
        <v>4</v>
      </c>
      <c r="I17" s="150">
        <f>IF($B17=0," ",IF('инд. оценки 1 кл.'!V19&gt;2,IF('инд. оценки 1 кл.'!U19=2,1,3),IF('инд. оценки 1 кл.'!U19=2,2,4)))</f>
        <v>3</v>
      </c>
      <c r="J17" s="151">
        <f>IF($B17=0," ",IF('инд. оценки 1 кл.'!Y19&gt;2,IF('инд. оценки 1 кл.'!X19=2,1,3),IF('инд. оценки 1 кл.'!X19=2,2,4)))</f>
        <v>2</v>
      </c>
      <c r="K17" s="121">
        <f t="shared" si="0"/>
        <v>2</v>
      </c>
    </row>
    <row r="18" spans="1:11" ht="11.25" customHeight="1" x14ac:dyDescent="0.2">
      <c r="A18" s="72">
        <v>16</v>
      </c>
      <c r="B18" s="120" t="str">
        <f>'инд. оценки 1 кл.'!B20</f>
        <v>Нечаева Мария</v>
      </c>
      <c r="C18" s="150">
        <f>IF($B18=0," ",IF('инд. оценки 1 кл.'!D20&gt;2,IF('инд. оценки 1 кл.'!C20=2,1,3),IF('инд. оценки 1 кл.'!C20=2,2,4)))</f>
        <v>4</v>
      </c>
      <c r="D18" s="150">
        <f>IF($B18=0," ",IF('инд. оценки 1 кл.'!G20&gt;2,IF('инд. оценки 1 кл.'!F20=2,1,3),IF('инд. оценки 1 кл.'!F20=2,2,4)))</f>
        <v>4</v>
      </c>
      <c r="E18" s="150">
        <f>IF($B18=0," ",IF('инд. оценки 1 кл.'!J20&gt;2,IF('инд. оценки 1 кл.'!I20=2,1,3),IF('инд. оценки 1 кл.'!I20=2,2,4)))</f>
        <v>4</v>
      </c>
      <c r="F18" s="150">
        <f>IF($B18=0," ",IF('инд. оценки 1 кл.'!M20&gt;2,IF('инд. оценки 1 кл.'!L20=2,1,3),IF('инд. оценки 1 кл.'!L20=2,2,4)))</f>
        <v>4</v>
      </c>
      <c r="G18" s="150">
        <f>IF($B18=0," ",IF('инд. оценки 1 кл.'!P20&gt;2,IF('инд. оценки 1 кл.'!O20=2,1,3),IF('инд. оценки 1 кл.'!O20=2,2,4)))</f>
        <v>4</v>
      </c>
      <c r="H18" s="150">
        <f>IF($B18=0," ",IF('инд. оценки 1 кл.'!S20&gt;2,IF('инд. оценки 1 кл.'!R20=2,1,3),IF('инд. оценки 1 кл.'!R20=2,2,4)))</f>
        <v>2</v>
      </c>
      <c r="I18" s="150">
        <f>IF($B18=0," ",IF('инд. оценки 1 кл.'!V20&gt;2,IF('инд. оценки 1 кл.'!U20=2,1,3),IF('инд. оценки 1 кл.'!U20=2,2,4)))</f>
        <v>3</v>
      </c>
      <c r="J18" s="151">
        <f>IF($B18=0," ",IF('инд. оценки 1 кл.'!Y20&gt;2,IF('инд. оценки 1 кл.'!X20=2,1,3),IF('инд. оценки 1 кл.'!X20=2,2,4)))</f>
        <v>3</v>
      </c>
      <c r="K18" s="121">
        <f t="shared" si="0"/>
        <v>4</v>
      </c>
    </row>
    <row r="19" spans="1:11" ht="11.25" customHeight="1" x14ac:dyDescent="0.2">
      <c r="A19" s="72">
        <v>17</v>
      </c>
      <c r="B19" s="120" t="str">
        <f>'инд. оценки 1 кл.'!B21</f>
        <v>Обухович Артем</v>
      </c>
      <c r="C19" s="150">
        <f>IF($B19=0," ",IF('инд. оценки 1 кл.'!D21&gt;2,IF('инд. оценки 1 кл.'!C21=2,1,3),IF('инд. оценки 1 кл.'!C21=2,2,4)))</f>
        <v>1</v>
      </c>
      <c r="D19" s="150">
        <f>IF($B19=0," ",IF('инд. оценки 1 кл.'!G21&gt;2,IF('инд. оценки 1 кл.'!F21=2,1,3),IF('инд. оценки 1 кл.'!F21=2,2,4)))</f>
        <v>3</v>
      </c>
      <c r="E19" s="150">
        <f>IF($B19=0," ",IF('инд. оценки 1 кл.'!J21&gt;2,IF('инд. оценки 1 кл.'!I21=2,1,3),IF('инд. оценки 1 кл.'!I21=2,2,4)))</f>
        <v>1</v>
      </c>
      <c r="F19" s="150">
        <f>IF($B19=0," ",IF('инд. оценки 1 кл.'!M21&gt;2,IF('инд. оценки 1 кл.'!L21=2,1,3),IF('инд. оценки 1 кл.'!L21=2,2,4)))</f>
        <v>1</v>
      </c>
      <c r="G19" s="150">
        <f>IF($B19=0," ",IF('инд. оценки 1 кл.'!P21&gt;2,IF('инд. оценки 1 кл.'!O21=2,1,3),IF('инд. оценки 1 кл.'!O21=2,2,4)))</f>
        <v>1</v>
      </c>
      <c r="H19" s="150">
        <f>IF($B19=0," ",IF('инд. оценки 1 кл.'!S21&gt;2,IF('инд. оценки 1 кл.'!R21=2,1,3),IF('инд. оценки 1 кл.'!R21=2,2,4)))</f>
        <v>1</v>
      </c>
      <c r="I19" s="150">
        <f>IF($B19=0," ",IF('инд. оценки 1 кл.'!V21&gt;2,IF('инд. оценки 1 кл.'!U21=2,1,3),IF('инд. оценки 1 кл.'!U21=2,2,4)))</f>
        <v>1</v>
      </c>
      <c r="J19" s="151">
        <f>IF($B19=0," ",IF('инд. оценки 1 кл.'!Y21&gt;2,IF('инд. оценки 1 кл.'!X21=2,1,3),IF('инд. оценки 1 кл.'!X21=2,2,4)))</f>
        <v>1</v>
      </c>
      <c r="K19" s="121">
        <f t="shared" si="0"/>
        <v>1</v>
      </c>
    </row>
    <row r="20" spans="1:11" ht="11.25" customHeight="1" x14ac:dyDescent="0.2">
      <c r="A20" s="72">
        <v>18</v>
      </c>
      <c r="B20" s="120" t="str">
        <f>'инд. оценки 1 кл.'!B22</f>
        <v>Пастухова Ксения</v>
      </c>
      <c r="C20" s="150">
        <f>IF($B20=0," ",IF('инд. оценки 1 кл.'!D22&gt;2,IF('инд. оценки 1 кл.'!C22=2,1,3),IF('инд. оценки 1 кл.'!C22=2,2,4)))</f>
        <v>3</v>
      </c>
      <c r="D20" s="150">
        <f>IF($B20=0," ",IF('инд. оценки 1 кл.'!G22&gt;2,IF('инд. оценки 1 кл.'!F22=2,1,3),IF('инд. оценки 1 кл.'!F22=2,2,4)))</f>
        <v>4</v>
      </c>
      <c r="E20" s="150">
        <f>IF($B20=0," ",IF('инд. оценки 1 кл.'!J22&gt;2,IF('инд. оценки 1 кл.'!I22=2,1,3),IF('инд. оценки 1 кл.'!I22=2,2,4)))</f>
        <v>2</v>
      </c>
      <c r="F20" s="150">
        <f>IF($B20=0," ",IF('инд. оценки 1 кл.'!M22&gt;2,IF('инд. оценки 1 кл.'!L22=2,1,3),IF('инд. оценки 1 кл.'!L22=2,2,4)))</f>
        <v>1</v>
      </c>
      <c r="G20" s="150">
        <f>IF($B20=0," ",IF('инд. оценки 1 кл.'!P22&gt;2,IF('инд. оценки 1 кл.'!O22=2,1,3),IF('инд. оценки 1 кл.'!O22=2,2,4)))</f>
        <v>1</v>
      </c>
      <c r="H20" s="150">
        <f>IF($B20=0," ",IF('инд. оценки 1 кл.'!S22&gt;2,IF('инд. оценки 1 кл.'!R22=2,1,3),IF('инд. оценки 1 кл.'!R22=2,2,4)))</f>
        <v>2</v>
      </c>
      <c r="I20" s="150">
        <f>IF($B20=0," ",IF('инд. оценки 1 кл.'!V22&gt;2,IF('инд. оценки 1 кл.'!U22=2,1,3),IF('инд. оценки 1 кл.'!U22=2,2,4)))</f>
        <v>3</v>
      </c>
      <c r="J20" s="151">
        <f>IF($B20=0," ",IF('инд. оценки 1 кл.'!Y22&gt;2,IF('инд. оценки 1 кл.'!X22=2,1,3),IF('инд. оценки 1 кл.'!X22=2,2,4)))</f>
        <v>1</v>
      </c>
      <c r="K20" s="121">
        <f t="shared" si="0"/>
        <v>1</v>
      </c>
    </row>
    <row r="21" spans="1:11" ht="11.25" customHeight="1" x14ac:dyDescent="0.2">
      <c r="A21" s="72">
        <v>19</v>
      </c>
      <c r="B21" s="120" t="str">
        <f>'инд. оценки 1 кл.'!B23</f>
        <v>Проводников Иван</v>
      </c>
      <c r="C21" s="150">
        <f>IF($B21=0," ",IF('инд. оценки 1 кл.'!D23&gt;2,IF('инд. оценки 1 кл.'!C23=2,1,3),IF('инд. оценки 1 кл.'!C23=2,2,4)))</f>
        <v>4</v>
      </c>
      <c r="D21" s="150">
        <f>IF($B21=0," ",IF('инд. оценки 1 кл.'!G23&gt;2,IF('инд. оценки 1 кл.'!F23=2,1,3),IF('инд. оценки 1 кл.'!F23=2,2,4)))</f>
        <v>4</v>
      </c>
      <c r="E21" s="150">
        <f>IF($B21=0," ",IF('инд. оценки 1 кл.'!J23&gt;2,IF('инд. оценки 1 кл.'!I23=2,1,3),IF('инд. оценки 1 кл.'!I23=2,2,4)))</f>
        <v>4</v>
      </c>
      <c r="F21" s="150">
        <f>IF($B21=0," ",IF('инд. оценки 1 кл.'!M23&gt;2,IF('инд. оценки 1 кл.'!L23=2,1,3),IF('инд. оценки 1 кл.'!L23=2,2,4)))</f>
        <v>4</v>
      </c>
      <c r="G21" s="150">
        <f>IF($B21=0," ",IF('инд. оценки 1 кл.'!P23&gt;2,IF('инд. оценки 1 кл.'!O23=2,1,3),IF('инд. оценки 1 кл.'!O23=2,2,4)))</f>
        <v>4</v>
      </c>
      <c r="H21" s="150">
        <f>IF($B21=0," ",IF('инд. оценки 1 кл.'!S23&gt;2,IF('инд. оценки 1 кл.'!R23=2,1,3),IF('инд. оценки 1 кл.'!R23=2,2,4)))</f>
        <v>4</v>
      </c>
      <c r="I21" s="150">
        <f>IF($B21=0," ",IF('инд. оценки 1 кл.'!V23&gt;2,IF('инд. оценки 1 кл.'!U23=2,1,3),IF('инд. оценки 1 кл.'!U23=2,2,4)))</f>
        <v>1</v>
      </c>
      <c r="J21" s="151">
        <f>IF($B21=0," ",IF('инд. оценки 1 кл.'!Y23&gt;2,IF('инд. оценки 1 кл.'!X23=2,1,3),IF('инд. оценки 1 кл.'!X23=2,2,4)))</f>
        <v>4</v>
      </c>
      <c r="K21" s="121">
        <f t="shared" si="0"/>
        <v>4</v>
      </c>
    </row>
    <row r="22" spans="1:11" ht="11.25" customHeight="1" x14ac:dyDescent="0.2">
      <c r="A22" s="72">
        <v>20</v>
      </c>
      <c r="B22" s="120" t="str">
        <f>'инд. оценки 1 кл.'!B24</f>
        <v>Ратушная Маргарита</v>
      </c>
      <c r="C22" s="150">
        <f>IF($B22=0," ",IF('инд. оценки 1 кл.'!D24&gt;2,IF('инд. оценки 1 кл.'!C24=2,1,3),IF('инд. оценки 1 кл.'!C24=2,2,4)))</f>
        <v>1</v>
      </c>
      <c r="D22" s="150">
        <f>IF($B22=0," ",IF('инд. оценки 1 кл.'!G24&gt;2,IF('инд. оценки 1 кл.'!F24=2,1,3),IF('инд. оценки 1 кл.'!F24=2,2,4)))</f>
        <v>2</v>
      </c>
      <c r="E22" s="150">
        <f>IF($B22=0," ",IF('инд. оценки 1 кл.'!J24&gt;2,IF('инд. оценки 1 кл.'!I24=2,1,3),IF('инд. оценки 1 кл.'!I24=2,2,4)))</f>
        <v>1</v>
      </c>
      <c r="F22" s="150">
        <f>IF($B22=0," ",IF('инд. оценки 1 кл.'!M24&gt;2,IF('инд. оценки 1 кл.'!L24=2,1,3),IF('инд. оценки 1 кл.'!L24=2,2,4)))</f>
        <v>3</v>
      </c>
      <c r="G22" s="150">
        <f>IF($B22=0," ",IF('инд. оценки 1 кл.'!P24&gt;2,IF('инд. оценки 1 кл.'!O24=2,1,3),IF('инд. оценки 1 кл.'!O24=2,2,4)))</f>
        <v>1</v>
      </c>
      <c r="H22" s="150">
        <f>IF($B22=0," ",IF('инд. оценки 1 кл.'!S24&gt;2,IF('инд. оценки 1 кл.'!R24=2,1,3),IF('инд. оценки 1 кл.'!R24=2,2,4)))</f>
        <v>2</v>
      </c>
      <c r="I22" s="150">
        <f>IF($B22=0," ",IF('инд. оценки 1 кл.'!V24&gt;2,IF('инд. оценки 1 кл.'!U24=2,1,3),IF('инд. оценки 1 кл.'!U24=2,2,4)))</f>
        <v>1</v>
      </c>
      <c r="J22" s="151">
        <f>IF($B22=0," ",IF('инд. оценки 1 кл.'!Y24&gt;2,IF('инд. оценки 1 кл.'!X24=2,1,3),IF('инд. оценки 1 кл.'!X24=2,2,4)))</f>
        <v>2</v>
      </c>
      <c r="K22" s="121">
        <f t="shared" si="0"/>
        <v>1</v>
      </c>
    </row>
    <row r="23" spans="1:11" ht="11.25" customHeight="1" x14ac:dyDescent="0.2">
      <c r="A23" s="72">
        <v>21</v>
      </c>
      <c r="B23" s="120" t="str">
        <f>'инд. оценки 1 кл.'!B25</f>
        <v>Салтыков Кирилл</v>
      </c>
      <c r="C23" s="150">
        <f>IF($B23=0," ",IF('инд. оценки 1 кл.'!D25&gt;2,IF('инд. оценки 1 кл.'!C25=2,1,3),IF('инд. оценки 1 кл.'!C25=2,2,4)))</f>
        <v>1</v>
      </c>
      <c r="D23" s="150">
        <f>IF($B23=0," ",IF('инд. оценки 1 кл.'!G25&gt;2,IF('инд. оценки 1 кл.'!F25=2,1,3),IF('инд. оценки 1 кл.'!F25=2,2,4)))</f>
        <v>4</v>
      </c>
      <c r="E23" s="150">
        <f>IF($B23=0," ",IF('инд. оценки 1 кл.'!J25&gt;2,IF('инд. оценки 1 кл.'!I25=2,1,3),IF('инд. оценки 1 кл.'!I25=2,2,4)))</f>
        <v>1</v>
      </c>
      <c r="F23" s="150">
        <f>IF($B23=0," ",IF('инд. оценки 1 кл.'!M25&gt;2,IF('инд. оценки 1 кл.'!L25=2,1,3),IF('инд. оценки 1 кл.'!L25=2,2,4)))</f>
        <v>1</v>
      </c>
      <c r="G23" s="150">
        <f>IF($B23=0," ",IF('инд. оценки 1 кл.'!P25&gt;2,IF('инд. оценки 1 кл.'!O25=2,1,3),IF('инд. оценки 1 кл.'!O25=2,2,4)))</f>
        <v>1</v>
      </c>
      <c r="H23" s="150">
        <f>IF($B23=0," ",IF('инд. оценки 1 кл.'!S25&gt;2,IF('инд. оценки 1 кл.'!R25=2,1,3),IF('инд. оценки 1 кл.'!R25=2,2,4)))</f>
        <v>2</v>
      </c>
      <c r="I23" s="150">
        <f>IF($B23=0," ",IF('инд. оценки 1 кл.'!V25&gt;2,IF('инд. оценки 1 кл.'!U25=2,1,3),IF('инд. оценки 1 кл.'!U25=2,2,4)))</f>
        <v>1</v>
      </c>
      <c r="J23" s="151">
        <f>IF($B23=0," ",IF('инд. оценки 1 кл.'!Y25&gt;2,IF('инд. оценки 1 кл.'!X25=2,1,3),IF('инд. оценки 1 кл.'!X25=2,2,4)))</f>
        <v>3</v>
      </c>
      <c r="K23" s="121">
        <f t="shared" si="0"/>
        <v>1</v>
      </c>
    </row>
    <row r="24" spans="1:11" ht="11.25" customHeight="1" x14ac:dyDescent="0.2">
      <c r="A24" s="72">
        <v>22</v>
      </c>
      <c r="B24" s="120" t="str">
        <f>'инд. оценки 1 кл.'!B26</f>
        <v>Самойлов Савва</v>
      </c>
      <c r="C24" s="150">
        <f>IF($B24=0," ",IF('инд. оценки 1 кл.'!D26&gt;2,IF('инд. оценки 1 кл.'!C26=2,1,3),IF('инд. оценки 1 кл.'!C26=2,2,4)))</f>
        <v>3</v>
      </c>
      <c r="D24" s="150">
        <f>IF($B24=0," ",IF('инд. оценки 1 кл.'!G26&gt;2,IF('инд. оценки 1 кл.'!F26=2,1,3),IF('инд. оценки 1 кл.'!F26=2,2,4)))</f>
        <v>3</v>
      </c>
      <c r="E24" s="150">
        <f>IF($B24=0," ",IF('инд. оценки 1 кл.'!J26&gt;2,IF('инд. оценки 1 кл.'!I26=2,1,3),IF('инд. оценки 1 кл.'!I26=2,2,4)))</f>
        <v>4</v>
      </c>
      <c r="F24" s="150">
        <f>IF($B24=0," ",IF('инд. оценки 1 кл.'!M26&gt;2,IF('инд. оценки 1 кл.'!L26=2,1,3),IF('инд. оценки 1 кл.'!L26=2,2,4)))</f>
        <v>1</v>
      </c>
      <c r="G24" s="150">
        <f>IF($B24=0," ",IF('инд. оценки 1 кл.'!P26&gt;2,IF('инд. оценки 1 кл.'!O26=2,1,3),IF('инд. оценки 1 кл.'!O26=2,2,4)))</f>
        <v>3</v>
      </c>
      <c r="H24" s="150">
        <f>IF($B24=0," ",IF('инд. оценки 1 кл.'!S26&gt;2,IF('инд. оценки 1 кл.'!R26=2,1,3),IF('инд. оценки 1 кл.'!R26=2,2,4)))</f>
        <v>2</v>
      </c>
      <c r="I24" s="150">
        <f>IF($B24=0," ",IF('инд. оценки 1 кл.'!V26&gt;2,IF('инд. оценки 1 кл.'!U26=2,1,3),IF('инд. оценки 1 кл.'!U26=2,2,4)))</f>
        <v>3</v>
      </c>
      <c r="J24" s="151">
        <f>IF($B24=0," ",IF('инд. оценки 1 кл.'!Y26&gt;2,IF('инд. оценки 1 кл.'!X26=2,1,3),IF('инд. оценки 1 кл.'!X26=2,2,4)))</f>
        <v>4</v>
      </c>
      <c r="K24" s="121">
        <f t="shared" si="0"/>
        <v>3</v>
      </c>
    </row>
    <row r="25" spans="1:11" ht="11.25" customHeight="1" x14ac:dyDescent="0.2">
      <c r="A25" s="72">
        <v>23</v>
      </c>
      <c r="B25" s="120" t="str">
        <f>'инд. оценки 1 кл.'!B27</f>
        <v>Чолпонкулов Эмир</v>
      </c>
      <c r="C25" s="150">
        <f>IF($B25=0," ",IF('инд. оценки 1 кл.'!D27&gt;2,IF('инд. оценки 1 кл.'!C27=2,1,3),IF('инд. оценки 1 кл.'!C27=2,2,4)))</f>
        <v>3</v>
      </c>
      <c r="D25" s="150">
        <f>IF($B25=0," ",IF('инд. оценки 1 кл.'!G27&gt;2,IF('инд. оценки 1 кл.'!F27=2,1,3),IF('инд. оценки 1 кл.'!F27=2,2,4)))</f>
        <v>3</v>
      </c>
      <c r="E25" s="150">
        <f>IF($B25=0," ",IF('инд. оценки 1 кл.'!J27&gt;2,IF('инд. оценки 1 кл.'!I27=2,1,3),IF('инд. оценки 1 кл.'!I27=2,2,4)))</f>
        <v>4</v>
      </c>
      <c r="F25" s="150">
        <f>IF($B25=0," ",IF('инд. оценки 1 кл.'!M27&gt;2,IF('инд. оценки 1 кл.'!L27=2,1,3),IF('инд. оценки 1 кл.'!L27=2,2,4)))</f>
        <v>2</v>
      </c>
      <c r="G25" s="150">
        <f>IF($B25=0," ",IF('инд. оценки 1 кл.'!P27&gt;2,IF('инд. оценки 1 кл.'!O27=2,1,3),IF('инд. оценки 1 кл.'!O27=2,2,4)))</f>
        <v>2</v>
      </c>
      <c r="H25" s="150">
        <f>IF($B25=0," ",IF('инд. оценки 1 кл.'!S27&gt;2,IF('инд. оценки 1 кл.'!R27=2,1,3),IF('инд. оценки 1 кл.'!R27=2,2,4)))</f>
        <v>2</v>
      </c>
      <c r="I25" s="150">
        <f>IF($B25=0," ",IF('инд. оценки 1 кл.'!V27&gt;2,IF('инд. оценки 1 кл.'!U27=2,1,3),IF('инд. оценки 1 кл.'!U27=2,2,4)))</f>
        <v>1</v>
      </c>
      <c r="J25" s="151">
        <f>IF($B25=0," ",IF('инд. оценки 1 кл.'!Y27&gt;2,IF('инд. оценки 1 кл.'!X27=2,1,3),IF('инд. оценки 1 кл.'!X27=2,2,4)))</f>
        <v>3</v>
      </c>
      <c r="K25" s="121">
        <f t="shared" si="0"/>
        <v>3</v>
      </c>
    </row>
    <row r="26" spans="1:11" ht="11.25" customHeight="1" x14ac:dyDescent="0.2">
      <c r="A26" s="72">
        <v>24</v>
      </c>
      <c r="B26" s="120" t="str">
        <f>'инд. оценки 1 кл.'!B28</f>
        <v>Шарипов Илья</v>
      </c>
      <c r="C26" s="150">
        <f>IF($B26=0," ",IF('инд. оценки 1 кл.'!D28&gt;2,IF('инд. оценки 1 кл.'!C28=2,1,3),IF('инд. оценки 1 кл.'!C28=2,2,4)))</f>
        <v>2</v>
      </c>
      <c r="D26" s="150">
        <f>IF($B26=0," ",IF('инд. оценки 1 кл.'!G28&gt;2,IF('инд. оценки 1 кл.'!F28=2,1,3),IF('инд. оценки 1 кл.'!F28=2,2,4)))</f>
        <v>1</v>
      </c>
      <c r="E26" s="150">
        <f>IF($B26=0," ",IF('инд. оценки 1 кл.'!J28&gt;2,IF('инд. оценки 1 кл.'!I28=2,1,3),IF('инд. оценки 1 кл.'!I28=2,2,4)))</f>
        <v>4</v>
      </c>
      <c r="F26" s="150">
        <f>IF($B26=0," ",IF('инд. оценки 1 кл.'!M28&gt;2,IF('инд. оценки 1 кл.'!L28=2,1,3),IF('инд. оценки 1 кл.'!L28=2,2,4)))</f>
        <v>4</v>
      </c>
      <c r="G26" s="150">
        <f>IF($B26=0," ",IF('инд. оценки 1 кл.'!P28&gt;2,IF('инд. оценки 1 кл.'!O28=2,1,3),IF('инд. оценки 1 кл.'!O28=2,2,4)))</f>
        <v>1</v>
      </c>
      <c r="H26" s="150">
        <f>IF($B26=0," ",IF('инд. оценки 1 кл.'!S28&gt;2,IF('инд. оценки 1 кл.'!R28=2,1,3),IF('инд. оценки 1 кл.'!R28=2,2,4)))</f>
        <v>1</v>
      </c>
      <c r="I26" s="150">
        <f>IF($B26=0," ",IF('инд. оценки 1 кл.'!V28&gt;2,IF('инд. оценки 1 кл.'!U28=2,1,3),IF('инд. оценки 1 кл.'!U28=2,2,4)))</f>
        <v>1</v>
      </c>
      <c r="J26" s="151">
        <f>IF($B26=0," ",IF('инд. оценки 1 кл.'!Y28&gt;2,IF('инд. оценки 1 кл.'!X28=2,1,3),IF('инд. оценки 1 кл.'!X28=2,2,4)))</f>
        <v>1</v>
      </c>
      <c r="K26" s="121">
        <f t="shared" si="0"/>
        <v>1</v>
      </c>
    </row>
    <row r="27" spans="1:11" ht="11.25" customHeight="1" x14ac:dyDescent="0.2">
      <c r="A27" s="72">
        <v>25</v>
      </c>
      <c r="B27" s="120">
        <f>'инд. оценки 1 кл.'!B29</f>
        <v>0</v>
      </c>
      <c r="C27" s="150" t="str">
        <f>IF($B27=0," ",IF('инд. оценки 1 кл.'!D29&gt;2,IF('инд. оценки 1 кл.'!C29=2,1,3),IF('инд. оценки 1 кл.'!C29=2,2,4)))</f>
        <v xml:space="preserve"> </v>
      </c>
      <c r="D27" s="150" t="str">
        <f>IF($B27=0," ",IF('инд. оценки 1 кл.'!G29&gt;2,IF('инд. оценки 1 кл.'!F29=2,1,3),IF('инд. оценки 1 кл.'!F29=2,2,4)))</f>
        <v xml:space="preserve"> </v>
      </c>
      <c r="E27" s="150" t="str">
        <f>IF($B27=0," ",IF('инд. оценки 1 кл.'!J29&gt;2,IF('инд. оценки 1 кл.'!I29=2,1,3),IF('инд. оценки 1 кл.'!I29=2,2,4)))</f>
        <v xml:space="preserve"> </v>
      </c>
      <c r="F27" s="150" t="str">
        <f>IF($B27=0," ",IF('инд. оценки 1 кл.'!M29&gt;2,IF('инд. оценки 1 кл.'!L29=2,1,3),IF('инд. оценки 1 кл.'!L29=2,2,4)))</f>
        <v xml:space="preserve"> </v>
      </c>
      <c r="G27" s="150" t="str">
        <f>IF($B27=0," ",IF('инд. оценки 1 кл.'!P29&gt;2,IF('инд. оценки 1 кл.'!O29=2,1,3),IF('инд. оценки 1 кл.'!O29=2,2,4)))</f>
        <v xml:space="preserve"> </v>
      </c>
      <c r="H27" s="150" t="str">
        <f>IF($B27=0," ",IF('инд. оценки 1 кл.'!S29&gt;2,IF('инд. оценки 1 кл.'!R29=2,1,3),IF('инд. оценки 1 кл.'!R29=2,2,4)))</f>
        <v xml:space="preserve"> </v>
      </c>
      <c r="I27" s="150" t="str">
        <f>IF($B27=0," ",IF('инд. оценки 1 кл.'!V29&gt;2,IF('инд. оценки 1 кл.'!U29=2,1,3),IF('инд. оценки 1 кл.'!U29=2,2,4)))</f>
        <v xml:space="preserve"> </v>
      </c>
      <c r="J27" s="151" t="str">
        <f>IF($B27=0," ",IF('инд. оценки 1 кл.'!Y29&gt;2,IF('инд. оценки 1 кл.'!X29=2,1,3),IF('инд. оценки 1 кл.'!X29=2,2,4)))</f>
        <v xml:space="preserve"> </v>
      </c>
      <c r="K27" s="121" t="e">
        <f t="shared" si="0"/>
        <v>#N/A</v>
      </c>
    </row>
    <row r="28" spans="1:11" ht="11.25" customHeight="1" x14ac:dyDescent="0.2">
      <c r="A28" s="72">
        <v>26</v>
      </c>
      <c r="B28" s="120">
        <f>'инд. оценки 1 кл.'!B30</f>
        <v>0</v>
      </c>
      <c r="C28" s="150" t="str">
        <f>IF($B28=0," ",IF('инд. оценки 1 кл.'!D30&gt;2,IF('инд. оценки 1 кл.'!C30=2,1,3),IF('инд. оценки 1 кл.'!C30=2,2,4)))</f>
        <v xml:space="preserve"> </v>
      </c>
      <c r="D28" s="150" t="str">
        <f>IF($B28=0," ",IF('инд. оценки 1 кл.'!G30&gt;2,IF('инд. оценки 1 кл.'!F30=2,1,3),IF('инд. оценки 1 кл.'!F30=2,2,4)))</f>
        <v xml:space="preserve"> </v>
      </c>
      <c r="E28" s="150" t="str">
        <f>IF($B28=0," ",IF('инд. оценки 1 кл.'!J30&gt;2,IF('инд. оценки 1 кл.'!I30=2,1,3),IF('инд. оценки 1 кл.'!I30=2,2,4)))</f>
        <v xml:space="preserve"> </v>
      </c>
      <c r="F28" s="150" t="str">
        <f>IF($B28=0," ",IF('инд. оценки 1 кл.'!M30&gt;2,IF('инд. оценки 1 кл.'!L30=2,1,3),IF('инд. оценки 1 кл.'!L30=2,2,4)))</f>
        <v xml:space="preserve"> </v>
      </c>
      <c r="G28" s="150" t="str">
        <f>IF($B28=0," ",IF('инд. оценки 1 кл.'!P30&gt;2,IF('инд. оценки 1 кл.'!O30=2,1,3),IF('инд. оценки 1 кл.'!O30=2,2,4)))</f>
        <v xml:space="preserve"> </v>
      </c>
      <c r="H28" s="150" t="str">
        <f>IF($B28=0," ",IF('инд. оценки 1 кл.'!S30&gt;2,IF('инд. оценки 1 кл.'!R30=2,1,3),IF('инд. оценки 1 кл.'!R30=2,2,4)))</f>
        <v xml:space="preserve"> </v>
      </c>
      <c r="I28" s="150" t="str">
        <f>IF($B28=0," ",IF('инд. оценки 1 кл.'!V30&gt;2,IF('инд. оценки 1 кл.'!U30=2,1,3),IF('инд. оценки 1 кл.'!U30=2,2,4)))</f>
        <v xml:space="preserve"> </v>
      </c>
      <c r="J28" s="151" t="str">
        <f>IF($B28=0," ",IF('инд. оценки 1 кл.'!Y30&gt;2,IF('инд. оценки 1 кл.'!X30=2,1,3),IF('инд. оценки 1 кл.'!X30=2,2,4)))</f>
        <v xml:space="preserve"> </v>
      </c>
      <c r="K28" s="121" t="e">
        <f t="shared" si="0"/>
        <v>#N/A</v>
      </c>
    </row>
    <row r="29" spans="1:11" ht="11.25" customHeight="1" x14ac:dyDescent="0.2">
      <c r="A29" s="72">
        <v>27</v>
      </c>
      <c r="B29" s="120">
        <f>'инд. оценки 1 кл.'!B31</f>
        <v>0</v>
      </c>
      <c r="C29" s="150" t="str">
        <f>IF($B29=0," ",IF('инд. оценки 1 кл.'!D31&gt;2,IF('инд. оценки 1 кл.'!C31=2,1,3),IF('инд. оценки 1 кл.'!C31=2,2,4)))</f>
        <v xml:space="preserve"> </v>
      </c>
      <c r="D29" s="150" t="str">
        <f>IF($B29=0," ",IF('инд. оценки 1 кл.'!G31&gt;2,IF('инд. оценки 1 кл.'!F31=2,1,3),IF('инд. оценки 1 кл.'!F31=2,2,4)))</f>
        <v xml:space="preserve"> </v>
      </c>
      <c r="E29" s="150" t="str">
        <f>IF($B29=0," ",IF('инд. оценки 1 кл.'!J31&gt;2,IF('инд. оценки 1 кл.'!I31=2,1,3),IF('инд. оценки 1 кл.'!I31=2,2,4)))</f>
        <v xml:space="preserve"> </v>
      </c>
      <c r="F29" s="150" t="str">
        <f>IF($B29=0," ",IF('инд. оценки 1 кл.'!M31&gt;2,IF('инд. оценки 1 кл.'!L31=2,1,3),IF('инд. оценки 1 кл.'!L31=2,2,4)))</f>
        <v xml:space="preserve"> </v>
      </c>
      <c r="G29" s="150" t="str">
        <f>IF($B29=0," ",IF('инд. оценки 1 кл.'!P31&gt;2,IF('инд. оценки 1 кл.'!O31=2,1,3),IF('инд. оценки 1 кл.'!O31=2,2,4)))</f>
        <v xml:space="preserve"> </v>
      </c>
      <c r="H29" s="150" t="str">
        <f>IF($B29=0," ",IF('инд. оценки 1 кл.'!S31&gt;2,IF('инд. оценки 1 кл.'!R31=2,1,3),IF('инд. оценки 1 кл.'!R31=2,2,4)))</f>
        <v xml:space="preserve"> </v>
      </c>
      <c r="I29" s="150" t="str">
        <f>IF($B29=0," ",IF('инд. оценки 1 кл.'!V31&gt;2,IF('инд. оценки 1 кл.'!U31=2,1,3),IF('инд. оценки 1 кл.'!U31=2,2,4)))</f>
        <v xml:space="preserve"> </v>
      </c>
      <c r="J29" s="151" t="str">
        <f>IF($B29=0," ",IF('инд. оценки 1 кл.'!Y31&gt;2,IF('инд. оценки 1 кл.'!X31=2,1,3),IF('инд. оценки 1 кл.'!X31=2,2,4)))</f>
        <v xml:space="preserve"> </v>
      </c>
      <c r="K29" s="121" t="e">
        <f t="shared" si="0"/>
        <v>#N/A</v>
      </c>
    </row>
    <row r="30" spans="1:11" ht="11.25" customHeight="1" x14ac:dyDescent="0.2">
      <c r="A30" s="72">
        <v>28</v>
      </c>
      <c r="B30" s="120">
        <f>'инд. оценки 1 кл.'!B32</f>
        <v>0</v>
      </c>
      <c r="C30" s="150" t="str">
        <f>IF($B30=0," ",IF('инд. оценки 1 кл.'!D32&gt;2,IF('инд. оценки 1 кл.'!C32=2,1,3),IF('инд. оценки 1 кл.'!C32=2,2,4)))</f>
        <v xml:space="preserve"> </v>
      </c>
      <c r="D30" s="150" t="str">
        <f>IF($B30=0," ",IF('инд. оценки 1 кл.'!G32&gt;2,IF('инд. оценки 1 кл.'!F32=2,1,3),IF('инд. оценки 1 кл.'!F32=2,2,4)))</f>
        <v xml:space="preserve"> </v>
      </c>
      <c r="E30" s="150" t="str">
        <f>IF($B30=0," ",IF('инд. оценки 1 кл.'!J32&gt;2,IF('инд. оценки 1 кл.'!I32=2,1,3),IF('инд. оценки 1 кл.'!I32=2,2,4)))</f>
        <v xml:space="preserve"> </v>
      </c>
      <c r="F30" s="150" t="str">
        <f>IF($B30=0," ",IF('инд. оценки 1 кл.'!M32&gt;2,IF('инд. оценки 1 кл.'!L32=2,1,3),IF('инд. оценки 1 кл.'!L32=2,2,4)))</f>
        <v xml:space="preserve"> </v>
      </c>
      <c r="G30" s="150" t="str">
        <f>IF($B30=0," ",IF('инд. оценки 1 кл.'!P32&gt;2,IF('инд. оценки 1 кл.'!O32=2,1,3),IF('инд. оценки 1 кл.'!O32=2,2,4)))</f>
        <v xml:space="preserve"> </v>
      </c>
      <c r="H30" s="150" t="str">
        <f>IF($B30=0," ",IF('инд. оценки 1 кл.'!S32&gt;2,IF('инд. оценки 1 кл.'!R32=2,1,3),IF('инд. оценки 1 кл.'!R32=2,2,4)))</f>
        <v xml:space="preserve"> </v>
      </c>
      <c r="I30" s="150" t="str">
        <f>IF($B30=0," ",IF('инд. оценки 1 кл.'!V32&gt;2,IF('инд. оценки 1 кл.'!U32=2,1,3),IF('инд. оценки 1 кл.'!U32=2,2,4)))</f>
        <v xml:space="preserve"> </v>
      </c>
      <c r="J30" s="151" t="str">
        <f>IF($B30=0," ",IF('инд. оценки 1 кл.'!Y32&gt;2,IF('инд. оценки 1 кл.'!X32=2,1,3),IF('инд. оценки 1 кл.'!X32=2,2,4)))</f>
        <v xml:space="preserve"> </v>
      </c>
      <c r="K30" s="121" t="e">
        <f t="shared" si="0"/>
        <v>#N/A</v>
      </c>
    </row>
    <row r="31" spans="1:11" ht="11.25" customHeight="1" x14ac:dyDescent="0.2">
      <c r="A31" s="72">
        <v>29</v>
      </c>
      <c r="B31" s="120">
        <f>'инд. оценки 1 кл.'!B33</f>
        <v>0</v>
      </c>
      <c r="C31" s="150" t="str">
        <f>IF($B31=0," ",IF('инд. оценки 1 кл.'!D33&gt;2,IF('инд. оценки 1 кл.'!C33=2,1,3),IF('инд. оценки 1 кл.'!C33=2,2,4)))</f>
        <v xml:space="preserve"> </v>
      </c>
      <c r="D31" s="150" t="str">
        <f>IF($B31=0," ",IF('инд. оценки 1 кл.'!G33&gt;2,IF('инд. оценки 1 кл.'!F33=2,1,3),IF('инд. оценки 1 кл.'!F33=2,2,4)))</f>
        <v xml:space="preserve"> </v>
      </c>
      <c r="E31" s="150" t="str">
        <f>IF($B31=0," ",IF('инд. оценки 1 кл.'!J33&gt;2,IF('инд. оценки 1 кл.'!I33=2,1,3),IF('инд. оценки 1 кл.'!I33=2,2,4)))</f>
        <v xml:space="preserve"> </v>
      </c>
      <c r="F31" s="150" t="str">
        <f>IF($B31=0," ",IF('инд. оценки 1 кл.'!M33&gt;2,IF('инд. оценки 1 кл.'!L33=2,1,3),IF('инд. оценки 1 кл.'!L33=2,2,4)))</f>
        <v xml:space="preserve"> </v>
      </c>
      <c r="G31" s="150" t="str">
        <f>IF($B31=0," ",IF('инд. оценки 1 кл.'!P33&gt;2,IF('инд. оценки 1 кл.'!O33=2,1,3),IF('инд. оценки 1 кл.'!O33=2,2,4)))</f>
        <v xml:space="preserve"> </v>
      </c>
      <c r="H31" s="150" t="str">
        <f>IF($B31=0," ",IF('инд. оценки 1 кл.'!S33&gt;2,IF('инд. оценки 1 кл.'!R33=2,1,3),IF('инд. оценки 1 кл.'!R33=2,2,4)))</f>
        <v xml:space="preserve"> </v>
      </c>
      <c r="I31" s="150" t="str">
        <f>IF($B31=0," ",IF('инд. оценки 1 кл.'!V33&gt;2,IF('инд. оценки 1 кл.'!U33=2,1,3),IF('инд. оценки 1 кл.'!U33=2,2,4)))</f>
        <v xml:space="preserve"> </v>
      </c>
      <c r="J31" s="151" t="str">
        <f>IF($B31=0," ",IF('инд. оценки 1 кл.'!Y33&gt;2,IF('инд. оценки 1 кл.'!X33=2,1,3),IF('инд. оценки 1 кл.'!X33=2,2,4)))</f>
        <v xml:space="preserve"> </v>
      </c>
      <c r="K31" s="121" t="e">
        <f t="shared" si="0"/>
        <v>#N/A</v>
      </c>
    </row>
    <row r="32" spans="1:11" ht="11.25" customHeight="1" x14ac:dyDescent="0.2">
      <c r="A32" s="72">
        <v>30</v>
      </c>
      <c r="B32" s="120">
        <f>'инд. оценки 1 кл.'!B34</f>
        <v>0</v>
      </c>
      <c r="C32" s="150" t="str">
        <f>IF($B32=0," ",IF('инд. оценки 1 кл.'!D34&gt;2,IF('инд. оценки 1 кл.'!C34=2,1,3),IF('инд. оценки 1 кл.'!C34=2,2,4)))</f>
        <v xml:space="preserve"> </v>
      </c>
      <c r="D32" s="150" t="str">
        <f>IF($B32=0," ",IF('инд. оценки 1 кл.'!G34&gt;2,IF('инд. оценки 1 кл.'!F34=2,1,3),IF('инд. оценки 1 кл.'!F34=2,2,4)))</f>
        <v xml:space="preserve"> </v>
      </c>
      <c r="E32" s="150" t="str">
        <f>IF($B32=0," ",IF('инд. оценки 1 кл.'!J34&gt;2,IF('инд. оценки 1 кл.'!I34=2,1,3),IF('инд. оценки 1 кл.'!I34=2,2,4)))</f>
        <v xml:space="preserve"> </v>
      </c>
      <c r="F32" s="150" t="str">
        <f>IF($B32=0," ",IF('инд. оценки 1 кл.'!M34&gt;2,IF('инд. оценки 1 кл.'!L34=2,1,3),IF('инд. оценки 1 кл.'!L34=2,2,4)))</f>
        <v xml:space="preserve"> </v>
      </c>
      <c r="G32" s="150" t="str">
        <f>IF($B32=0," ",IF('инд. оценки 1 кл.'!P34&gt;2,IF('инд. оценки 1 кл.'!O34=2,1,3),IF('инд. оценки 1 кл.'!O34=2,2,4)))</f>
        <v xml:space="preserve"> </v>
      </c>
      <c r="H32" s="150" t="str">
        <f>IF($B32=0," ",IF('инд. оценки 1 кл.'!S34&gt;2,IF('инд. оценки 1 кл.'!R34=2,1,3),IF('инд. оценки 1 кл.'!R34=2,2,4)))</f>
        <v xml:space="preserve"> </v>
      </c>
      <c r="I32" s="150" t="str">
        <f>IF($B32=0," ",IF('инд. оценки 1 кл.'!V34&gt;2,IF('инд. оценки 1 кл.'!U34=2,1,3),IF('инд. оценки 1 кл.'!U34=2,2,4)))</f>
        <v xml:space="preserve"> </v>
      </c>
      <c r="J32" s="151" t="str">
        <f>IF($B32=0," ",IF('инд. оценки 1 кл.'!Y34&gt;2,IF('инд. оценки 1 кл.'!X34=2,1,3),IF('инд. оценки 1 кл.'!X34=2,2,4)))</f>
        <v xml:space="preserve"> </v>
      </c>
      <c r="K32" s="121" t="e">
        <f t="shared" si="0"/>
        <v>#N/A</v>
      </c>
    </row>
    <row r="33" spans="1:11" ht="11.25" customHeight="1" x14ac:dyDescent="0.2">
      <c r="A33" s="72">
        <v>31</v>
      </c>
      <c r="B33" s="120">
        <f>'инд. оценки 1 кл.'!B35</f>
        <v>0</v>
      </c>
      <c r="C33" s="150" t="str">
        <f>IF($B33=0," ",IF('инд. оценки 1 кл.'!D35&gt;2,IF('инд. оценки 1 кл.'!C35=2,1,3),IF('инд. оценки 1 кл.'!C35=2,2,4)))</f>
        <v xml:space="preserve"> </v>
      </c>
      <c r="D33" s="150" t="str">
        <f>IF($B33=0," ",IF('инд. оценки 1 кл.'!G35&gt;2,IF('инд. оценки 1 кл.'!F35=2,1,3),IF('инд. оценки 1 кл.'!F35=2,2,4)))</f>
        <v xml:space="preserve"> </v>
      </c>
      <c r="E33" s="150" t="str">
        <f>IF($B33=0," ",IF('инд. оценки 1 кл.'!J35&gt;2,IF('инд. оценки 1 кл.'!I35=2,1,3),IF('инд. оценки 1 кл.'!I35=2,2,4)))</f>
        <v xml:space="preserve"> </v>
      </c>
      <c r="F33" s="150" t="str">
        <f>IF($B33=0," ",IF('инд. оценки 1 кл.'!M35&gt;2,IF('инд. оценки 1 кл.'!L35=2,1,3),IF('инд. оценки 1 кл.'!L35=2,2,4)))</f>
        <v xml:space="preserve"> </v>
      </c>
      <c r="G33" s="150" t="str">
        <f>IF($B33=0," ",IF('инд. оценки 1 кл.'!P35&gt;2,IF('инд. оценки 1 кл.'!O35=2,1,3),IF('инд. оценки 1 кл.'!O35=2,2,4)))</f>
        <v xml:space="preserve"> </v>
      </c>
      <c r="H33" s="150" t="str">
        <f>IF($B33=0," ",IF('инд. оценки 1 кл.'!S35&gt;2,IF('инд. оценки 1 кл.'!R35=2,1,3),IF('инд. оценки 1 кл.'!R35=2,2,4)))</f>
        <v xml:space="preserve"> </v>
      </c>
      <c r="I33" s="150" t="str">
        <f>IF($B33=0," ",IF('инд. оценки 1 кл.'!V35&gt;2,IF('инд. оценки 1 кл.'!U35=2,1,3),IF('инд. оценки 1 кл.'!U35=2,2,4)))</f>
        <v xml:space="preserve"> </v>
      </c>
      <c r="J33" s="151" t="str">
        <f>IF($B33=0," ",IF('инд. оценки 1 кл.'!Y35&gt;2,IF('инд. оценки 1 кл.'!X35=2,1,3),IF('инд. оценки 1 кл.'!X35=2,2,4)))</f>
        <v xml:space="preserve"> </v>
      </c>
      <c r="K33" s="121" t="e">
        <f>MODE(C33:J33)</f>
        <v>#N/A</v>
      </c>
    </row>
    <row r="34" spans="1:11" ht="11.25" customHeight="1" x14ac:dyDescent="0.2">
      <c r="A34" s="72">
        <v>32</v>
      </c>
      <c r="B34" s="120">
        <f>'инд. оценки 1 кл.'!B36</f>
        <v>0</v>
      </c>
      <c r="C34" s="150" t="str">
        <f>IF($B34=0," ",IF('инд. оценки 1 кл.'!D36&gt;2,IF('инд. оценки 1 кл.'!C36=2,1,3),IF('инд. оценки 1 кл.'!C36=2,2,4)))</f>
        <v xml:space="preserve"> </v>
      </c>
      <c r="D34" s="150" t="str">
        <f>IF($B34=0," ",IF('инд. оценки 1 кл.'!G36&gt;2,IF('инд. оценки 1 кл.'!F36=2,1,3),IF('инд. оценки 1 кл.'!F36=2,2,4)))</f>
        <v xml:space="preserve"> </v>
      </c>
      <c r="E34" s="150" t="str">
        <f>IF($B34=0," ",IF('инд. оценки 1 кл.'!J36&gt;2,IF('инд. оценки 1 кл.'!I36=2,1,3),IF('инд. оценки 1 кл.'!I36=2,2,4)))</f>
        <v xml:space="preserve"> </v>
      </c>
      <c r="F34" s="150" t="str">
        <f>IF($B34=0," ",IF('инд. оценки 1 кл.'!M36&gt;2,IF('инд. оценки 1 кл.'!L36=2,1,3),IF('инд. оценки 1 кл.'!L36=2,2,4)))</f>
        <v xml:space="preserve"> </v>
      </c>
      <c r="G34" s="150" t="str">
        <f>IF($B34=0," ",IF('инд. оценки 1 кл.'!P36&gt;2,IF('инд. оценки 1 кл.'!O36=2,1,3),IF('инд. оценки 1 кл.'!O36=2,2,4)))</f>
        <v xml:space="preserve"> </v>
      </c>
      <c r="H34" s="150" t="str">
        <f>IF($B34=0," ",IF('инд. оценки 1 кл.'!S36&gt;2,IF('инд. оценки 1 кл.'!R36=2,1,3),IF('инд. оценки 1 кл.'!R36=2,2,4)))</f>
        <v xml:space="preserve"> </v>
      </c>
      <c r="I34" s="150" t="str">
        <f>IF($B34=0," ",IF('инд. оценки 1 кл.'!V36&gt;2,IF('инд. оценки 1 кл.'!U36=2,1,3),IF('инд. оценки 1 кл.'!U36=2,2,4)))</f>
        <v xml:space="preserve"> </v>
      </c>
      <c r="J34" s="151" t="str">
        <f>IF($B34=0," ",IF('инд. оценки 1 кл.'!Y36&gt;2,IF('инд. оценки 1 кл.'!X36=2,1,3),IF('инд. оценки 1 кл.'!X36=2,2,4)))</f>
        <v xml:space="preserve"> </v>
      </c>
      <c r="K34" s="121" t="e">
        <f>MODE(C34:J34)</f>
        <v>#N/A</v>
      </c>
    </row>
    <row r="35" spans="1:11" ht="11.25" customHeight="1" x14ac:dyDescent="0.2">
      <c r="A35" s="72">
        <v>33</v>
      </c>
      <c r="B35" s="120">
        <f>'инд. оценки 1 кл.'!B37</f>
        <v>0</v>
      </c>
      <c r="C35" s="150" t="str">
        <f>IF($B35=0," ",IF('инд. оценки 1 кл.'!D37&gt;2,IF('инд. оценки 1 кл.'!C37=2,1,3),IF('инд. оценки 1 кл.'!C37=2,2,4)))</f>
        <v xml:space="preserve"> </v>
      </c>
      <c r="D35" s="150" t="str">
        <f>IF($B35=0," ",IF('инд. оценки 1 кл.'!G37&gt;2,IF('инд. оценки 1 кл.'!F37=2,1,3),IF('инд. оценки 1 кл.'!F37=2,2,4)))</f>
        <v xml:space="preserve"> </v>
      </c>
      <c r="E35" s="150" t="str">
        <f>IF($B35=0," ",IF('инд. оценки 1 кл.'!J37&gt;2,IF('инд. оценки 1 кл.'!I37=2,1,3),IF('инд. оценки 1 кл.'!I37=2,2,4)))</f>
        <v xml:space="preserve"> </v>
      </c>
      <c r="F35" s="150" t="str">
        <f>IF($B35=0," ",IF('инд. оценки 1 кл.'!M37&gt;2,IF('инд. оценки 1 кл.'!L37=2,1,3),IF('инд. оценки 1 кл.'!L37=2,2,4)))</f>
        <v xml:space="preserve"> </v>
      </c>
      <c r="G35" s="150" t="str">
        <f>IF($B35=0," ",IF('инд. оценки 1 кл.'!P37&gt;2,IF('инд. оценки 1 кл.'!O37=2,1,3),IF('инд. оценки 1 кл.'!O37=2,2,4)))</f>
        <v xml:space="preserve"> </v>
      </c>
      <c r="H35" s="150" t="str">
        <f>IF($B35=0," ",IF('инд. оценки 1 кл.'!S37&gt;2,IF('инд. оценки 1 кл.'!R37=2,1,3),IF('инд. оценки 1 кл.'!R37=2,2,4)))</f>
        <v xml:space="preserve"> </v>
      </c>
      <c r="I35" s="150" t="str">
        <f>IF($B35=0," ",IF('инд. оценки 1 кл.'!V37&gt;2,IF('инд. оценки 1 кл.'!U37=2,1,3),IF('инд. оценки 1 кл.'!U37=2,2,4)))</f>
        <v xml:space="preserve"> </v>
      </c>
      <c r="J35" s="151" t="str">
        <f>IF($B35=0," ",IF('инд. оценки 1 кл.'!Y37&gt;2,IF('инд. оценки 1 кл.'!X37=2,1,3),IF('инд. оценки 1 кл.'!X37=2,2,4)))</f>
        <v xml:space="preserve"> </v>
      </c>
      <c r="K35" s="121" t="e">
        <f>MODE(C35:J35)</f>
        <v>#N/A</v>
      </c>
    </row>
    <row r="36" spans="1:11" ht="11.25" customHeight="1" x14ac:dyDescent="0.2">
      <c r="A36" s="72">
        <v>34</v>
      </c>
      <c r="B36" s="120">
        <f>'инд. оценки 1 кл.'!B38</f>
        <v>0</v>
      </c>
      <c r="C36" s="150" t="str">
        <f>IF($B36=0," ",IF('инд. оценки 1 кл.'!D38&gt;2,IF('инд. оценки 1 кл.'!C38=2,1,3),IF('инд. оценки 1 кл.'!C38=2,2,4)))</f>
        <v xml:space="preserve"> </v>
      </c>
      <c r="D36" s="150" t="str">
        <f>IF($B36=0," ",IF('инд. оценки 1 кл.'!G38&gt;2,IF('инд. оценки 1 кл.'!F38=2,1,3),IF('инд. оценки 1 кл.'!F38=2,2,4)))</f>
        <v xml:space="preserve"> </v>
      </c>
      <c r="E36" s="150" t="str">
        <f>IF($B36=0," ",IF('инд. оценки 1 кл.'!J38&gt;2,IF('инд. оценки 1 кл.'!I38=2,1,3),IF('инд. оценки 1 кл.'!I38=2,2,4)))</f>
        <v xml:space="preserve"> </v>
      </c>
      <c r="F36" s="150" t="str">
        <f>IF($B36=0," ",IF('инд. оценки 1 кл.'!M38&gt;2,IF('инд. оценки 1 кл.'!L38=2,1,3),IF('инд. оценки 1 кл.'!L38=2,2,4)))</f>
        <v xml:space="preserve"> </v>
      </c>
      <c r="G36" s="150" t="str">
        <f>IF($B36=0," ",IF('инд. оценки 1 кл.'!P38&gt;2,IF('инд. оценки 1 кл.'!O38=2,1,3),IF('инд. оценки 1 кл.'!O38=2,2,4)))</f>
        <v xml:space="preserve"> </v>
      </c>
      <c r="H36" s="150" t="str">
        <f>IF($B36=0," ",IF('инд. оценки 1 кл.'!S38&gt;2,IF('инд. оценки 1 кл.'!R38=2,1,3),IF('инд. оценки 1 кл.'!R38=2,2,4)))</f>
        <v xml:space="preserve"> </v>
      </c>
      <c r="I36" s="150" t="str">
        <f>IF($B36=0," ",IF('инд. оценки 1 кл.'!V38&gt;2,IF('инд. оценки 1 кл.'!U38=2,1,3),IF('инд. оценки 1 кл.'!U38=2,2,4)))</f>
        <v xml:space="preserve"> </v>
      </c>
      <c r="J36" s="151" t="str">
        <f>IF($B36=0," ",IF('инд. оценки 1 кл.'!Y38&gt;2,IF('инд. оценки 1 кл.'!X38=2,1,3),IF('инд. оценки 1 кл.'!X38=2,2,4)))</f>
        <v xml:space="preserve"> </v>
      </c>
      <c r="K36" s="121" t="e">
        <f>MODE(C36:J36)</f>
        <v>#N/A</v>
      </c>
    </row>
    <row r="37" spans="1:11" ht="11.25" customHeight="1" thickBot="1" x14ac:dyDescent="0.25">
      <c r="A37" s="72">
        <v>35</v>
      </c>
      <c r="B37" s="120">
        <f>'инд. оценки 1 кл.'!B39</f>
        <v>0</v>
      </c>
      <c r="C37" s="150" t="str">
        <f>IF($B37=0," ",IF('инд. оценки 1 кл.'!D39&gt;2,IF('инд. оценки 1 кл.'!C39=2,1,3),IF('инд. оценки 1 кл.'!C39=2,2,4)))</f>
        <v xml:space="preserve"> </v>
      </c>
      <c r="D37" s="150" t="str">
        <f>IF($B37=0," ",IF('инд. оценки 1 кл.'!G39&gt;2,IF('инд. оценки 1 кл.'!F39=2,1,3),IF('инд. оценки 1 кл.'!F39=2,2,4)))</f>
        <v xml:space="preserve"> </v>
      </c>
      <c r="E37" s="150" t="str">
        <f>IF($B37=0," ",IF('инд. оценки 1 кл.'!J39&gt;2,IF('инд. оценки 1 кл.'!I39=2,1,3),IF('инд. оценки 1 кл.'!I39=2,2,4)))</f>
        <v xml:space="preserve"> </v>
      </c>
      <c r="F37" s="150" t="str">
        <f>IF($B37=0," ",IF('инд. оценки 1 кл.'!M39&gt;2,IF('инд. оценки 1 кл.'!L39=2,1,3),IF('инд. оценки 1 кл.'!L39=2,2,4)))</f>
        <v xml:space="preserve"> </v>
      </c>
      <c r="G37" s="150" t="str">
        <f>IF($B37=0," ",IF('инд. оценки 1 кл.'!P39&gt;2,IF('инд. оценки 1 кл.'!O39=2,1,3),IF('инд. оценки 1 кл.'!O39=2,2,4)))</f>
        <v xml:space="preserve"> </v>
      </c>
      <c r="H37" s="150" t="str">
        <f>IF($B37=0," ",IF('инд. оценки 1 кл.'!S39&gt;2,IF('инд. оценки 1 кл.'!R39=2,1,3),IF('инд. оценки 1 кл.'!R39=2,2,4)))</f>
        <v xml:space="preserve"> </v>
      </c>
      <c r="I37" s="150" t="str">
        <f>IF($B37=0," ",IF('инд. оценки 1 кл.'!V39&gt;2,IF('инд. оценки 1 кл.'!U39=2,1,3),IF('инд. оценки 1 кл.'!U39=2,2,4)))</f>
        <v xml:space="preserve"> </v>
      </c>
      <c r="J37" s="151" t="str">
        <f>IF($B37=0," ",IF('инд. оценки 1 кл.'!Y39&gt;2,IF('инд. оценки 1 кл.'!X39=2,1,3),IF('инд. оценки 1 кл.'!X39=2,2,4)))</f>
        <v xml:space="preserve"> </v>
      </c>
      <c r="K37" s="122" t="e">
        <f>MODE(C37:J37)</f>
        <v>#N/A</v>
      </c>
    </row>
    <row r="38" spans="1:11" ht="22.5" customHeight="1" thickBot="1" x14ac:dyDescent="0.25">
      <c r="A38" s="302" t="s">
        <v>62</v>
      </c>
      <c r="B38" s="303"/>
      <c r="C38" s="123">
        <f t="shared" ref="C38:J38" si="1">MODE(C3:C37)</f>
        <v>4</v>
      </c>
      <c r="D38" s="123">
        <f t="shared" si="1"/>
        <v>4</v>
      </c>
      <c r="E38" s="123">
        <f t="shared" si="1"/>
        <v>4</v>
      </c>
      <c r="F38" s="123">
        <f t="shared" si="1"/>
        <v>4</v>
      </c>
      <c r="G38" s="123">
        <f t="shared" si="1"/>
        <v>1</v>
      </c>
      <c r="H38" s="123">
        <f t="shared" si="1"/>
        <v>2</v>
      </c>
      <c r="I38" s="123">
        <f t="shared" si="1"/>
        <v>1</v>
      </c>
      <c r="J38" s="124">
        <f t="shared" si="1"/>
        <v>3</v>
      </c>
      <c r="K38" s="40"/>
    </row>
    <row r="39" spans="1:11" ht="11.25" customHeight="1" x14ac:dyDescent="0.2">
      <c r="B39" s="304" t="s">
        <v>59</v>
      </c>
      <c r="C39" s="304"/>
      <c r="D39" s="304"/>
      <c r="E39" s="304"/>
      <c r="F39" s="304"/>
      <c r="G39" s="304"/>
      <c r="H39" s="304"/>
      <c r="I39" s="304"/>
      <c r="J39" s="304"/>
    </row>
    <row r="40" spans="1:11" ht="11.25" customHeight="1" x14ac:dyDescent="0.2">
      <c r="B40" s="152" t="s">
        <v>46</v>
      </c>
      <c r="C40" s="153">
        <v>1</v>
      </c>
      <c r="D40" s="147" t="s">
        <v>22</v>
      </c>
      <c r="E40" s="147"/>
      <c r="F40" s="147"/>
      <c r="G40" s="147"/>
      <c r="H40" s="147"/>
      <c r="I40" s="147"/>
      <c r="J40" s="147"/>
    </row>
    <row r="41" spans="1:11" ht="11.25" customHeight="1" x14ac:dyDescent="0.2">
      <c r="B41" s="152" t="s">
        <v>46</v>
      </c>
      <c r="C41" s="153">
        <v>2</v>
      </c>
      <c r="D41" s="147" t="s">
        <v>23</v>
      </c>
      <c r="E41" s="147"/>
      <c r="F41" s="147"/>
      <c r="G41" s="147"/>
      <c r="H41" s="147"/>
      <c r="I41" s="147"/>
      <c r="J41" s="147"/>
    </row>
    <row r="42" spans="1:11" ht="11.25" customHeight="1" x14ac:dyDescent="0.2">
      <c r="B42" s="152" t="s">
        <v>46</v>
      </c>
      <c r="C42" s="153">
        <v>3</v>
      </c>
      <c r="D42" s="147" t="s">
        <v>24</v>
      </c>
      <c r="E42" s="147"/>
      <c r="F42" s="147"/>
      <c r="G42" s="147"/>
      <c r="H42" s="147"/>
      <c r="I42" s="147"/>
      <c r="J42" s="147"/>
    </row>
    <row r="43" spans="1:11" ht="11.25" customHeight="1" x14ac:dyDescent="0.2">
      <c r="B43" s="152" t="s">
        <v>46</v>
      </c>
      <c r="C43" s="153">
        <v>4</v>
      </c>
      <c r="D43" s="147" t="s">
        <v>25</v>
      </c>
      <c r="E43" s="147"/>
      <c r="F43" s="147"/>
      <c r="G43" s="147"/>
      <c r="H43" s="147"/>
      <c r="I43" s="147"/>
      <c r="J43" s="147"/>
    </row>
    <row r="47" spans="1:11" x14ac:dyDescent="0.2">
      <c r="C47" s="153"/>
      <c r="D47" s="153"/>
      <c r="E47" s="153"/>
      <c r="F47" s="153"/>
      <c r="G47" s="147"/>
    </row>
    <row r="48" spans="1:11" x14ac:dyDescent="0.2">
      <c r="C48" s="153"/>
      <c r="D48" s="153"/>
      <c r="E48" s="153"/>
      <c r="F48" s="153"/>
      <c r="G48" s="147"/>
    </row>
    <row r="49" spans="3:7" x14ac:dyDescent="0.2">
      <c r="C49" s="153"/>
      <c r="D49" s="153"/>
      <c r="E49" s="153"/>
      <c r="F49" s="153"/>
      <c r="G49" s="147"/>
    </row>
    <row r="50" spans="3:7" x14ac:dyDescent="0.2">
      <c r="C50" s="153"/>
      <c r="D50" s="153"/>
      <c r="E50" s="153"/>
      <c r="F50" s="153"/>
      <c r="G50" s="147"/>
    </row>
    <row r="51" spans="3:7" x14ac:dyDescent="0.2">
      <c r="C51" s="153"/>
      <c r="D51" s="153"/>
      <c r="E51" s="153"/>
      <c r="F51" s="153"/>
      <c r="G51" s="147"/>
    </row>
    <row r="52" spans="3:7" x14ac:dyDescent="0.2">
      <c r="C52" s="153"/>
      <c r="D52" s="153"/>
      <c r="E52" s="153"/>
      <c r="F52" s="153"/>
      <c r="G52" s="147"/>
    </row>
    <row r="53" spans="3:7" x14ac:dyDescent="0.2">
      <c r="C53" s="153"/>
      <c r="D53" s="153"/>
      <c r="E53" s="153"/>
      <c r="F53" s="153"/>
      <c r="G53" s="147"/>
    </row>
    <row r="54" spans="3:7" x14ac:dyDescent="0.2">
      <c r="C54" s="147"/>
      <c r="D54" s="147"/>
      <c r="E54" s="147"/>
      <c r="F54" s="147"/>
      <c r="G54" s="147"/>
    </row>
  </sheetData>
  <sheetProtection password="CF36" sheet="1" objects="1" scenarios="1" formatCells="0" formatColumns="0" formatRows="0"/>
  <mergeCells count="3">
    <mergeCell ref="A38:B38"/>
    <mergeCell ref="B39:J39"/>
    <mergeCell ref="A1:K1"/>
  </mergeCells>
  <phoneticPr fontId="3" type="noConversion"/>
  <conditionalFormatting sqref="B3:J31 B37:J37">
    <cfRule type="cellIs" dxfId="354" priority="8" stopIfTrue="1" operator="equal">
      <formula>0</formula>
    </cfRule>
  </conditionalFormatting>
  <conditionalFormatting sqref="K3:K31 K37">
    <cfRule type="cellIs" dxfId="353" priority="9" stopIfTrue="1" operator="notBetween">
      <formula>1</formula>
      <formula>4</formula>
    </cfRule>
  </conditionalFormatting>
  <conditionalFormatting sqref="C3:K31 C37:K37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0:B43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0:C43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5:F5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J36">
    <cfRule type="cellIs" dxfId="352" priority="2" stopIfTrue="1" operator="equal">
      <formula>0</formula>
    </cfRule>
  </conditionalFormatting>
  <conditionalFormatting sqref="K32:K36">
    <cfRule type="cellIs" dxfId="351" priority="3" stopIfTrue="1" operator="notBetween">
      <formula>1</formula>
      <formula>4</formula>
    </cfRule>
  </conditionalFormatting>
  <conditionalFormatting sqref="C32:K3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4803149606299213" right="0.74803149606299213" top="0.98425196850393704" bottom="0.98425196850393704" header="0.51181102362204722" footer="0.51181102362204722"/>
  <pageSetup paperSize="9" orientation="landscape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</sheetPr>
  <dimension ref="A1:Y42"/>
  <sheetViews>
    <sheetView workbookViewId="0">
      <selection activeCell="B5" sqref="B5"/>
    </sheetView>
  </sheetViews>
  <sheetFormatPr defaultColWidth="11.42578125" defaultRowHeight="12.75" x14ac:dyDescent="0.2"/>
  <cols>
    <col min="1" max="1" width="3.42578125" style="15" customWidth="1"/>
    <col min="2" max="2" width="18.5703125" style="171" customWidth="1"/>
    <col min="3" max="21" width="4.7109375" style="15" customWidth="1"/>
    <col min="22" max="25" width="6.7109375" style="15" customWidth="1"/>
    <col min="26" max="16384" width="11.42578125" style="15"/>
  </cols>
  <sheetData>
    <row r="1" spans="1:25" ht="15.75" thickBot="1" x14ac:dyDescent="0.3">
      <c r="A1" s="337" t="s">
        <v>138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</row>
    <row r="2" spans="1:25" s="164" customFormat="1" ht="19.5" customHeight="1" thickBot="1" x14ac:dyDescent="0.25">
      <c r="A2" s="161"/>
      <c r="B2" s="162" t="s">
        <v>137</v>
      </c>
      <c r="C2" s="455" t="s">
        <v>18</v>
      </c>
      <c r="D2" s="456"/>
      <c r="E2" s="456"/>
      <c r="F2" s="456"/>
      <c r="G2" s="456"/>
      <c r="H2" s="455" t="s">
        <v>19</v>
      </c>
      <c r="I2" s="456"/>
      <c r="J2" s="456"/>
      <c r="K2" s="456"/>
      <c r="L2" s="456"/>
      <c r="M2" s="456"/>
      <c r="N2" s="456"/>
      <c r="O2" s="456"/>
      <c r="P2" s="456"/>
      <c r="Q2" s="456"/>
      <c r="R2" s="457" t="s">
        <v>34</v>
      </c>
      <c r="S2" s="458"/>
      <c r="T2" s="458"/>
      <c r="U2" s="459"/>
      <c r="V2" s="457" t="s">
        <v>42</v>
      </c>
      <c r="W2" s="458"/>
      <c r="X2" s="458"/>
      <c r="Y2" s="459"/>
    </row>
    <row r="3" spans="1:25" ht="60.75" customHeight="1" x14ac:dyDescent="0.2">
      <c r="A3" s="451" t="s">
        <v>0</v>
      </c>
      <c r="B3" s="451" t="s">
        <v>1</v>
      </c>
      <c r="C3" s="453" t="s">
        <v>2</v>
      </c>
      <c r="D3" s="453" t="s">
        <v>3</v>
      </c>
      <c r="E3" s="453" t="s">
        <v>13</v>
      </c>
      <c r="F3" s="453" t="s">
        <v>93</v>
      </c>
      <c r="G3" s="453" t="s">
        <v>94</v>
      </c>
      <c r="H3" s="453" t="s">
        <v>4</v>
      </c>
      <c r="I3" s="453" t="s">
        <v>5</v>
      </c>
      <c r="J3" s="453" t="s">
        <v>36</v>
      </c>
      <c r="K3" s="453" t="s">
        <v>7</v>
      </c>
      <c r="L3" s="453" t="s">
        <v>35</v>
      </c>
      <c r="M3" s="453" t="s">
        <v>8</v>
      </c>
      <c r="N3" s="453" t="s">
        <v>17</v>
      </c>
      <c r="O3" s="453" t="s">
        <v>125</v>
      </c>
      <c r="P3" s="453" t="s">
        <v>90</v>
      </c>
      <c r="Q3" s="453" t="s">
        <v>123</v>
      </c>
      <c r="R3" s="453" t="s">
        <v>14</v>
      </c>
      <c r="S3" s="453" t="s">
        <v>15</v>
      </c>
      <c r="T3" s="453" t="s">
        <v>16</v>
      </c>
      <c r="U3" s="434" t="s">
        <v>131</v>
      </c>
      <c r="V3" s="466" t="s">
        <v>18</v>
      </c>
      <c r="W3" s="507" t="s">
        <v>19</v>
      </c>
      <c r="X3" s="507" t="s">
        <v>34</v>
      </c>
      <c r="Y3" s="507" t="s">
        <v>30</v>
      </c>
    </row>
    <row r="4" spans="1:25" ht="21.75" customHeight="1" thickBot="1" x14ac:dyDescent="0.25">
      <c r="A4" s="452"/>
      <c r="B4" s="452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65"/>
      <c r="V4" s="468"/>
      <c r="W4" s="508"/>
      <c r="X4" s="508"/>
      <c r="Y4" s="508"/>
    </row>
    <row r="5" spans="1:25" ht="11.85" customHeight="1" x14ac:dyDescent="0.2">
      <c r="A5" s="170">
        <v>1</v>
      </c>
      <c r="B5" s="143" t="str">
        <f>'Первичные данные 4 кл.'!B6</f>
        <v>Афонина Виктория</v>
      </c>
      <c r="C5" s="222">
        <f>IF('Первичные данные 4 кл.'!E6=" "," ",IF('Первичные данные 4 кл.'!E6&lt;4,0,1))</f>
        <v>0</v>
      </c>
      <c r="D5" s="222">
        <f>IF('Первичные данные 4 кл.'!H6=" "," ",IF('Первичные данные 4 кл.'!H6&lt;4,0,1))</f>
        <v>0</v>
      </c>
      <c r="E5" s="222">
        <f>IF('Первичные данные 4 кл.'!K6=" "," ",IF('Первичные данные 4 кл.'!K6&lt;4,0,1))</f>
        <v>0</v>
      </c>
      <c r="F5" s="222">
        <f>IF('Первичные данные 4 кл.'!N6=" "," ",IF('Первичные данные 4 кл.'!N6&lt;4,0,1))</f>
        <v>0</v>
      </c>
      <c r="G5" s="222">
        <f>IF('Первичные данные 4 кл.'!Q6=" "," ",IF('Первичные данные 4 кл.'!Q6&lt;4,0,1))</f>
        <v>0</v>
      </c>
      <c r="H5" s="222">
        <f>IF('Первичные данные 4 кл.'!U6=" "," ",IF('Первичные данные 4 кл.'!U6&lt;4,0,1))</f>
        <v>0</v>
      </c>
      <c r="I5" s="222">
        <f>IF('Первичные данные 4 кл.'!Y6=" "," ",IF('Первичные данные 4 кл.'!Y6&lt;4,0,1))</f>
        <v>0</v>
      </c>
      <c r="J5" s="222">
        <f>IF('Первичные данные 4 кл.'!AC6=" "," ",IF('Первичные данные 4 кл.'!AC6&lt;4,0,1))</f>
        <v>0</v>
      </c>
      <c r="K5" s="222">
        <f>IF('Первичные данные 4 кл.'!AG6=" "," ",IF('Первичные данные 4 кл.'!AG6&lt;4,0,1))</f>
        <v>0</v>
      </c>
      <c r="L5" s="222">
        <f>IF('Первичные данные 4 кл.'!AK6=" "," ",IF('Первичные данные 4 кл.'!AK6&lt;4,0,1))</f>
        <v>0</v>
      </c>
      <c r="M5" s="222">
        <f>IF('Первичные данные 4 кл.'!AO6=" "," ",IF('Первичные данные 4 кл.'!AO6&lt;4,0,1))</f>
        <v>0</v>
      </c>
      <c r="N5" s="222">
        <f>IF('Первичные данные 4 кл.'!AS6=" "," ",IF('Первичные данные 4 кл.'!AS6&lt;4,0,1))</f>
        <v>0</v>
      </c>
      <c r="O5" s="222">
        <f>IF('Первичные данные 4 кл.'!AW6=" "," ",IF('Первичные данные 4 кл.'!AW6&lt;4,0,1))</f>
        <v>0</v>
      </c>
      <c r="P5" s="222">
        <f>IF('Первичные данные 4 кл.'!BA6=" "," ",IF('Первичные данные 4 кл.'!BA6&lt;4,0,1))</f>
        <v>0</v>
      </c>
      <c r="Q5" s="222">
        <f>IF('Первичные данные 4 кл.'!BE6=" "," ",IF('Первичные данные 4 кл.'!BE6&lt;4,0,1))</f>
        <v>0</v>
      </c>
      <c r="R5" s="222">
        <f>IF('Первичные данные 4 кл.'!BI6=" "," ",IF('Первичные данные 4 кл.'!BI6&lt;4,0,1))</f>
        <v>0</v>
      </c>
      <c r="S5" s="222">
        <f>IF('Первичные данные 4 кл.'!BM6=" "," ",IF('Первичные данные 4 кл.'!BM6&lt;4,0,1))</f>
        <v>0</v>
      </c>
      <c r="T5" s="222">
        <f>IF('Первичные данные 4 кл.'!BQ6=" "," ",IF('Первичные данные 4 кл.'!BQ6&lt;4,0,1))</f>
        <v>0</v>
      </c>
      <c r="U5" s="239">
        <f>IF('Первичные данные 4 кл.'!BU6=" "," ",IF('Первичные данные 4 кл.'!BU6&lt;4,0,1))</f>
        <v>0</v>
      </c>
      <c r="V5" s="244">
        <f>IF(C5=" "," ",IF(COUNTIF(C5:G5,1)&gt;COUNTIF(C5:G5,0),1,0))</f>
        <v>0</v>
      </c>
      <c r="W5" s="244">
        <f>IF(C5=" "," ",IF(COUNTIF(H5:Q5,1)&gt;COUNTIF(H5:Q5,0),1,0))</f>
        <v>0</v>
      </c>
      <c r="X5" s="244">
        <f>IF(C5=" "," ",IF(COUNTIF(R5:U5,1)&gt;COUNTIF(R5:U5,0),1,0))</f>
        <v>0</v>
      </c>
      <c r="Y5" s="244">
        <f>IF(C5=" "," ",IF(COUNTIF(C5:U5,1)&gt;COUNTIF(C5:U5,0),1,0))</f>
        <v>0</v>
      </c>
    </row>
    <row r="6" spans="1:25" ht="11.85" customHeight="1" x14ac:dyDescent="0.2">
      <c r="A6" s="170">
        <v>2</v>
      </c>
      <c r="B6" s="143" t="str">
        <f>'Первичные данные 4 кл.'!B7</f>
        <v>Байков Егор</v>
      </c>
      <c r="C6" s="222">
        <f>IF('Первичные данные 4 кл.'!E7=" "," ",IF('Первичные данные 4 кл.'!E7&lt;4,0,1))</f>
        <v>0</v>
      </c>
      <c r="D6" s="222">
        <f>IF('Первичные данные 4 кл.'!H7=" "," ",IF('Первичные данные 4 кл.'!H7&lt;4,0,1))</f>
        <v>0</v>
      </c>
      <c r="E6" s="222">
        <f>IF('Первичные данные 4 кл.'!K7=" "," ",IF('Первичные данные 4 кл.'!K7&lt;4,0,1))</f>
        <v>0</v>
      </c>
      <c r="F6" s="222">
        <f>IF('Первичные данные 4 кл.'!N7=" "," ",IF('Первичные данные 4 кл.'!N7&lt;4,0,1))</f>
        <v>0</v>
      </c>
      <c r="G6" s="222">
        <f>IF('Первичные данные 4 кл.'!Q7=" "," ",IF('Первичные данные 4 кл.'!Q7&lt;4,0,1))</f>
        <v>0</v>
      </c>
      <c r="H6" s="222">
        <f>IF('Первичные данные 4 кл.'!U7=" "," ",IF('Первичные данные 4 кл.'!U7&lt;4,0,1))</f>
        <v>0</v>
      </c>
      <c r="I6" s="222">
        <f>IF('Первичные данные 4 кл.'!Y7=" "," ",IF('Первичные данные 4 кл.'!Y7&lt;4,0,1))</f>
        <v>0</v>
      </c>
      <c r="J6" s="222">
        <f>IF('Первичные данные 4 кл.'!AC7=" "," ",IF('Первичные данные 4 кл.'!AC7&lt;4,0,1))</f>
        <v>0</v>
      </c>
      <c r="K6" s="222">
        <f>IF('Первичные данные 4 кл.'!AG7=" "," ",IF('Первичные данные 4 кл.'!AG7&lt;4,0,1))</f>
        <v>0</v>
      </c>
      <c r="L6" s="222">
        <f>IF('Первичные данные 4 кл.'!AK7=" "," ",IF('Первичные данные 4 кл.'!AK7&lt;4,0,1))</f>
        <v>0</v>
      </c>
      <c r="M6" s="222">
        <f>IF('Первичные данные 4 кл.'!AO7=" "," ",IF('Первичные данные 4 кл.'!AO7&lt;4,0,1))</f>
        <v>0</v>
      </c>
      <c r="N6" s="222">
        <f>IF('Первичные данные 4 кл.'!AS7=" "," ",IF('Первичные данные 4 кл.'!AS7&lt;4,0,1))</f>
        <v>0</v>
      </c>
      <c r="O6" s="222">
        <f>IF('Первичные данные 4 кл.'!AW7=" "," ",IF('Первичные данные 4 кл.'!AW7&lt;4,0,1))</f>
        <v>0</v>
      </c>
      <c r="P6" s="222">
        <f>IF('Первичные данные 4 кл.'!BA7=" "," ",IF('Первичные данные 4 кл.'!BA7&lt;4,0,1))</f>
        <v>0</v>
      </c>
      <c r="Q6" s="222">
        <f>IF('Первичные данные 4 кл.'!BE7=" "," ",IF('Первичные данные 4 кл.'!BE7&lt;4,0,1))</f>
        <v>0</v>
      </c>
      <c r="R6" s="222">
        <f>IF('Первичные данные 4 кл.'!BI7=" "," ",IF('Первичные данные 4 кл.'!BI7&lt;4,0,1))</f>
        <v>0</v>
      </c>
      <c r="S6" s="222">
        <f>IF('Первичные данные 4 кл.'!BM7=" "," ",IF('Первичные данные 4 кл.'!BM7&lt;4,0,1))</f>
        <v>0</v>
      </c>
      <c r="T6" s="222">
        <f>IF('Первичные данные 4 кл.'!BQ7=" "," ",IF('Первичные данные 4 кл.'!BQ7&lt;4,0,1))</f>
        <v>0</v>
      </c>
      <c r="U6" s="239">
        <f>IF('Первичные данные 4 кл.'!BU7=" "," ",IF('Первичные данные 4 кл.'!BU7&lt;4,0,1))</f>
        <v>0</v>
      </c>
      <c r="V6" s="240">
        <f t="shared" ref="V6:V38" si="0">IF(C6=" "," ",IF(COUNTIF(C6:G6,1)&gt;COUNTIF(C6:G6,0),1,0))</f>
        <v>0</v>
      </c>
      <c r="W6" s="240">
        <f t="shared" ref="W6:W38" si="1">IF(C6=" "," ",IF(COUNTIF(H6:Q6,1)&gt;COUNTIF(H6:Q6,0),1,0))</f>
        <v>0</v>
      </c>
      <c r="X6" s="240">
        <f t="shared" ref="X6:X38" si="2">IF(C6=" "," ",IF(COUNTIF(R6:U6,1)&gt;COUNTIF(R6:U6,0),1,0))</f>
        <v>0</v>
      </c>
      <c r="Y6" s="240">
        <f t="shared" ref="Y6:Y38" si="3">IF(C6=" "," ",IF(COUNTIF(C6:U6,1)&gt;COUNTIF(C6:U6,0),1,0))</f>
        <v>0</v>
      </c>
    </row>
    <row r="7" spans="1:25" ht="11.85" customHeight="1" x14ac:dyDescent="0.2">
      <c r="A7" s="170">
        <v>3</v>
      </c>
      <c r="B7" s="143" t="str">
        <f>'Первичные данные 4 кл.'!B8</f>
        <v>Боклаганич Артем</v>
      </c>
      <c r="C7" s="222">
        <f>IF('Первичные данные 4 кл.'!E8=" "," ",IF('Первичные данные 4 кл.'!E8&lt;4,0,1))</f>
        <v>0</v>
      </c>
      <c r="D7" s="222">
        <f>IF('Первичные данные 4 кл.'!H8=" "," ",IF('Первичные данные 4 кл.'!H8&lt;4,0,1))</f>
        <v>0</v>
      </c>
      <c r="E7" s="222">
        <f>IF('Первичные данные 4 кл.'!K8=" "," ",IF('Первичные данные 4 кл.'!K8&lt;4,0,1))</f>
        <v>0</v>
      </c>
      <c r="F7" s="222">
        <f>IF('Первичные данные 4 кл.'!N8=" "," ",IF('Первичные данные 4 кл.'!N8&lt;4,0,1))</f>
        <v>0</v>
      </c>
      <c r="G7" s="222">
        <f>IF('Первичные данные 4 кл.'!Q8=" "," ",IF('Первичные данные 4 кл.'!Q8&lt;4,0,1))</f>
        <v>0</v>
      </c>
      <c r="H7" s="222">
        <f>IF('Первичные данные 4 кл.'!U8=" "," ",IF('Первичные данные 4 кл.'!U8&lt;4,0,1))</f>
        <v>0</v>
      </c>
      <c r="I7" s="222">
        <f>IF('Первичные данные 4 кл.'!Y8=" "," ",IF('Первичные данные 4 кл.'!Y8&lt;4,0,1))</f>
        <v>0</v>
      </c>
      <c r="J7" s="222">
        <f>IF('Первичные данные 4 кл.'!AC8=" "," ",IF('Первичные данные 4 кл.'!AC8&lt;4,0,1))</f>
        <v>0</v>
      </c>
      <c r="K7" s="222">
        <f>IF('Первичные данные 4 кл.'!AG8=" "," ",IF('Первичные данные 4 кл.'!AG8&lt;4,0,1))</f>
        <v>0</v>
      </c>
      <c r="L7" s="222">
        <f>IF('Первичные данные 4 кл.'!AK8=" "," ",IF('Первичные данные 4 кл.'!AK8&lt;4,0,1))</f>
        <v>0</v>
      </c>
      <c r="M7" s="222">
        <f>IF('Первичные данные 4 кл.'!AO8=" "," ",IF('Первичные данные 4 кл.'!AO8&lt;4,0,1))</f>
        <v>0</v>
      </c>
      <c r="N7" s="222">
        <f>IF('Первичные данные 4 кл.'!AS8=" "," ",IF('Первичные данные 4 кл.'!AS8&lt;4,0,1))</f>
        <v>0</v>
      </c>
      <c r="O7" s="222">
        <f>IF('Первичные данные 4 кл.'!AW8=" "," ",IF('Первичные данные 4 кл.'!AW8&lt;4,0,1))</f>
        <v>0</v>
      </c>
      <c r="P7" s="222">
        <f>IF('Первичные данные 4 кл.'!BA8=" "," ",IF('Первичные данные 4 кл.'!BA8&lt;4,0,1))</f>
        <v>0</v>
      </c>
      <c r="Q7" s="222">
        <f>IF('Первичные данные 4 кл.'!BE8=" "," ",IF('Первичные данные 4 кл.'!BE8&lt;4,0,1))</f>
        <v>0</v>
      </c>
      <c r="R7" s="222">
        <f>IF('Первичные данные 4 кл.'!BI8=" "," ",IF('Первичные данные 4 кл.'!BI8&lt;4,0,1))</f>
        <v>0</v>
      </c>
      <c r="S7" s="222">
        <f>IF('Первичные данные 4 кл.'!BM8=" "," ",IF('Первичные данные 4 кл.'!BM8&lt;4,0,1))</f>
        <v>0</v>
      </c>
      <c r="T7" s="222">
        <f>IF('Первичные данные 4 кл.'!BQ8=" "," ",IF('Первичные данные 4 кл.'!BQ8&lt;4,0,1))</f>
        <v>0</v>
      </c>
      <c r="U7" s="239">
        <f>IF('Первичные данные 4 кл.'!BU8=" "," ",IF('Первичные данные 4 кл.'!BU8&lt;4,0,1))</f>
        <v>0</v>
      </c>
      <c r="V7" s="240">
        <f t="shared" si="0"/>
        <v>0</v>
      </c>
      <c r="W7" s="240">
        <f t="shared" si="1"/>
        <v>0</v>
      </c>
      <c r="X7" s="240">
        <f t="shared" si="2"/>
        <v>0</v>
      </c>
      <c r="Y7" s="240">
        <f t="shared" si="3"/>
        <v>0</v>
      </c>
    </row>
    <row r="8" spans="1:25" ht="11.85" customHeight="1" x14ac:dyDescent="0.2">
      <c r="A8" s="170">
        <v>4</v>
      </c>
      <c r="B8" s="143" t="str">
        <f>'Первичные данные 4 кл.'!B9</f>
        <v>Бутакова Мария</v>
      </c>
      <c r="C8" s="222">
        <f>IF('Первичные данные 4 кл.'!E9=" "," ",IF('Первичные данные 4 кл.'!E9&lt;4,0,1))</f>
        <v>0</v>
      </c>
      <c r="D8" s="222">
        <f>IF('Первичные данные 4 кл.'!H9=" "," ",IF('Первичные данные 4 кл.'!H9&lt;4,0,1))</f>
        <v>0</v>
      </c>
      <c r="E8" s="222">
        <f>IF('Первичные данные 4 кл.'!K9=" "," ",IF('Первичные данные 4 кл.'!K9&lt;4,0,1))</f>
        <v>0</v>
      </c>
      <c r="F8" s="222">
        <f>IF('Первичные данные 4 кл.'!N9=" "," ",IF('Первичные данные 4 кл.'!N9&lt;4,0,1))</f>
        <v>0</v>
      </c>
      <c r="G8" s="222">
        <f>IF('Первичные данные 4 кл.'!Q9=" "," ",IF('Первичные данные 4 кл.'!Q9&lt;4,0,1))</f>
        <v>0</v>
      </c>
      <c r="H8" s="222">
        <f>IF('Первичные данные 4 кл.'!U9=" "," ",IF('Первичные данные 4 кл.'!U9&lt;4,0,1))</f>
        <v>0</v>
      </c>
      <c r="I8" s="222">
        <f>IF('Первичные данные 4 кл.'!Y9=" "," ",IF('Первичные данные 4 кл.'!Y9&lt;4,0,1))</f>
        <v>0</v>
      </c>
      <c r="J8" s="222">
        <f>IF('Первичные данные 4 кл.'!AC9=" "," ",IF('Первичные данные 4 кл.'!AC9&lt;4,0,1))</f>
        <v>0</v>
      </c>
      <c r="K8" s="222">
        <f>IF('Первичные данные 4 кл.'!AG9=" "," ",IF('Первичные данные 4 кл.'!AG9&lt;4,0,1))</f>
        <v>0</v>
      </c>
      <c r="L8" s="222">
        <f>IF('Первичные данные 4 кл.'!AK9=" "," ",IF('Первичные данные 4 кл.'!AK9&lt;4,0,1))</f>
        <v>0</v>
      </c>
      <c r="M8" s="222">
        <f>IF('Первичные данные 4 кл.'!AO9=" "," ",IF('Первичные данные 4 кл.'!AO9&lt;4,0,1))</f>
        <v>0</v>
      </c>
      <c r="N8" s="222">
        <f>IF('Первичные данные 4 кл.'!AS9=" "," ",IF('Первичные данные 4 кл.'!AS9&lt;4,0,1))</f>
        <v>0</v>
      </c>
      <c r="O8" s="222">
        <f>IF('Первичные данные 4 кл.'!AW9=" "," ",IF('Первичные данные 4 кл.'!AW9&lt;4,0,1))</f>
        <v>0</v>
      </c>
      <c r="P8" s="222">
        <f>IF('Первичные данные 4 кл.'!BA9=" "," ",IF('Первичные данные 4 кл.'!BA9&lt;4,0,1))</f>
        <v>0</v>
      </c>
      <c r="Q8" s="222">
        <f>IF('Первичные данные 4 кл.'!BE9=" "," ",IF('Первичные данные 4 кл.'!BE9&lt;4,0,1))</f>
        <v>0</v>
      </c>
      <c r="R8" s="222">
        <f>IF('Первичные данные 4 кл.'!BI9=" "," ",IF('Первичные данные 4 кл.'!BI9&lt;4,0,1))</f>
        <v>0</v>
      </c>
      <c r="S8" s="222">
        <f>IF('Первичные данные 4 кл.'!BM9=" "," ",IF('Первичные данные 4 кл.'!BM9&lt;4,0,1))</f>
        <v>0</v>
      </c>
      <c r="T8" s="222">
        <f>IF('Первичные данные 4 кл.'!BQ9=" "," ",IF('Первичные данные 4 кл.'!BQ9&lt;4,0,1))</f>
        <v>0</v>
      </c>
      <c r="U8" s="239">
        <f>IF('Первичные данные 4 кл.'!BU9=" "," ",IF('Первичные данные 4 кл.'!BU9&lt;4,0,1))</f>
        <v>0</v>
      </c>
      <c r="V8" s="240">
        <f t="shared" si="0"/>
        <v>0</v>
      </c>
      <c r="W8" s="240">
        <f t="shared" si="1"/>
        <v>0</v>
      </c>
      <c r="X8" s="240">
        <f t="shared" si="2"/>
        <v>0</v>
      </c>
      <c r="Y8" s="240">
        <f t="shared" si="3"/>
        <v>0</v>
      </c>
    </row>
    <row r="9" spans="1:25" ht="11.85" customHeight="1" x14ac:dyDescent="0.2">
      <c r="A9" s="170">
        <v>5</v>
      </c>
      <c r="B9" s="143" t="str">
        <f>'Первичные данные 4 кл.'!B10</f>
        <v>Волков Владислав</v>
      </c>
      <c r="C9" s="222">
        <f>IF('Первичные данные 4 кл.'!E10=" "," ",IF('Первичные данные 4 кл.'!E10&lt;4,0,1))</f>
        <v>0</v>
      </c>
      <c r="D9" s="222">
        <f>IF('Первичные данные 4 кл.'!H10=" "," ",IF('Первичные данные 4 кл.'!H10&lt;4,0,1))</f>
        <v>0</v>
      </c>
      <c r="E9" s="222">
        <f>IF('Первичные данные 4 кл.'!K10=" "," ",IF('Первичные данные 4 кл.'!K10&lt;4,0,1))</f>
        <v>0</v>
      </c>
      <c r="F9" s="222">
        <f>IF('Первичные данные 4 кл.'!N10=" "," ",IF('Первичные данные 4 кл.'!N10&lt;4,0,1))</f>
        <v>0</v>
      </c>
      <c r="G9" s="222">
        <f>IF('Первичные данные 4 кл.'!Q10=" "," ",IF('Первичные данные 4 кл.'!Q10&lt;4,0,1))</f>
        <v>0</v>
      </c>
      <c r="H9" s="222">
        <f>IF('Первичные данные 4 кл.'!U10=" "," ",IF('Первичные данные 4 кл.'!U10&lt;4,0,1))</f>
        <v>0</v>
      </c>
      <c r="I9" s="222">
        <f>IF('Первичные данные 4 кл.'!Y10=" "," ",IF('Первичные данные 4 кл.'!Y10&lt;4,0,1))</f>
        <v>0</v>
      </c>
      <c r="J9" s="222">
        <f>IF('Первичные данные 4 кл.'!AC10=" "," ",IF('Первичные данные 4 кл.'!AC10&lt;4,0,1))</f>
        <v>0</v>
      </c>
      <c r="K9" s="222">
        <f>IF('Первичные данные 4 кл.'!AG10=" "," ",IF('Первичные данные 4 кл.'!AG10&lt;4,0,1))</f>
        <v>0</v>
      </c>
      <c r="L9" s="222">
        <f>IF('Первичные данные 4 кл.'!AK10=" "," ",IF('Первичные данные 4 кл.'!AK10&lt;4,0,1))</f>
        <v>0</v>
      </c>
      <c r="M9" s="222">
        <f>IF('Первичные данные 4 кл.'!AO10=" "," ",IF('Первичные данные 4 кл.'!AO10&lt;4,0,1))</f>
        <v>0</v>
      </c>
      <c r="N9" s="222">
        <f>IF('Первичные данные 4 кл.'!AS10=" "," ",IF('Первичные данные 4 кл.'!AS10&lt;4,0,1))</f>
        <v>0</v>
      </c>
      <c r="O9" s="222">
        <f>IF('Первичные данные 4 кл.'!AW10=" "," ",IF('Первичные данные 4 кл.'!AW10&lt;4,0,1))</f>
        <v>0</v>
      </c>
      <c r="P9" s="222">
        <f>IF('Первичные данные 4 кл.'!BA10=" "," ",IF('Первичные данные 4 кл.'!BA10&lt;4,0,1))</f>
        <v>0</v>
      </c>
      <c r="Q9" s="222">
        <f>IF('Первичные данные 4 кл.'!BE10=" "," ",IF('Первичные данные 4 кл.'!BE10&lt;4,0,1))</f>
        <v>0</v>
      </c>
      <c r="R9" s="222">
        <f>IF('Первичные данные 4 кл.'!BI10=" "," ",IF('Первичные данные 4 кл.'!BI10&lt;4,0,1))</f>
        <v>0</v>
      </c>
      <c r="S9" s="222">
        <f>IF('Первичные данные 4 кл.'!BM10=" "," ",IF('Первичные данные 4 кл.'!BM10&lt;4,0,1))</f>
        <v>0</v>
      </c>
      <c r="T9" s="222">
        <f>IF('Первичные данные 4 кл.'!BQ10=" "," ",IF('Первичные данные 4 кл.'!BQ10&lt;4,0,1))</f>
        <v>0</v>
      </c>
      <c r="U9" s="239">
        <f>IF('Первичные данные 4 кл.'!BU10=" "," ",IF('Первичные данные 4 кл.'!BU10&lt;4,0,1))</f>
        <v>0</v>
      </c>
      <c r="V9" s="240">
        <f t="shared" si="0"/>
        <v>0</v>
      </c>
      <c r="W9" s="240">
        <f t="shared" si="1"/>
        <v>0</v>
      </c>
      <c r="X9" s="240">
        <f t="shared" si="2"/>
        <v>0</v>
      </c>
      <c r="Y9" s="240">
        <f t="shared" si="3"/>
        <v>0</v>
      </c>
    </row>
    <row r="10" spans="1:25" ht="11.85" customHeight="1" x14ac:dyDescent="0.2">
      <c r="A10" s="170">
        <v>6</v>
      </c>
      <c r="B10" s="143" t="str">
        <f>'Первичные данные 4 кл.'!B11</f>
        <v>Гук Артем</v>
      </c>
      <c r="C10" s="222">
        <f>IF('Первичные данные 4 кл.'!E11=" "," ",IF('Первичные данные 4 кл.'!E11&lt;4,0,1))</f>
        <v>0</v>
      </c>
      <c r="D10" s="222">
        <f>IF('Первичные данные 4 кл.'!H11=" "," ",IF('Первичные данные 4 кл.'!H11&lt;4,0,1))</f>
        <v>0</v>
      </c>
      <c r="E10" s="222">
        <f>IF('Первичные данные 4 кл.'!K11=" "," ",IF('Первичные данные 4 кл.'!K11&lt;4,0,1))</f>
        <v>0</v>
      </c>
      <c r="F10" s="222">
        <f>IF('Первичные данные 4 кл.'!N11=" "," ",IF('Первичные данные 4 кл.'!N11&lt;4,0,1))</f>
        <v>0</v>
      </c>
      <c r="G10" s="222">
        <f>IF('Первичные данные 4 кл.'!Q11=" "," ",IF('Первичные данные 4 кл.'!Q11&lt;4,0,1))</f>
        <v>0</v>
      </c>
      <c r="H10" s="222">
        <f>IF('Первичные данные 4 кл.'!U11=" "," ",IF('Первичные данные 4 кл.'!U11&lt;4,0,1))</f>
        <v>0</v>
      </c>
      <c r="I10" s="222">
        <f>IF('Первичные данные 4 кл.'!Y11=" "," ",IF('Первичные данные 4 кл.'!Y11&lt;4,0,1))</f>
        <v>0</v>
      </c>
      <c r="J10" s="222">
        <f>IF('Первичные данные 4 кл.'!AC11=" "," ",IF('Первичные данные 4 кл.'!AC11&lt;4,0,1))</f>
        <v>0</v>
      </c>
      <c r="K10" s="222">
        <f>IF('Первичные данные 4 кл.'!AG11=" "," ",IF('Первичные данные 4 кл.'!AG11&lt;4,0,1))</f>
        <v>0</v>
      </c>
      <c r="L10" s="222">
        <f>IF('Первичные данные 4 кл.'!AK11=" "," ",IF('Первичные данные 4 кл.'!AK11&lt;4,0,1))</f>
        <v>0</v>
      </c>
      <c r="M10" s="222">
        <f>IF('Первичные данные 4 кл.'!AO11=" "," ",IF('Первичные данные 4 кл.'!AO11&lt;4,0,1))</f>
        <v>0</v>
      </c>
      <c r="N10" s="222">
        <f>IF('Первичные данные 4 кл.'!AS11=" "," ",IF('Первичные данные 4 кл.'!AS11&lt;4,0,1))</f>
        <v>0</v>
      </c>
      <c r="O10" s="222">
        <f>IF('Первичные данные 4 кл.'!AW11=" "," ",IF('Первичные данные 4 кл.'!AW11&lt;4,0,1))</f>
        <v>0</v>
      </c>
      <c r="P10" s="222">
        <f>IF('Первичные данные 4 кл.'!BA11=" "," ",IF('Первичные данные 4 кл.'!BA11&lt;4,0,1))</f>
        <v>0</v>
      </c>
      <c r="Q10" s="222">
        <f>IF('Первичные данные 4 кл.'!BE11=" "," ",IF('Первичные данные 4 кл.'!BE11&lt;4,0,1))</f>
        <v>0</v>
      </c>
      <c r="R10" s="222">
        <f>IF('Первичные данные 4 кл.'!BI11=" "," ",IF('Первичные данные 4 кл.'!BI11&lt;4,0,1))</f>
        <v>0</v>
      </c>
      <c r="S10" s="222">
        <f>IF('Первичные данные 4 кл.'!BM11=" "," ",IF('Первичные данные 4 кл.'!BM11&lt;4,0,1))</f>
        <v>0</v>
      </c>
      <c r="T10" s="222">
        <f>IF('Первичные данные 4 кл.'!BQ11=" "," ",IF('Первичные данные 4 кл.'!BQ11&lt;4,0,1))</f>
        <v>0</v>
      </c>
      <c r="U10" s="239">
        <f>IF('Первичные данные 4 кл.'!BU11=" "," ",IF('Первичные данные 4 кл.'!BU11&lt;4,0,1))</f>
        <v>0</v>
      </c>
      <c r="V10" s="240">
        <f t="shared" si="0"/>
        <v>0</v>
      </c>
      <c r="W10" s="240">
        <f t="shared" si="1"/>
        <v>0</v>
      </c>
      <c r="X10" s="240">
        <f t="shared" si="2"/>
        <v>0</v>
      </c>
      <c r="Y10" s="240">
        <f t="shared" si="3"/>
        <v>0</v>
      </c>
    </row>
    <row r="11" spans="1:25" ht="11.85" customHeight="1" x14ac:dyDescent="0.2">
      <c r="A11" s="170">
        <v>7</v>
      </c>
      <c r="B11" s="143" t="str">
        <f>'Первичные данные 4 кл.'!B12</f>
        <v>Демченкова Алина</v>
      </c>
      <c r="C11" s="222">
        <f>IF('Первичные данные 4 кл.'!E12=" "," ",IF('Первичные данные 4 кл.'!E12&lt;4,0,1))</f>
        <v>0</v>
      </c>
      <c r="D11" s="222">
        <f>IF('Первичные данные 4 кл.'!H12=" "," ",IF('Первичные данные 4 кл.'!H12&lt;4,0,1))</f>
        <v>0</v>
      </c>
      <c r="E11" s="222">
        <f>IF('Первичные данные 4 кл.'!K12=" "," ",IF('Первичные данные 4 кл.'!K12&lt;4,0,1))</f>
        <v>0</v>
      </c>
      <c r="F11" s="222">
        <f>IF('Первичные данные 4 кл.'!N12=" "," ",IF('Первичные данные 4 кл.'!N12&lt;4,0,1))</f>
        <v>0</v>
      </c>
      <c r="G11" s="222">
        <f>IF('Первичные данные 4 кл.'!Q12=" "," ",IF('Первичные данные 4 кл.'!Q12&lt;4,0,1))</f>
        <v>0</v>
      </c>
      <c r="H11" s="222">
        <f>IF('Первичные данные 4 кл.'!U12=" "," ",IF('Первичные данные 4 кл.'!U12&lt;4,0,1))</f>
        <v>0</v>
      </c>
      <c r="I11" s="222">
        <f>IF('Первичные данные 4 кл.'!Y12=" "," ",IF('Первичные данные 4 кл.'!Y12&lt;4,0,1))</f>
        <v>0</v>
      </c>
      <c r="J11" s="222">
        <f>IF('Первичные данные 4 кл.'!AC12=" "," ",IF('Первичные данные 4 кл.'!AC12&lt;4,0,1))</f>
        <v>0</v>
      </c>
      <c r="K11" s="222">
        <f>IF('Первичные данные 4 кл.'!AG12=" "," ",IF('Первичные данные 4 кл.'!AG12&lt;4,0,1))</f>
        <v>0</v>
      </c>
      <c r="L11" s="222">
        <f>IF('Первичные данные 4 кл.'!AK12=" "," ",IF('Первичные данные 4 кл.'!AK12&lt;4,0,1))</f>
        <v>0</v>
      </c>
      <c r="M11" s="222">
        <f>IF('Первичные данные 4 кл.'!AO12=" "," ",IF('Первичные данные 4 кл.'!AO12&lt;4,0,1))</f>
        <v>0</v>
      </c>
      <c r="N11" s="222">
        <f>IF('Первичные данные 4 кл.'!AS12=" "," ",IF('Первичные данные 4 кл.'!AS12&lt;4,0,1))</f>
        <v>0</v>
      </c>
      <c r="O11" s="222">
        <f>IF('Первичные данные 4 кл.'!AW12=" "," ",IF('Первичные данные 4 кл.'!AW12&lt;4,0,1))</f>
        <v>0</v>
      </c>
      <c r="P11" s="222">
        <f>IF('Первичные данные 4 кл.'!BA12=" "," ",IF('Первичные данные 4 кл.'!BA12&lt;4,0,1))</f>
        <v>0</v>
      </c>
      <c r="Q11" s="222">
        <f>IF('Первичные данные 4 кл.'!BE12=" "," ",IF('Первичные данные 4 кл.'!BE12&lt;4,0,1))</f>
        <v>0</v>
      </c>
      <c r="R11" s="222">
        <f>IF('Первичные данные 4 кл.'!BI12=" "," ",IF('Первичные данные 4 кл.'!BI12&lt;4,0,1))</f>
        <v>0</v>
      </c>
      <c r="S11" s="222">
        <f>IF('Первичные данные 4 кл.'!BM12=" "," ",IF('Первичные данные 4 кл.'!BM12&lt;4,0,1))</f>
        <v>0</v>
      </c>
      <c r="T11" s="222">
        <f>IF('Первичные данные 4 кл.'!BQ12=" "," ",IF('Первичные данные 4 кл.'!BQ12&lt;4,0,1))</f>
        <v>0</v>
      </c>
      <c r="U11" s="239">
        <f>IF('Первичные данные 4 кл.'!BU12=" "," ",IF('Первичные данные 4 кл.'!BU12&lt;4,0,1))</f>
        <v>0</v>
      </c>
      <c r="V11" s="240">
        <f t="shared" si="0"/>
        <v>0</v>
      </c>
      <c r="W11" s="240">
        <f t="shared" si="1"/>
        <v>0</v>
      </c>
      <c r="X11" s="240">
        <f t="shared" si="2"/>
        <v>0</v>
      </c>
      <c r="Y11" s="240">
        <f t="shared" si="3"/>
        <v>0</v>
      </c>
    </row>
    <row r="12" spans="1:25" ht="11.85" customHeight="1" x14ac:dyDescent="0.2">
      <c r="A12" s="170">
        <v>8</v>
      </c>
      <c r="B12" s="143" t="str">
        <f>'Первичные данные 4 кл.'!B13</f>
        <v>Демченкова Диана</v>
      </c>
      <c r="C12" s="222">
        <f>IF('Первичные данные 4 кл.'!E13=" "," ",IF('Первичные данные 4 кл.'!E13&lt;4,0,1))</f>
        <v>0</v>
      </c>
      <c r="D12" s="222">
        <f>IF('Первичные данные 4 кл.'!H13=" "," ",IF('Первичные данные 4 кл.'!H13&lt;4,0,1))</f>
        <v>0</v>
      </c>
      <c r="E12" s="222">
        <f>IF('Первичные данные 4 кл.'!K13=" "," ",IF('Первичные данные 4 кл.'!K13&lt;4,0,1))</f>
        <v>0</v>
      </c>
      <c r="F12" s="222">
        <f>IF('Первичные данные 4 кл.'!N13=" "," ",IF('Первичные данные 4 кл.'!N13&lt;4,0,1))</f>
        <v>0</v>
      </c>
      <c r="G12" s="222">
        <f>IF('Первичные данные 4 кл.'!Q13=" "," ",IF('Первичные данные 4 кл.'!Q13&lt;4,0,1))</f>
        <v>0</v>
      </c>
      <c r="H12" s="222">
        <f>IF('Первичные данные 4 кл.'!U13=" "," ",IF('Первичные данные 4 кл.'!U13&lt;4,0,1))</f>
        <v>0</v>
      </c>
      <c r="I12" s="222">
        <f>IF('Первичные данные 4 кл.'!Y13=" "," ",IF('Первичные данные 4 кл.'!Y13&lt;4,0,1))</f>
        <v>0</v>
      </c>
      <c r="J12" s="222">
        <f>IF('Первичные данные 4 кл.'!AC13=" "," ",IF('Первичные данные 4 кл.'!AC13&lt;4,0,1))</f>
        <v>0</v>
      </c>
      <c r="K12" s="222">
        <f>IF('Первичные данные 4 кл.'!AG13=" "," ",IF('Первичные данные 4 кл.'!AG13&lt;4,0,1))</f>
        <v>0</v>
      </c>
      <c r="L12" s="222">
        <f>IF('Первичные данные 4 кл.'!AK13=" "," ",IF('Первичные данные 4 кл.'!AK13&lt;4,0,1))</f>
        <v>0</v>
      </c>
      <c r="M12" s="222">
        <f>IF('Первичные данные 4 кл.'!AO13=" "," ",IF('Первичные данные 4 кл.'!AO13&lt;4,0,1))</f>
        <v>0</v>
      </c>
      <c r="N12" s="222">
        <f>IF('Первичные данные 4 кл.'!AS13=" "," ",IF('Первичные данные 4 кл.'!AS13&lt;4,0,1))</f>
        <v>0</v>
      </c>
      <c r="O12" s="222">
        <f>IF('Первичные данные 4 кл.'!AW13=" "," ",IF('Первичные данные 4 кл.'!AW13&lt;4,0,1))</f>
        <v>0</v>
      </c>
      <c r="P12" s="222">
        <f>IF('Первичные данные 4 кл.'!BA13=" "," ",IF('Первичные данные 4 кл.'!BA13&lt;4,0,1))</f>
        <v>0</v>
      </c>
      <c r="Q12" s="222">
        <f>IF('Первичные данные 4 кл.'!BE13=" "," ",IF('Первичные данные 4 кл.'!BE13&lt;4,0,1))</f>
        <v>0</v>
      </c>
      <c r="R12" s="222">
        <f>IF('Первичные данные 4 кл.'!BI13=" "," ",IF('Первичные данные 4 кл.'!BI13&lt;4,0,1))</f>
        <v>0</v>
      </c>
      <c r="S12" s="222">
        <f>IF('Первичные данные 4 кл.'!BM13=" "," ",IF('Первичные данные 4 кл.'!BM13&lt;4,0,1))</f>
        <v>0</v>
      </c>
      <c r="T12" s="222">
        <f>IF('Первичные данные 4 кл.'!BQ13=" "," ",IF('Первичные данные 4 кл.'!BQ13&lt;4,0,1))</f>
        <v>0</v>
      </c>
      <c r="U12" s="239">
        <f>IF('Первичные данные 4 кл.'!BU13=" "," ",IF('Первичные данные 4 кл.'!BU13&lt;4,0,1))</f>
        <v>0</v>
      </c>
      <c r="V12" s="240">
        <f t="shared" si="0"/>
        <v>0</v>
      </c>
      <c r="W12" s="240">
        <f t="shared" si="1"/>
        <v>0</v>
      </c>
      <c r="X12" s="240">
        <f t="shared" si="2"/>
        <v>0</v>
      </c>
      <c r="Y12" s="240">
        <f t="shared" si="3"/>
        <v>0</v>
      </c>
    </row>
    <row r="13" spans="1:25" ht="11.85" customHeight="1" x14ac:dyDescent="0.2">
      <c r="A13" s="170">
        <v>9</v>
      </c>
      <c r="B13" s="143" t="str">
        <f>'Первичные данные 4 кл.'!B14</f>
        <v>Дереча Вадим</v>
      </c>
      <c r="C13" s="222">
        <f>IF('Первичные данные 4 кл.'!E14=" "," ",IF('Первичные данные 4 кл.'!E14&lt;4,0,1))</f>
        <v>0</v>
      </c>
      <c r="D13" s="222">
        <f>IF('Первичные данные 4 кл.'!H14=" "," ",IF('Первичные данные 4 кл.'!H14&lt;4,0,1))</f>
        <v>0</v>
      </c>
      <c r="E13" s="222">
        <f>IF('Первичные данные 4 кл.'!K14=" "," ",IF('Первичные данные 4 кл.'!K14&lt;4,0,1))</f>
        <v>0</v>
      </c>
      <c r="F13" s="222">
        <f>IF('Первичные данные 4 кл.'!N14=" "," ",IF('Первичные данные 4 кл.'!N14&lt;4,0,1))</f>
        <v>0</v>
      </c>
      <c r="G13" s="222">
        <f>IF('Первичные данные 4 кл.'!Q14=" "," ",IF('Первичные данные 4 кл.'!Q14&lt;4,0,1))</f>
        <v>0</v>
      </c>
      <c r="H13" s="222">
        <f>IF('Первичные данные 4 кл.'!U14=" "," ",IF('Первичные данные 4 кл.'!U14&lt;4,0,1))</f>
        <v>0</v>
      </c>
      <c r="I13" s="222">
        <f>IF('Первичные данные 4 кл.'!Y14=" "," ",IF('Первичные данные 4 кл.'!Y14&lt;4,0,1))</f>
        <v>0</v>
      </c>
      <c r="J13" s="222">
        <f>IF('Первичные данные 4 кл.'!AC14=" "," ",IF('Первичные данные 4 кл.'!AC14&lt;4,0,1))</f>
        <v>0</v>
      </c>
      <c r="K13" s="222">
        <f>IF('Первичные данные 4 кл.'!AG14=" "," ",IF('Первичные данные 4 кл.'!AG14&lt;4,0,1))</f>
        <v>0</v>
      </c>
      <c r="L13" s="222">
        <f>IF('Первичные данные 4 кл.'!AK14=" "," ",IF('Первичные данные 4 кл.'!AK14&lt;4,0,1))</f>
        <v>0</v>
      </c>
      <c r="M13" s="222">
        <f>IF('Первичные данные 4 кл.'!AO14=" "," ",IF('Первичные данные 4 кл.'!AO14&lt;4,0,1))</f>
        <v>0</v>
      </c>
      <c r="N13" s="222">
        <f>IF('Первичные данные 4 кл.'!AS14=" "," ",IF('Первичные данные 4 кл.'!AS14&lt;4,0,1))</f>
        <v>0</v>
      </c>
      <c r="O13" s="222">
        <f>IF('Первичные данные 4 кл.'!AW14=" "," ",IF('Первичные данные 4 кл.'!AW14&lt;4,0,1))</f>
        <v>0</v>
      </c>
      <c r="P13" s="222">
        <f>IF('Первичные данные 4 кл.'!BA14=" "," ",IF('Первичные данные 4 кл.'!BA14&lt;4,0,1))</f>
        <v>0</v>
      </c>
      <c r="Q13" s="222">
        <f>IF('Первичные данные 4 кл.'!BE14=" "," ",IF('Первичные данные 4 кл.'!BE14&lt;4,0,1))</f>
        <v>0</v>
      </c>
      <c r="R13" s="222">
        <f>IF('Первичные данные 4 кл.'!BI14=" "," ",IF('Первичные данные 4 кл.'!BI14&lt;4,0,1))</f>
        <v>0</v>
      </c>
      <c r="S13" s="222">
        <f>IF('Первичные данные 4 кл.'!BM14=" "," ",IF('Первичные данные 4 кл.'!BM14&lt;4,0,1))</f>
        <v>0</v>
      </c>
      <c r="T13" s="222">
        <f>IF('Первичные данные 4 кл.'!BQ14=" "," ",IF('Первичные данные 4 кл.'!BQ14&lt;4,0,1))</f>
        <v>0</v>
      </c>
      <c r="U13" s="239">
        <f>IF('Первичные данные 4 кл.'!BU14=" "," ",IF('Первичные данные 4 кл.'!BU14&lt;4,0,1))</f>
        <v>0</v>
      </c>
      <c r="V13" s="240">
        <f t="shared" si="0"/>
        <v>0</v>
      </c>
      <c r="W13" s="240">
        <f t="shared" si="1"/>
        <v>0</v>
      </c>
      <c r="X13" s="240">
        <f t="shared" si="2"/>
        <v>0</v>
      </c>
      <c r="Y13" s="240">
        <f t="shared" si="3"/>
        <v>0</v>
      </c>
    </row>
    <row r="14" spans="1:25" ht="11.85" customHeight="1" x14ac:dyDescent="0.2">
      <c r="A14" s="170">
        <v>10</v>
      </c>
      <c r="B14" s="143" t="str">
        <f>'Первичные данные 4 кл.'!B15</f>
        <v>Зартдинов Кирилл</v>
      </c>
      <c r="C14" s="222">
        <f>IF('Первичные данные 4 кл.'!E15=" "," ",IF('Первичные данные 4 кл.'!E15&lt;4,0,1))</f>
        <v>0</v>
      </c>
      <c r="D14" s="222">
        <f>IF('Первичные данные 4 кл.'!H15=" "," ",IF('Первичные данные 4 кл.'!H15&lt;4,0,1))</f>
        <v>0</v>
      </c>
      <c r="E14" s="222">
        <f>IF('Первичные данные 4 кл.'!K15=" "," ",IF('Первичные данные 4 кл.'!K15&lt;4,0,1))</f>
        <v>0</v>
      </c>
      <c r="F14" s="222">
        <f>IF('Первичные данные 4 кл.'!N15=" "," ",IF('Первичные данные 4 кл.'!N15&lt;4,0,1))</f>
        <v>0</v>
      </c>
      <c r="G14" s="222">
        <f>IF('Первичные данные 4 кл.'!Q15=" "," ",IF('Первичные данные 4 кл.'!Q15&lt;4,0,1))</f>
        <v>0</v>
      </c>
      <c r="H14" s="222">
        <f>IF('Первичные данные 4 кл.'!U15=" "," ",IF('Первичные данные 4 кл.'!U15&lt;4,0,1))</f>
        <v>0</v>
      </c>
      <c r="I14" s="222">
        <f>IF('Первичные данные 4 кл.'!Y15=" "," ",IF('Первичные данные 4 кл.'!Y15&lt;4,0,1))</f>
        <v>0</v>
      </c>
      <c r="J14" s="222">
        <f>IF('Первичные данные 4 кл.'!AC15=" "," ",IF('Первичные данные 4 кл.'!AC15&lt;4,0,1))</f>
        <v>0</v>
      </c>
      <c r="K14" s="222">
        <f>IF('Первичные данные 4 кл.'!AG15=" "," ",IF('Первичные данные 4 кл.'!AG15&lt;4,0,1))</f>
        <v>0</v>
      </c>
      <c r="L14" s="222">
        <f>IF('Первичные данные 4 кл.'!AK15=" "," ",IF('Первичные данные 4 кл.'!AK15&lt;4,0,1))</f>
        <v>0</v>
      </c>
      <c r="M14" s="222">
        <f>IF('Первичные данные 4 кл.'!AO15=" "," ",IF('Первичные данные 4 кл.'!AO15&lt;4,0,1))</f>
        <v>0</v>
      </c>
      <c r="N14" s="222">
        <f>IF('Первичные данные 4 кл.'!AS15=" "," ",IF('Первичные данные 4 кл.'!AS15&lt;4,0,1))</f>
        <v>0</v>
      </c>
      <c r="O14" s="222">
        <f>IF('Первичные данные 4 кл.'!AW15=" "," ",IF('Первичные данные 4 кл.'!AW15&lt;4,0,1))</f>
        <v>0</v>
      </c>
      <c r="P14" s="222">
        <f>IF('Первичные данные 4 кл.'!BA15=" "," ",IF('Первичные данные 4 кл.'!BA15&lt;4,0,1))</f>
        <v>0</v>
      </c>
      <c r="Q14" s="222">
        <f>IF('Первичные данные 4 кл.'!BE15=" "," ",IF('Первичные данные 4 кл.'!BE15&lt;4,0,1))</f>
        <v>0</v>
      </c>
      <c r="R14" s="222">
        <f>IF('Первичные данные 4 кл.'!BI15=" "," ",IF('Первичные данные 4 кл.'!BI15&lt;4,0,1))</f>
        <v>0</v>
      </c>
      <c r="S14" s="222">
        <f>IF('Первичные данные 4 кл.'!BM15=" "," ",IF('Первичные данные 4 кл.'!BM15&lt;4,0,1))</f>
        <v>0</v>
      </c>
      <c r="T14" s="222">
        <f>IF('Первичные данные 4 кл.'!BQ15=" "," ",IF('Первичные данные 4 кл.'!BQ15&lt;4,0,1))</f>
        <v>0</v>
      </c>
      <c r="U14" s="239">
        <f>IF('Первичные данные 4 кл.'!BU15=" "," ",IF('Первичные данные 4 кл.'!BU15&lt;4,0,1))</f>
        <v>0</v>
      </c>
      <c r="V14" s="240">
        <f t="shared" si="0"/>
        <v>0</v>
      </c>
      <c r="W14" s="240">
        <f t="shared" si="1"/>
        <v>0</v>
      </c>
      <c r="X14" s="240">
        <f t="shared" si="2"/>
        <v>0</v>
      </c>
      <c r="Y14" s="240">
        <f t="shared" si="3"/>
        <v>0</v>
      </c>
    </row>
    <row r="15" spans="1:25" ht="11.85" customHeight="1" x14ac:dyDescent="0.2">
      <c r="A15" s="170">
        <v>11</v>
      </c>
      <c r="B15" s="143" t="str">
        <f>'Первичные данные 4 кл.'!B16</f>
        <v>Казачков Максим</v>
      </c>
      <c r="C15" s="222">
        <f>IF('Первичные данные 4 кл.'!E16=" "," ",IF('Первичные данные 4 кл.'!E16&lt;4,0,1))</f>
        <v>0</v>
      </c>
      <c r="D15" s="222">
        <f>IF('Первичные данные 4 кл.'!H16=" "," ",IF('Первичные данные 4 кл.'!H16&lt;4,0,1))</f>
        <v>0</v>
      </c>
      <c r="E15" s="222">
        <f>IF('Первичные данные 4 кл.'!K16=" "," ",IF('Первичные данные 4 кл.'!K16&lt;4,0,1))</f>
        <v>0</v>
      </c>
      <c r="F15" s="222">
        <f>IF('Первичные данные 4 кл.'!N16=" "," ",IF('Первичные данные 4 кл.'!N16&lt;4,0,1))</f>
        <v>0</v>
      </c>
      <c r="G15" s="222">
        <f>IF('Первичные данные 4 кл.'!Q16=" "," ",IF('Первичные данные 4 кл.'!Q16&lt;4,0,1))</f>
        <v>0</v>
      </c>
      <c r="H15" s="222">
        <f>IF('Первичные данные 4 кл.'!U16=" "," ",IF('Первичные данные 4 кл.'!U16&lt;4,0,1))</f>
        <v>0</v>
      </c>
      <c r="I15" s="222">
        <f>IF('Первичные данные 4 кл.'!Y16=" "," ",IF('Первичные данные 4 кл.'!Y16&lt;4,0,1))</f>
        <v>0</v>
      </c>
      <c r="J15" s="222">
        <f>IF('Первичные данные 4 кл.'!AC16=" "," ",IF('Первичные данные 4 кл.'!AC16&lt;4,0,1))</f>
        <v>0</v>
      </c>
      <c r="K15" s="222">
        <f>IF('Первичные данные 4 кл.'!AG16=" "," ",IF('Первичные данные 4 кл.'!AG16&lt;4,0,1))</f>
        <v>0</v>
      </c>
      <c r="L15" s="222">
        <f>IF('Первичные данные 4 кл.'!AK16=" "," ",IF('Первичные данные 4 кл.'!AK16&lt;4,0,1))</f>
        <v>0</v>
      </c>
      <c r="M15" s="222">
        <f>IF('Первичные данные 4 кл.'!AO16=" "," ",IF('Первичные данные 4 кл.'!AO16&lt;4,0,1))</f>
        <v>0</v>
      </c>
      <c r="N15" s="222">
        <f>IF('Первичные данные 4 кл.'!AS16=" "," ",IF('Первичные данные 4 кл.'!AS16&lt;4,0,1))</f>
        <v>0</v>
      </c>
      <c r="O15" s="222">
        <f>IF('Первичные данные 4 кл.'!AW16=" "," ",IF('Первичные данные 4 кл.'!AW16&lt;4,0,1))</f>
        <v>0</v>
      </c>
      <c r="P15" s="222">
        <f>IF('Первичные данные 4 кл.'!BA16=" "," ",IF('Первичные данные 4 кл.'!BA16&lt;4,0,1))</f>
        <v>0</v>
      </c>
      <c r="Q15" s="222">
        <f>IF('Первичные данные 4 кл.'!BE16=" "," ",IF('Первичные данные 4 кл.'!BE16&lt;4,0,1))</f>
        <v>0</v>
      </c>
      <c r="R15" s="222">
        <f>IF('Первичные данные 4 кл.'!BI16=" "," ",IF('Первичные данные 4 кл.'!BI16&lt;4,0,1))</f>
        <v>0</v>
      </c>
      <c r="S15" s="222">
        <f>IF('Первичные данные 4 кл.'!BM16=" "," ",IF('Первичные данные 4 кл.'!BM16&lt;4,0,1))</f>
        <v>0</v>
      </c>
      <c r="T15" s="222">
        <f>IF('Первичные данные 4 кл.'!BQ16=" "," ",IF('Первичные данные 4 кл.'!BQ16&lt;4,0,1))</f>
        <v>0</v>
      </c>
      <c r="U15" s="239">
        <f>IF('Первичные данные 4 кл.'!BU16=" "," ",IF('Первичные данные 4 кл.'!BU16&lt;4,0,1))</f>
        <v>0</v>
      </c>
      <c r="V15" s="240">
        <f t="shared" si="0"/>
        <v>0</v>
      </c>
      <c r="W15" s="240">
        <f t="shared" si="1"/>
        <v>0</v>
      </c>
      <c r="X15" s="240">
        <f t="shared" si="2"/>
        <v>0</v>
      </c>
      <c r="Y15" s="240">
        <f t="shared" si="3"/>
        <v>0</v>
      </c>
    </row>
    <row r="16" spans="1:25" ht="11.85" customHeight="1" x14ac:dyDescent="0.2">
      <c r="A16" s="170">
        <v>12</v>
      </c>
      <c r="B16" s="143" t="str">
        <f>'Первичные данные 4 кл.'!B17</f>
        <v>Канева Алина</v>
      </c>
      <c r="C16" s="222">
        <f>IF('Первичные данные 4 кл.'!E17=" "," ",IF('Первичные данные 4 кл.'!E17&lt;4,0,1))</f>
        <v>0</v>
      </c>
      <c r="D16" s="222">
        <f>IF('Первичные данные 4 кл.'!H17=" "," ",IF('Первичные данные 4 кл.'!H17&lt;4,0,1))</f>
        <v>0</v>
      </c>
      <c r="E16" s="222">
        <f>IF('Первичные данные 4 кл.'!K17=" "," ",IF('Первичные данные 4 кл.'!K17&lt;4,0,1))</f>
        <v>0</v>
      </c>
      <c r="F16" s="222">
        <f>IF('Первичные данные 4 кл.'!N17=" "," ",IF('Первичные данные 4 кл.'!N17&lt;4,0,1))</f>
        <v>0</v>
      </c>
      <c r="G16" s="222">
        <f>IF('Первичные данные 4 кл.'!Q17=" "," ",IF('Первичные данные 4 кл.'!Q17&lt;4,0,1))</f>
        <v>0</v>
      </c>
      <c r="H16" s="222">
        <f>IF('Первичные данные 4 кл.'!U17=" "," ",IF('Первичные данные 4 кл.'!U17&lt;4,0,1))</f>
        <v>0</v>
      </c>
      <c r="I16" s="222">
        <f>IF('Первичные данные 4 кл.'!Y17=" "," ",IF('Первичные данные 4 кл.'!Y17&lt;4,0,1))</f>
        <v>0</v>
      </c>
      <c r="J16" s="222">
        <f>IF('Первичные данные 4 кл.'!AC17=" "," ",IF('Первичные данные 4 кл.'!AC17&lt;4,0,1))</f>
        <v>0</v>
      </c>
      <c r="K16" s="222">
        <f>IF('Первичные данные 4 кл.'!AG17=" "," ",IF('Первичные данные 4 кл.'!AG17&lt;4,0,1))</f>
        <v>0</v>
      </c>
      <c r="L16" s="222">
        <f>IF('Первичные данные 4 кл.'!AK17=" "," ",IF('Первичные данные 4 кл.'!AK17&lt;4,0,1))</f>
        <v>0</v>
      </c>
      <c r="M16" s="222">
        <f>IF('Первичные данные 4 кл.'!AO17=" "," ",IF('Первичные данные 4 кл.'!AO17&lt;4,0,1))</f>
        <v>0</v>
      </c>
      <c r="N16" s="222">
        <f>IF('Первичные данные 4 кл.'!AS17=" "," ",IF('Первичные данные 4 кл.'!AS17&lt;4,0,1))</f>
        <v>0</v>
      </c>
      <c r="O16" s="222">
        <f>IF('Первичные данные 4 кл.'!AW17=" "," ",IF('Первичные данные 4 кл.'!AW17&lt;4,0,1))</f>
        <v>0</v>
      </c>
      <c r="P16" s="222">
        <f>IF('Первичные данные 4 кл.'!BA17=" "," ",IF('Первичные данные 4 кл.'!BA17&lt;4,0,1))</f>
        <v>0</v>
      </c>
      <c r="Q16" s="222">
        <f>IF('Первичные данные 4 кл.'!BE17=" "," ",IF('Первичные данные 4 кл.'!BE17&lt;4,0,1))</f>
        <v>0</v>
      </c>
      <c r="R16" s="222">
        <f>IF('Первичные данные 4 кл.'!BI17=" "," ",IF('Первичные данные 4 кл.'!BI17&lt;4,0,1))</f>
        <v>0</v>
      </c>
      <c r="S16" s="222">
        <f>IF('Первичные данные 4 кл.'!BM17=" "," ",IF('Первичные данные 4 кл.'!BM17&lt;4,0,1))</f>
        <v>0</v>
      </c>
      <c r="T16" s="222">
        <f>IF('Первичные данные 4 кл.'!BQ17=" "," ",IF('Первичные данные 4 кл.'!BQ17&lt;4,0,1))</f>
        <v>0</v>
      </c>
      <c r="U16" s="239">
        <f>IF('Первичные данные 4 кл.'!BU17=" "," ",IF('Первичные данные 4 кл.'!BU17&lt;4,0,1))</f>
        <v>0</v>
      </c>
      <c r="V16" s="240">
        <f t="shared" si="0"/>
        <v>0</v>
      </c>
      <c r="W16" s="240">
        <f t="shared" si="1"/>
        <v>0</v>
      </c>
      <c r="X16" s="240">
        <f t="shared" si="2"/>
        <v>0</v>
      </c>
      <c r="Y16" s="240">
        <f t="shared" si="3"/>
        <v>0</v>
      </c>
    </row>
    <row r="17" spans="1:25" ht="11.85" customHeight="1" x14ac:dyDescent="0.2">
      <c r="A17" s="170">
        <v>13</v>
      </c>
      <c r="B17" s="143" t="str">
        <f>'Первичные данные 4 кл.'!B18</f>
        <v>Катугина Дарья</v>
      </c>
      <c r="C17" s="222">
        <f>IF('Первичные данные 4 кл.'!E18=" "," ",IF('Первичные данные 4 кл.'!E18&lt;4,0,1))</f>
        <v>0</v>
      </c>
      <c r="D17" s="222">
        <f>IF('Первичные данные 4 кл.'!H18=" "," ",IF('Первичные данные 4 кл.'!H18&lt;4,0,1))</f>
        <v>0</v>
      </c>
      <c r="E17" s="222">
        <f>IF('Первичные данные 4 кл.'!K18=" "," ",IF('Первичные данные 4 кл.'!K18&lt;4,0,1))</f>
        <v>0</v>
      </c>
      <c r="F17" s="222">
        <f>IF('Первичные данные 4 кл.'!N18=" "," ",IF('Первичные данные 4 кл.'!N18&lt;4,0,1))</f>
        <v>0</v>
      </c>
      <c r="G17" s="222">
        <f>IF('Первичные данные 4 кл.'!Q18=" "," ",IF('Первичные данные 4 кл.'!Q18&lt;4,0,1))</f>
        <v>0</v>
      </c>
      <c r="H17" s="222">
        <f>IF('Первичные данные 4 кл.'!U18=" "," ",IF('Первичные данные 4 кл.'!U18&lt;4,0,1))</f>
        <v>0</v>
      </c>
      <c r="I17" s="222">
        <f>IF('Первичные данные 4 кл.'!Y18=" "," ",IF('Первичные данные 4 кл.'!Y18&lt;4,0,1))</f>
        <v>0</v>
      </c>
      <c r="J17" s="222">
        <f>IF('Первичные данные 4 кл.'!AC18=" "," ",IF('Первичные данные 4 кл.'!AC18&lt;4,0,1))</f>
        <v>0</v>
      </c>
      <c r="K17" s="222">
        <f>IF('Первичные данные 4 кл.'!AG18=" "," ",IF('Первичные данные 4 кл.'!AG18&lt;4,0,1))</f>
        <v>0</v>
      </c>
      <c r="L17" s="222">
        <f>IF('Первичные данные 4 кл.'!AK18=" "," ",IF('Первичные данные 4 кл.'!AK18&lt;4,0,1))</f>
        <v>0</v>
      </c>
      <c r="M17" s="222">
        <f>IF('Первичные данные 4 кл.'!AO18=" "," ",IF('Первичные данные 4 кл.'!AO18&lt;4,0,1))</f>
        <v>0</v>
      </c>
      <c r="N17" s="222">
        <f>IF('Первичные данные 4 кл.'!AS18=" "," ",IF('Первичные данные 4 кл.'!AS18&lt;4,0,1))</f>
        <v>0</v>
      </c>
      <c r="O17" s="222">
        <f>IF('Первичные данные 4 кл.'!AW18=" "," ",IF('Первичные данные 4 кл.'!AW18&lt;4,0,1))</f>
        <v>0</v>
      </c>
      <c r="P17" s="222">
        <f>IF('Первичные данные 4 кл.'!BA18=" "," ",IF('Первичные данные 4 кл.'!BA18&lt;4,0,1))</f>
        <v>0</v>
      </c>
      <c r="Q17" s="222">
        <f>IF('Первичные данные 4 кл.'!BE18=" "," ",IF('Первичные данные 4 кл.'!BE18&lt;4,0,1))</f>
        <v>0</v>
      </c>
      <c r="R17" s="222">
        <f>IF('Первичные данные 4 кл.'!BI18=" "," ",IF('Первичные данные 4 кл.'!BI18&lt;4,0,1))</f>
        <v>0</v>
      </c>
      <c r="S17" s="222">
        <f>IF('Первичные данные 4 кл.'!BM18=" "," ",IF('Первичные данные 4 кл.'!BM18&lt;4,0,1))</f>
        <v>0</v>
      </c>
      <c r="T17" s="222">
        <f>IF('Первичные данные 4 кл.'!BQ18=" "," ",IF('Первичные данные 4 кл.'!BQ18&lt;4,0,1))</f>
        <v>0</v>
      </c>
      <c r="U17" s="239">
        <f>IF('Первичные данные 4 кл.'!BU18=" "," ",IF('Первичные данные 4 кл.'!BU18&lt;4,0,1))</f>
        <v>0</v>
      </c>
      <c r="V17" s="240">
        <f t="shared" si="0"/>
        <v>0</v>
      </c>
      <c r="W17" s="240">
        <f t="shared" si="1"/>
        <v>0</v>
      </c>
      <c r="X17" s="240">
        <f t="shared" si="2"/>
        <v>0</v>
      </c>
      <c r="Y17" s="240">
        <f t="shared" si="3"/>
        <v>0</v>
      </c>
    </row>
    <row r="18" spans="1:25" ht="11.85" customHeight="1" x14ac:dyDescent="0.2">
      <c r="A18" s="170">
        <v>14</v>
      </c>
      <c r="B18" s="143" t="str">
        <f>'Первичные данные 4 кл.'!B19</f>
        <v>Макарова Полина</v>
      </c>
      <c r="C18" s="222">
        <f>IF('Первичные данные 4 кл.'!E19=" "," ",IF('Первичные данные 4 кл.'!E19&lt;4,0,1))</f>
        <v>0</v>
      </c>
      <c r="D18" s="222">
        <f>IF('Первичные данные 4 кл.'!H19=" "," ",IF('Первичные данные 4 кл.'!H19&lt;4,0,1))</f>
        <v>0</v>
      </c>
      <c r="E18" s="222">
        <f>IF('Первичные данные 4 кл.'!K19=" "," ",IF('Первичные данные 4 кл.'!K19&lt;4,0,1))</f>
        <v>0</v>
      </c>
      <c r="F18" s="222">
        <f>IF('Первичные данные 4 кл.'!N19=" "," ",IF('Первичные данные 4 кл.'!N19&lt;4,0,1))</f>
        <v>0</v>
      </c>
      <c r="G18" s="222">
        <f>IF('Первичные данные 4 кл.'!Q19=" "," ",IF('Первичные данные 4 кл.'!Q19&lt;4,0,1))</f>
        <v>0</v>
      </c>
      <c r="H18" s="222">
        <f>IF('Первичные данные 4 кл.'!U19=" "," ",IF('Первичные данные 4 кл.'!U19&lt;4,0,1))</f>
        <v>0</v>
      </c>
      <c r="I18" s="222">
        <f>IF('Первичные данные 4 кл.'!Y19=" "," ",IF('Первичные данные 4 кл.'!Y19&lt;4,0,1))</f>
        <v>0</v>
      </c>
      <c r="J18" s="222">
        <f>IF('Первичные данные 4 кл.'!AC19=" "," ",IF('Первичные данные 4 кл.'!AC19&lt;4,0,1))</f>
        <v>0</v>
      </c>
      <c r="K18" s="222">
        <f>IF('Первичные данные 4 кл.'!AG19=" "," ",IF('Первичные данные 4 кл.'!AG19&lt;4,0,1))</f>
        <v>0</v>
      </c>
      <c r="L18" s="222">
        <f>IF('Первичные данные 4 кл.'!AK19=" "," ",IF('Первичные данные 4 кл.'!AK19&lt;4,0,1))</f>
        <v>0</v>
      </c>
      <c r="M18" s="222">
        <f>IF('Первичные данные 4 кл.'!AO19=" "," ",IF('Первичные данные 4 кл.'!AO19&lt;4,0,1))</f>
        <v>0</v>
      </c>
      <c r="N18" s="222">
        <f>IF('Первичные данные 4 кл.'!AS19=" "," ",IF('Первичные данные 4 кл.'!AS19&lt;4,0,1))</f>
        <v>0</v>
      </c>
      <c r="O18" s="222">
        <f>IF('Первичные данные 4 кл.'!AW19=" "," ",IF('Первичные данные 4 кл.'!AW19&lt;4,0,1))</f>
        <v>0</v>
      </c>
      <c r="P18" s="222">
        <f>IF('Первичные данные 4 кл.'!BA19=" "," ",IF('Первичные данные 4 кл.'!BA19&lt;4,0,1))</f>
        <v>0</v>
      </c>
      <c r="Q18" s="222">
        <f>IF('Первичные данные 4 кл.'!BE19=" "," ",IF('Первичные данные 4 кл.'!BE19&lt;4,0,1))</f>
        <v>0</v>
      </c>
      <c r="R18" s="222">
        <f>IF('Первичные данные 4 кл.'!BI19=" "," ",IF('Первичные данные 4 кл.'!BI19&lt;4,0,1))</f>
        <v>0</v>
      </c>
      <c r="S18" s="222">
        <f>IF('Первичные данные 4 кл.'!BM19=" "," ",IF('Первичные данные 4 кл.'!BM19&lt;4,0,1))</f>
        <v>0</v>
      </c>
      <c r="T18" s="222">
        <f>IF('Первичные данные 4 кл.'!BQ19=" "," ",IF('Первичные данные 4 кл.'!BQ19&lt;4,0,1))</f>
        <v>0</v>
      </c>
      <c r="U18" s="239">
        <f>IF('Первичные данные 4 кл.'!BU19=" "," ",IF('Первичные данные 4 кл.'!BU19&lt;4,0,1))</f>
        <v>0</v>
      </c>
      <c r="V18" s="240">
        <f t="shared" si="0"/>
        <v>0</v>
      </c>
      <c r="W18" s="240">
        <f t="shared" si="1"/>
        <v>0</v>
      </c>
      <c r="X18" s="240">
        <f t="shared" si="2"/>
        <v>0</v>
      </c>
      <c r="Y18" s="240">
        <f t="shared" si="3"/>
        <v>0</v>
      </c>
    </row>
    <row r="19" spans="1:25" ht="11.85" customHeight="1" x14ac:dyDescent="0.2">
      <c r="A19" s="170">
        <v>15</v>
      </c>
      <c r="B19" s="143" t="str">
        <f>'Первичные данные 4 кл.'!B20</f>
        <v>Салтыкова Мария</v>
      </c>
      <c r="C19" s="222">
        <f>IF('Первичные данные 4 кл.'!E20=" "," ",IF('Первичные данные 4 кл.'!E20&lt;4,0,1))</f>
        <v>0</v>
      </c>
      <c r="D19" s="222">
        <f>IF('Первичные данные 4 кл.'!H20=" "," ",IF('Первичные данные 4 кл.'!H20&lt;4,0,1))</f>
        <v>0</v>
      </c>
      <c r="E19" s="222">
        <f>IF('Первичные данные 4 кл.'!K20=" "," ",IF('Первичные данные 4 кл.'!K20&lt;4,0,1))</f>
        <v>0</v>
      </c>
      <c r="F19" s="222">
        <f>IF('Первичные данные 4 кл.'!N20=" "," ",IF('Первичные данные 4 кл.'!N20&lt;4,0,1))</f>
        <v>0</v>
      </c>
      <c r="G19" s="222">
        <f>IF('Первичные данные 4 кл.'!Q20=" "," ",IF('Первичные данные 4 кл.'!Q20&lt;4,0,1))</f>
        <v>0</v>
      </c>
      <c r="H19" s="222">
        <f>IF('Первичные данные 4 кл.'!U20=" "," ",IF('Первичные данные 4 кл.'!U20&lt;4,0,1))</f>
        <v>0</v>
      </c>
      <c r="I19" s="222">
        <f>IF('Первичные данные 4 кл.'!Y20=" "," ",IF('Первичные данные 4 кл.'!Y20&lt;4,0,1))</f>
        <v>0</v>
      </c>
      <c r="J19" s="222">
        <f>IF('Первичные данные 4 кл.'!AC20=" "," ",IF('Первичные данные 4 кл.'!AC20&lt;4,0,1))</f>
        <v>0</v>
      </c>
      <c r="K19" s="222">
        <f>IF('Первичные данные 4 кл.'!AG20=" "," ",IF('Первичные данные 4 кл.'!AG20&lt;4,0,1))</f>
        <v>0</v>
      </c>
      <c r="L19" s="222">
        <f>IF('Первичные данные 4 кл.'!AK20=" "," ",IF('Первичные данные 4 кл.'!AK20&lt;4,0,1))</f>
        <v>0</v>
      </c>
      <c r="M19" s="222">
        <f>IF('Первичные данные 4 кл.'!AO20=" "," ",IF('Первичные данные 4 кл.'!AO20&lt;4,0,1))</f>
        <v>0</v>
      </c>
      <c r="N19" s="222">
        <f>IF('Первичные данные 4 кл.'!AS20=" "," ",IF('Первичные данные 4 кл.'!AS20&lt;4,0,1))</f>
        <v>0</v>
      </c>
      <c r="O19" s="222">
        <f>IF('Первичные данные 4 кл.'!AW20=" "," ",IF('Первичные данные 4 кл.'!AW20&lt;4,0,1))</f>
        <v>0</v>
      </c>
      <c r="P19" s="222">
        <f>IF('Первичные данные 4 кл.'!BA20=" "," ",IF('Первичные данные 4 кл.'!BA20&lt;4,0,1))</f>
        <v>0</v>
      </c>
      <c r="Q19" s="222">
        <f>IF('Первичные данные 4 кл.'!BE20=" "," ",IF('Первичные данные 4 кл.'!BE20&lt;4,0,1))</f>
        <v>0</v>
      </c>
      <c r="R19" s="222">
        <f>IF('Первичные данные 4 кл.'!BI20=" "," ",IF('Первичные данные 4 кл.'!BI20&lt;4,0,1))</f>
        <v>0</v>
      </c>
      <c r="S19" s="222">
        <f>IF('Первичные данные 4 кл.'!BM20=" "," ",IF('Первичные данные 4 кл.'!BM20&lt;4,0,1))</f>
        <v>0</v>
      </c>
      <c r="T19" s="222">
        <f>IF('Первичные данные 4 кл.'!BQ20=" "," ",IF('Первичные данные 4 кл.'!BQ20&lt;4,0,1))</f>
        <v>0</v>
      </c>
      <c r="U19" s="239">
        <f>IF('Первичные данные 4 кл.'!BU20=" "," ",IF('Первичные данные 4 кл.'!BU20&lt;4,0,1))</f>
        <v>0</v>
      </c>
      <c r="V19" s="240">
        <f t="shared" si="0"/>
        <v>0</v>
      </c>
      <c r="W19" s="240">
        <f t="shared" si="1"/>
        <v>0</v>
      </c>
      <c r="X19" s="240">
        <f t="shared" si="2"/>
        <v>0</v>
      </c>
      <c r="Y19" s="240">
        <f t="shared" si="3"/>
        <v>0</v>
      </c>
    </row>
    <row r="20" spans="1:25" ht="11.85" customHeight="1" x14ac:dyDescent="0.2">
      <c r="A20" s="170">
        <v>16</v>
      </c>
      <c r="B20" s="143" t="str">
        <f>'Первичные данные 4 кл.'!B21</f>
        <v>Нечаева Мария</v>
      </c>
      <c r="C20" s="222">
        <f>IF('Первичные данные 4 кл.'!E21=" "," ",IF('Первичные данные 4 кл.'!E21&lt;4,0,1))</f>
        <v>0</v>
      </c>
      <c r="D20" s="222">
        <f>IF('Первичные данные 4 кл.'!H21=" "," ",IF('Первичные данные 4 кл.'!H21&lt;4,0,1))</f>
        <v>0</v>
      </c>
      <c r="E20" s="222">
        <f>IF('Первичные данные 4 кл.'!K21=" "," ",IF('Первичные данные 4 кл.'!K21&lt;4,0,1))</f>
        <v>0</v>
      </c>
      <c r="F20" s="222">
        <f>IF('Первичные данные 4 кл.'!N21=" "," ",IF('Первичные данные 4 кл.'!N21&lt;4,0,1))</f>
        <v>0</v>
      </c>
      <c r="G20" s="222">
        <f>IF('Первичные данные 4 кл.'!Q21=" "," ",IF('Первичные данные 4 кл.'!Q21&lt;4,0,1))</f>
        <v>0</v>
      </c>
      <c r="H20" s="222">
        <f>IF('Первичные данные 4 кл.'!U21=" "," ",IF('Первичные данные 4 кл.'!U21&lt;4,0,1))</f>
        <v>0</v>
      </c>
      <c r="I20" s="222">
        <f>IF('Первичные данные 4 кл.'!Y21=" "," ",IF('Первичные данные 4 кл.'!Y21&lt;4,0,1))</f>
        <v>0</v>
      </c>
      <c r="J20" s="222">
        <f>IF('Первичные данные 4 кл.'!AC21=" "," ",IF('Первичные данные 4 кл.'!AC21&lt;4,0,1))</f>
        <v>0</v>
      </c>
      <c r="K20" s="222">
        <f>IF('Первичные данные 4 кл.'!AG21=" "," ",IF('Первичные данные 4 кл.'!AG21&lt;4,0,1))</f>
        <v>0</v>
      </c>
      <c r="L20" s="222">
        <f>IF('Первичные данные 4 кл.'!AK21=" "," ",IF('Первичные данные 4 кл.'!AK21&lt;4,0,1))</f>
        <v>0</v>
      </c>
      <c r="M20" s="222">
        <f>IF('Первичные данные 4 кл.'!AO21=" "," ",IF('Первичные данные 4 кл.'!AO21&lt;4,0,1))</f>
        <v>0</v>
      </c>
      <c r="N20" s="222">
        <f>IF('Первичные данные 4 кл.'!AS21=" "," ",IF('Первичные данные 4 кл.'!AS21&lt;4,0,1))</f>
        <v>0</v>
      </c>
      <c r="O20" s="222">
        <f>IF('Первичные данные 4 кл.'!AW21=" "," ",IF('Первичные данные 4 кл.'!AW21&lt;4,0,1))</f>
        <v>0</v>
      </c>
      <c r="P20" s="222">
        <f>IF('Первичные данные 4 кл.'!BA21=" "," ",IF('Первичные данные 4 кл.'!BA21&lt;4,0,1))</f>
        <v>0</v>
      </c>
      <c r="Q20" s="222">
        <f>IF('Первичные данные 4 кл.'!BE21=" "," ",IF('Первичные данные 4 кл.'!BE21&lt;4,0,1))</f>
        <v>0</v>
      </c>
      <c r="R20" s="222">
        <f>IF('Первичные данные 4 кл.'!BI21=" "," ",IF('Первичные данные 4 кл.'!BI21&lt;4,0,1))</f>
        <v>0</v>
      </c>
      <c r="S20" s="222">
        <f>IF('Первичные данные 4 кл.'!BM21=" "," ",IF('Первичные данные 4 кл.'!BM21&lt;4,0,1))</f>
        <v>0</v>
      </c>
      <c r="T20" s="222">
        <f>IF('Первичные данные 4 кл.'!BQ21=" "," ",IF('Первичные данные 4 кл.'!BQ21&lt;4,0,1))</f>
        <v>0</v>
      </c>
      <c r="U20" s="239">
        <f>IF('Первичные данные 4 кл.'!BU21=" "," ",IF('Первичные данные 4 кл.'!BU21&lt;4,0,1))</f>
        <v>0</v>
      </c>
      <c r="V20" s="240">
        <f t="shared" si="0"/>
        <v>0</v>
      </c>
      <c r="W20" s="240">
        <f t="shared" si="1"/>
        <v>0</v>
      </c>
      <c r="X20" s="240">
        <f t="shared" si="2"/>
        <v>0</v>
      </c>
      <c r="Y20" s="240">
        <f t="shared" si="3"/>
        <v>0</v>
      </c>
    </row>
    <row r="21" spans="1:25" ht="11.85" customHeight="1" x14ac:dyDescent="0.2">
      <c r="A21" s="170">
        <v>17</v>
      </c>
      <c r="B21" s="143" t="str">
        <f>'Первичные данные 4 кл.'!B22</f>
        <v>Обухович Артем</v>
      </c>
      <c r="C21" s="222">
        <f>IF('Первичные данные 4 кл.'!E22=" "," ",IF('Первичные данные 4 кл.'!E22&lt;4,0,1))</f>
        <v>0</v>
      </c>
      <c r="D21" s="222">
        <f>IF('Первичные данные 4 кл.'!H22=" "," ",IF('Первичные данные 4 кл.'!H22&lt;4,0,1))</f>
        <v>0</v>
      </c>
      <c r="E21" s="222">
        <f>IF('Первичные данные 4 кл.'!K22=" "," ",IF('Первичные данные 4 кл.'!K22&lt;4,0,1))</f>
        <v>0</v>
      </c>
      <c r="F21" s="222">
        <f>IF('Первичные данные 4 кл.'!N22=" "," ",IF('Первичные данные 4 кл.'!N22&lt;4,0,1))</f>
        <v>0</v>
      </c>
      <c r="G21" s="222">
        <f>IF('Первичные данные 4 кл.'!Q22=" "," ",IF('Первичные данные 4 кл.'!Q22&lt;4,0,1))</f>
        <v>0</v>
      </c>
      <c r="H21" s="222">
        <f>IF('Первичные данные 4 кл.'!U22=" "," ",IF('Первичные данные 4 кл.'!U22&lt;4,0,1))</f>
        <v>0</v>
      </c>
      <c r="I21" s="222">
        <f>IF('Первичные данные 4 кл.'!Y22=" "," ",IF('Первичные данные 4 кл.'!Y22&lt;4,0,1))</f>
        <v>0</v>
      </c>
      <c r="J21" s="222">
        <f>IF('Первичные данные 4 кл.'!AC22=" "," ",IF('Первичные данные 4 кл.'!AC22&lt;4,0,1))</f>
        <v>0</v>
      </c>
      <c r="K21" s="222">
        <f>IF('Первичные данные 4 кл.'!AG22=" "," ",IF('Первичные данные 4 кл.'!AG22&lt;4,0,1))</f>
        <v>0</v>
      </c>
      <c r="L21" s="222">
        <f>IF('Первичные данные 4 кл.'!AK22=" "," ",IF('Первичные данные 4 кл.'!AK22&lt;4,0,1))</f>
        <v>0</v>
      </c>
      <c r="M21" s="222">
        <f>IF('Первичные данные 4 кл.'!AO22=" "," ",IF('Первичные данные 4 кл.'!AO22&lt;4,0,1))</f>
        <v>0</v>
      </c>
      <c r="N21" s="222">
        <f>IF('Первичные данные 4 кл.'!AS22=" "," ",IF('Первичные данные 4 кл.'!AS22&lt;4,0,1))</f>
        <v>0</v>
      </c>
      <c r="O21" s="222">
        <f>IF('Первичные данные 4 кл.'!AW22=" "," ",IF('Первичные данные 4 кл.'!AW22&lt;4,0,1))</f>
        <v>0</v>
      </c>
      <c r="P21" s="222">
        <f>IF('Первичные данные 4 кл.'!BA22=" "," ",IF('Первичные данные 4 кл.'!BA22&lt;4,0,1))</f>
        <v>0</v>
      </c>
      <c r="Q21" s="222">
        <f>IF('Первичные данные 4 кл.'!BE22=" "," ",IF('Первичные данные 4 кл.'!BE22&lt;4,0,1))</f>
        <v>0</v>
      </c>
      <c r="R21" s="222">
        <f>IF('Первичные данные 4 кл.'!BI22=" "," ",IF('Первичные данные 4 кл.'!BI22&lt;4,0,1))</f>
        <v>0</v>
      </c>
      <c r="S21" s="222">
        <f>IF('Первичные данные 4 кл.'!BM22=" "," ",IF('Первичные данные 4 кл.'!BM22&lt;4,0,1))</f>
        <v>0</v>
      </c>
      <c r="T21" s="222">
        <f>IF('Первичные данные 4 кл.'!BQ22=" "," ",IF('Первичные данные 4 кл.'!BQ22&lt;4,0,1))</f>
        <v>0</v>
      </c>
      <c r="U21" s="239">
        <f>IF('Первичные данные 4 кл.'!BU22=" "," ",IF('Первичные данные 4 кл.'!BU22&lt;4,0,1))</f>
        <v>0</v>
      </c>
      <c r="V21" s="240">
        <f t="shared" si="0"/>
        <v>0</v>
      </c>
      <c r="W21" s="240">
        <f t="shared" si="1"/>
        <v>0</v>
      </c>
      <c r="X21" s="240">
        <f t="shared" si="2"/>
        <v>0</v>
      </c>
      <c r="Y21" s="240">
        <f t="shared" si="3"/>
        <v>0</v>
      </c>
    </row>
    <row r="22" spans="1:25" ht="11.85" customHeight="1" x14ac:dyDescent="0.2">
      <c r="A22" s="170">
        <v>18</v>
      </c>
      <c r="B22" s="143" t="str">
        <f>'Первичные данные 4 кл.'!B23</f>
        <v>Пастухова Ксения</v>
      </c>
      <c r="C22" s="222">
        <f>IF('Первичные данные 4 кл.'!E23=" "," ",IF('Первичные данные 4 кл.'!E23&lt;4,0,1))</f>
        <v>0</v>
      </c>
      <c r="D22" s="222">
        <f>IF('Первичные данные 4 кл.'!H23=" "," ",IF('Первичные данные 4 кл.'!H23&lt;4,0,1))</f>
        <v>0</v>
      </c>
      <c r="E22" s="222">
        <f>IF('Первичные данные 4 кл.'!K23=" "," ",IF('Первичные данные 4 кл.'!K23&lt;4,0,1))</f>
        <v>0</v>
      </c>
      <c r="F22" s="222">
        <f>IF('Первичные данные 4 кл.'!N23=" "," ",IF('Первичные данные 4 кл.'!N23&lt;4,0,1))</f>
        <v>0</v>
      </c>
      <c r="G22" s="222">
        <f>IF('Первичные данные 4 кл.'!Q23=" "," ",IF('Первичные данные 4 кл.'!Q23&lt;4,0,1))</f>
        <v>0</v>
      </c>
      <c r="H22" s="222">
        <f>IF('Первичные данные 4 кл.'!U23=" "," ",IF('Первичные данные 4 кл.'!U23&lt;4,0,1))</f>
        <v>0</v>
      </c>
      <c r="I22" s="222">
        <f>IF('Первичные данные 4 кл.'!Y23=" "," ",IF('Первичные данные 4 кл.'!Y23&lt;4,0,1))</f>
        <v>0</v>
      </c>
      <c r="J22" s="222">
        <f>IF('Первичные данные 4 кл.'!AC23=" "," ",IF('Первичные данные 4 кл.'!AC23&lt;4,0,1))</f>
        <v>0</v>
      </c>
      <c r="K22" s="222">
        <f>IF('Первичные данные 4 кл.'!AG23=" "," ",IF('Первичные данные 4 кл.'!AG23&lt;4,0,1))</f>
        <v>0</v>
      </c>
      <c r="L22" s="222">
        <f>IF('Первичные данные 4 кл.'!AK23=" "," ",IF('Первичные данные 4 кл.'!AK23&lt;4,0,1))</f>
        <v>0</v>
      </c>
      <c r="M22" s="222">
        <f>IF('Первичные данные 4 кл.'!AO23=" "," ",IF('Первичные данные 4 кл.'!AO23&lt;4,0,1))</f>
        <v>0</v>
      </c>
      <c r="N22" s="222">
        <f>IF('Первичные данные 4 кл.'!AS23=" "," ",IF('Первичные данные 4 кл.'!AS23&lt;4,0,1))</f>
        <v>0</v>
      </c>
      <c r="O22" s="222">
        <f>IF('Первичные данные 4 кл.'!AW23=" "," ",IF('Первичные данные 4 кл.'!AW23&lt;4,0,1))</f>
        <v>0</v>
      </c>
      <c r="P22" s="222">
        <f>IF('Первичные данные 4 кл.'!BA23=" "," ",IF('Первичные данные 4 кл.'!BA23&lt;4,0,1))</f>
        <v>0</v>
      </c>
      <c r="Q22" s="222">
        <f>IF('Первичные данные 4 кл.'!BE23=" "," ",IF('Первичные данные 4 кл.'!BE23&lt;4,0,1))</f>
        <v>0</v>
      </c>
      <c r="R22" s="222">
        <f>IF('Первичные данные 4 кл.'!BI23=" "," ",IF('Первичные данные 4 кл.'!BI23&lt;4,0,1))</f>
        <v>0</v>
      </c>
      <c r="S22" s="222">
        <f>IF('Первичные данные 4 кл.'!BM23=" "," ",IF('Первичные данные 4 кл.'!BM23&lt;4,0,1))</f>
        <v>0</v>
      </c>
      <c r="T22" s="222">
        <f>IF('Первичные данные 4 кл.'!BQ23=" "," ",IF('Первичные данные 4 кл.'!BQ23&lt;4,0,1))</f>
        <v>0</v>
      </c>
      <c r="U22" s="239">
        <f>IF('Первичные данные 4 кл.'!BU23=" "," ",IF('Первичные данные 4 кл.'!BU23&lt;4,0,1))</f>
        <v>0</v>
      </c>
      <c r="V22" s="240">
        <f t="shared" si="0"/>
        <v>0</v>
      </c>
      <c r="W22" s="240">
        <f t="shared" si="1"/>
        <v>0</v>
      </c>
      <c r="X22" s="240">
        <f t="shared" si="2"/>
        <v>0</v>
      </c>
      <c r="Y22" s="240">
        <f t="shared" si="3"/>
        <v>0</v>
      </c>
    </row>
    <row r="23" spans="1:25" ht="11.85" customHeight="1" x14ac:dyDescent="0.2">
      <c r="A23" s="170">
        <v>19</v>
      </c>
      <c r="B23" s="143" t="str">
        <f>'Первичные данные 4 кл.'!B24</f>
        <v>Проводников Иван</v>
      </c>
      <c r="C23" s="222">
        <f>IF('Первичные данные 4 кл.'!E24=" "," ",IF('Первичные данные 4 кл.'!E24&lt;4,0,1))</f>
        <v>0</v>
      </c>
      <c r="D23" s="222">
        <f>IF('Первичные данные 4 кл.'!H24=" "," ",IF('Первичные данные 4 кл.'!H24&lt;4,0,1))</f>
        <v>0</v>
      </c>
      <c r="E23" s="222">
        <f>IF('Первичные данные 4 кл.'!K24=" "," ",IF('Первичные данные 4 кл.'!K24&lt;4,0,1))</f>
        <v>0</v>
      </c>
      <c r="F23" s="222">
        <f>IF('Первичные данные 4 кл.'!N24=" "," ",IF('Первичные данные 4 кл.'!N24&lt;4,0,1))</f>
        <v>0</v>
      </c>
      <c r="G23" s="222">
        <f>IF('Первичные данные 4 кл.'!Q24=" "," ",IF('Первичные данные 4 кл.'!Q24&lt;4,0,1))</f>
        <v>0</v>
      </c>
      <c r="H23" s="222">
        <f>IF('Первичные данные 4 кл.'!U24=" "," ",IF('Первичные данные 4 кл.'!U24&lt;4,0,1))</f>
        <v>0</v>
      </c>
      <c r="I23" s="222">
        <f>IF('Первичные данные 4 кл.'!Y24=" "," ",IF('Первичные данные 4 кл.'!Y24&lt;4,0,1))</f>
        <v>0</v>
      </c>
      <c r="J23" s="222">
        <f>IF('Первичные данные 4 кл.'!AC24=" "," ",IF('Первичные данные 4 кл.'!AC24&lt;4,0,1))</f>
        <v>0</v>
      </c>
      <c r="K23" s="222">
        <f>IF('Первичные данные 4 кл.'!AG24=" "," ",IF('Первичные данные 4 кл.'!AG24&lt;4,0,1))</f>
        <v>0</v>
      </c>
      <c r="L23" s="222">
        <f>IF('Первичные данные 4 кл.'!AK24=" "," ",IF('Первичные данные 4 кл.'!AK24&lt;4,0,1))</f>
        <v>0</v>
      </c>
      <c r="M23" s="222">
        <f>IF('Первичные данные 4 кл.'!AO24=" "," ",IF('Первичные данные 4 кл.'!AO24&lt;4,0,1))</f>
        <v>0</v>
      </c>
      <c r="N23" s="222">
        <f>IF('Первичные данные 4 кл.'!AS24=" "," ",IF('Первичные данные 4 кл.'!AS24&lt;4,0,1))</f>
        <v>0</v>
      </c>
      <c r="O23" s="222">
        <f>IF('Первичные данные 4 кл.'!AW24=" "," ",IF('Первичные данные 4 кл.'!AW24&lt;4,0,1))</f>
        <v>0</v>
      </c>
      <c r="P23" s="222">
        <f>IF('Первичные данные 4 кл.'!BA24=" "," ",IF('Первичные данные 4 кл.'!BA24&lt;4,0,1))</f>
        <v>0</v>
      </c>
      <c r="Q23" s="222">
        <f>IF('Первичные данные 4 кл.'!BE24=" "," ",IF('Первичные данные 4 кл.'!BE24&lt;4,0,1))</f>
        <v>0</v>
      </c>
      <c r="R23" s="222">
        <f>IF('Первичные данные 4 кл.'!BI24=" "," ",IF('Первичные данные 4 кл.'!BI24&lt;4,0,1))</f>
        <v>0</v>
      </c>
      <c r="S23" s="222">
        <f>IF('Первичные данные 4 кл.'!BM24=" "," ",IF('Первичные данные 4 кл.'!BM24&lt;4,0,1))</f>
        <v>0</v>
      </c>
      <c r="T23" s="222">
        <f>IF('Первичные данные 4 кл.'!BQ24=" "," ",IF('Первичные данные 4 кл.'!BQ24&lt;4,0,1))</f>
        <v>0</v>
      </c>
      <c r="U23" s="239">
        <f>IF('Первичные данные 4 кл.'!BU24=" "," ",IF('Первичные данные 4 кл.'!BU24&lt;4,0,1))</f>
        <v>0</v>
      </c>
      <c r="V23" s="240">
        <f t="shared" si="0"/>
        <v>0</v>
      </c>
      <c r="W23" s="240">
        <f t="shared" si="1"/>
        <v>0</v>
      </c>
      <c r="X23" s="240">
        <f t="shared" si="2"/>
        <v>0</v>
      </c>
      <c r="Y23" s="240">
        <f t="shared" si="3"/>
        <v>0</v>
      </c>
    </row>
    <row r="24" spans="1:25" ht="11.85" customHeight="1" x14ac:dyDescent="0.2">
      <c r="A24" s="170">
        <v>20</v>
      </c>
      <c r="B24" s="143" t="str">
        <f>'Первичные данные 4 кл.'!B25</f>
        <v>Ратушная Маргарита</v>
      </c>
      <c r="C24" s="222">
        <f>IF('Первичные данные 4 кл.'!E25=" "," ",IF('Первичные данные 4 кл.'!E25&lt;4,0,1))</f>
        <v>0</v>
      </c>
      <c r="D24" s="222">
        <f>IF('Первичные данные 4 кл.'!H25=" "," ",IF('Первичные данные 4 кл.'!H25&lt;4,0,1))</f>
        <v>0</v>
      </c>
      <c r="E24" s="222">
        <f>IF('Первичные данные 4 кл.'!K25=" "," ",IF('Первичные данные 4 кл.'!K25&lt;4,0,1))</f>
        <v>0</v>
      </c>
      <c r="F24" s="222">
        <f>IF('Первичные данные 4 кл.'!N25=" "," ",IF('Первичные данные 4 кл.'!N25&lt;4,0,1))</f>
        <v>0</v>
      </c>
      <c r="G24" s="222">
        <f>IF('Первичные данные 4 кл.'!Q25=" "," ",IF('Первичные данные 4 кл.'!Q25&lt;4,0,1))</f>
        <v>0</v>
      </c>
      <c r="H24" s="222">
        <f>IF('Первичные данные 4 кл.'!U25=" "," ",IF('Первичные данные 4 кл.'!U25&lt;4,0,1))</f>
        <v>0</v>
      </c>
      <c r="I24" s="222">
        <f>IF('Первичные данные 4 кл.'!Y25=" "," ",IF('Первичные данные 4 кл.'!Y25&lt;4,0,1))</f>
        <v>0</v>
      </c>
      <c r="J24" s="222">
        <f>IF('Первичные данные 4 кл.'!AC25=" "," ",IF('Первичные данные 4 кл.'!AC25&lt;4,0,1))</f>
        <v>0</v>
      </c>
      <c r="K24" s="222">
        <f>IF('Первичные данные 4 кл.'!AG25=" "," ",IF('Первичные данные 4 кл.'!AG25&lt;4,0,1))</f>
        <v>0</v>
      </c>
      <c r="L24" s="222">
        <f>IF('Первичные данные 4 кл.'!AK25=" "," ",IF('Первичные данные 4 кл.'!AK25&lt;4,0,1))</f>
        <v>0</v>
      </c>
      <c r="M24" s="222">
        <f>IF('Первичные данные 4 кл.'!AO25=" "," ",IF('Первичные данные 4 кл.'!AO25&lt;4,0,1))</f>
        <v>0</v>
      </c>
      <c r="N24" s="222">
        <f>IF('Первичные данные 4 кл.'!AS25=" "," ",IF('Первичные данные 4 кл.'!AS25&lt;4,0,1))</f>
        <v>0</v>
      </c>
      <c r="O24" s="222">
        <f>IF('Первичные данные 4 кл.'!AW25=" "," ",IF('Первичные данные 4 кл.'!AW25&lt;4,0,1))</f>
        <v>0</v>
      </c>
      <c r="P24" s="222">
        <f>IF('Первичные данные 4 кл.'!BA25=" "," ",IF('Первичные данные 4 кл.'!BA25&lt;4,0,1))</f>
        <v>0</v>
      </c>
      <c r="Q24" s="222">
        <f>IF('Первичные данные 4 кл.'!BE25=" "," ",IF('Первичные данные 4 кл.'!BE25&lt;4,0,1))</f>
        <v>0</v>
      </c>
      <c r="R24" s="222">
        <f>IF('Первичные данные 4 кл.'!BI25=" "," ",IF('Первичные данные 4 кл.'!BI25&lt;4,0,1))</f>
        <v>0</v>
      </c>
      <c r="S24" s="222">
        <f>IF('Первичные данные 4 кл.'!BM25=" "," ",IF('Первичные данные 4 кл.'!BM25&lt;4,0,1))</f>
        <v>0</v>
      </c>
      <c r="T24" s="222">
        <f>IF('Первичные данные 4 кл.'!BQ25=" "," ",IF('Первичные данные 4 кл.'!BQ25&lt;4,0,1))</f>
        <v>0</v>
      </c>
      <c r="U24" s="239">
        <f>IF('Первичные данные 4 кл.'!BU25=" "," ",IF('Первичные данные 4 кл.'!BU25&lt;4,0,1))</f>
        <v>0</v>
      </c>
      <c r="V24" s="240">
        <f t="shared" si="0"/>
        <v>0</v>
      </c>
      <c r="W24" s="240">
        <f t="shared" si="1"/>
        <v>0</v>
      </c>
      <c r="X24" s="240">
        <f t="shared" si="2"/>
        <v>0</v>
      </c>
      <c r="Y24" s="240">
        <f t="shared" si="3"/>
        <v>0</v>
      </c>
    </row>
    <row r="25" spans="1:25" ht="11.85" customHeight="1" x14ac:dyDescent="0.2">
      <c r="A25" s="170">
        <v>21</v>
      </c>
      <c r="B25" s="143" t="str">
        <f>'Первичные данные 4 кл.'!B26</f>
        <v>Салтыков Кирилл</v>
      </c>
      <c r="C25" s="222">
        <f>IF('Первичные данные 4 кл.'!E26=" "," ",IF('Первичные данные 4 кл.'!E26&lt;4,0,1))</f>
        <v>0</v>
      </c>
      <c r="D25" s="222">
        <f>IF('Первичные данные 4 кл.'!H26=" "," ",IF('Первичные данные 4 кл.'!H26&lt;4,0,1))</f>
        <v>0</v>
      </c>
      <c r="E25" s="222">
        <f>IF('Первичные данные 4 кл.'!K26=" "," ",IF('Первичные данные 4 кл.'!K26&lt;4,0,1))</f>
        <v>0</v>
      </c>
      <c r="F25" s="222">
        <f>IF('Первичные данные 4 кл.'!N26=" "," ",IF('Первичные данные 4 кл.'!N26&lt;4,0,1))</f>
        <v>0</v>
      </c>
      <c r="G25" s="222">
        <f>IF('Первичные данные 4 кл.'!Q26=" "," ",IF('Первичные данные 4 кл.'!Q26&lt;4,0,1))</f>
        <v>0</v>
      </c>
      <c r="H25" s="222">
        <f>IF('Первичные данные 4 кл.'!U26=" "," ",IF('Первичные данные 4 кл.'!U26&lt;4,0,1))</f>
        <v>0</v>
      </c>
      <c r="I25" s="222">
        <f>IF('Первичные данные 4 кл.'!Y26=" "," ",IF('Первичные данные 4 кл.'!Y26&lt;4,0,1))</f>
        <v>0</v>
      </c>
      <c r="J25" s="222">
        <f>IF('Первичные данные 4 кл.'!AC26=" "," ",IF('Первичные данные 4 кл.'!AC26&lt;4,0,1))</f>
        <v>0</v>
      </c>
      <c r="K25" s="222">
        <f>IF('Первичные данные 4 кл.'!AG26=" "," ",IF('Первичные данные 4 кл.'!AG26&lt;4,0,1))</f>
        <v>0</v>
      </c>
      <c r="L25" s="222">
        <f>IF('Первичные данные 4 кл.'!AK26=" "," ",IF('Первичные данные 4 кл.'!AK26&lt;4,0,1))</f>
        <v>0</v>
      </c>
      <c r="M25" s="222">
        <f>IF('Первичные данные 4 кл.'!AO26=" "," ",IF('Первичные данные 4 кл.'!AO26&lt;4,0,1))</f>
        <v>0</v>
      </c>
      <c r="N25" s="222">
        <f>IF('Первичные данные 4 кл.'!AS26=" "," ",IF('Первичные данные 4 кл.'!AS26&lt;4,0,1))</f>
        <v>0</v>
      </c>
      <c r="O25" s="222">
        <f>IF('Первичные данные 4 кл.'!AW26=" "," ",IF('Первичные данные 4 кл.'!AW26&lt;4,0,1))</f>
        <v>0</v>
      </c>
      <c r="P25" s="222">
        <f>IF('Первичные данные 4 кл.'!BA26=" "," ",IF('Первичные данные 4 кл.'!BA26&lt;4,0,1))</f>
        <v>0</v>
      </c>
      <c r="Q25" s="222">
        <f>IF('Первичные данные 4 кл.'!BE26=" "," ",IF('Первичные данные 4 кл.'!BE26&lt;4,0,1))</f>
        <v>0</v>
      </c>
      <c r="R25" s="222">
        <f>IF('Первичные данные 4 кл.'!BI26=" "," ",IF('Первичные данные 4 кл.'!BI26&lt;4,0,1))</f>
        <v>0</v>
      </c>
      <c r="S25" s="222">
        <f>IF('Первичные данные 4 кл.'!BM26=" "," ",IF('Первичные данные 4 кл.'!BM26&lt;4,0,1))</f>
        <v>0</v>
      </c>
      <c r="T25" s="222">
        <f>IF('Первичные данные 4 кл.'!BQ26=" "," ",IF('Первичные данные 4 кл.'!BQ26&lt;4,0,1))</f>
        <v>0</v>
      </c>
      <c r="U25" s="239">
        <f>IF('Первичные данные 4 кл.'!BU26=" "," ",IF('Первичные данные 4 кл.'!BU26&lt;4,0,1))</f>
        <v>0</v>
      </c>
      <c r="V25" s="240">
        <f t="shared" si="0"/>
        <v>0</v>
      </c>
      <c r="W25" s="240">
        <f t="shared" si="1"/>
        <v>0</v>
      </c>
      <c r="X25" s="240">
        <f t="shared" si="2"/>
        <v>0</v>
      </c>
      <c r="Y25" s="240">
        <f t="shared" si="3"/>
        <v>0</v>
      </c>
    </row>
    <row r="26" spans="1:25" ht="11.85" customHeight="1" x14ac:dyDescent="0.2">
      <c r="A26" s="170">
        <v>22</v>
      </c>
      <c r="B26" s="143" t="str">
        <f>'Первичные данные 4 кл.'!B27</f>
        <v>Самойлов Савва</v>
      </c>
      <c r="C26" s="222">
        <f>IF('Первичные данные 4 кл.'!E27=" "," ",IF('Первичные данные 4 кл.'!E27&lt;4,0,1))</f>
        <v>0</v>
      </c>
      <c r="D26" s="222">
        <f>IF('Первичные данные 4 кл.'!H27=" "," ",IF('Первичные данные 4 кл.'!H27&lt;4,0,1))</f>
        <v>0</v>
      </c>
      <c r="E26" s="222">
        <f>IF('Первичные данные 4 кл.'!K27=" "," ",IF('Первичные данные 4 кл.'!K27&lt;4,0,1))</f>
        <v>0</v>
      </c>
      <c r="F26" s="222">
        <f>IF('Первичные данные 4 кл.'!N27=" "," ",IF('Первичные данные 4 кл.'!N27&lt;4,0,1))</f>
        <v>0</v>
      </c>
      <c r="G26" s="222">
        <f>IF('Первичные данные 4 кл.'!Q27=" "," ",IF('Первичные данные 4 кл.'!Q27&lt;4,0,1))</f>
        <v>0</v>
      </c>
      <c r="H26" s="222">
        <f>IF('Первичные данные 4 кл.'!U27=" "," ",IF('Первичные данные 4 кл.'!U27&lt;4,0,1))</f>
        <v>0</v>
      </c>
      <c r="I26" s="222">
        <f>IF('Первичные данные 4 кл.'!Y27=" "," ",IF('Первичные данные 4 кл.'!Y27&lt;4,0,1))</f>
        <v>0</v>
      </c>
      <c r="J26" s="222">
        <f>IF('Первичные данные 4 кл.'!AC27=" "," ",IF('Первичные данные 4 кл.'!AC27&lt;4,0,1))</f>
        <v>0</v>
      </c>
      <c r="K26" s="222">
        <f>IF('Первичные данные 4 кл.'!AG27=" "," ",IF('Первичные данные 4 кл.'!AG27&lt;4,0,1))</f>
        <v>0</v>
      </c>
      <c r="L26" s="222">
        <f>IF('Первичные данные 4 кл.'!AK27=" "," ",IF('Первичные данные 4 кл.'!AK27&lt;4,0,1))</f>
        <v>0</v>
      </c>
      <c r="M26" s="222">
        <f>IF('Первичные данные 4 кл.'!AO27=" "," ",IF('Первичные данные 4 кл.'!AO27&lt;4,0,1))</f>
        <v>0</v>
      </c>
      <c r="N26" s="222">
        <f>IF('Первичные данные 4 кл.'!AS27=" "," ",IF('Первичные данные 4 кл.'!AS27&lt;4,0,1))</f>
        <v>0</v>
      </c>
      <c r="O26" s="222">
        <f>IF('Первичные данные 4 кл.'!AW27=" "," ",IF('Первичные данные 4 кл.'!AW27&lt;4,0,1))</f>
        <v>0</v>
      </c>
      <c r="P26" s="222">
        <f>IF('Первичные данные 4 кл.'!BA27=" "," ",IF('Первичные данные 4 кл.'!BA27&lt;4,0,1))</f>
        <v>0</v>
      </c>
      <c r="Q26" s="222">
        <f>IF('Первичные данные 4 кл.'!BE27=" "," ",IF('Первичные данные 4 кл.'!BE27&lt;4,0,1))</f>
        <v>0</v>
      </c>
      <c r="R26" s="222">
        <f>IF('Первичные данные 4 кл.'!BI27=" "," ",IF('Первичные данные 4 кл.'!BI27&lt;4,0,1))</f>
        <v>0</v>
      </c>
      <c r="S26" s="222">
        <f>IF('Первичные данные 4 кл.'!BM27=" "," ",IF('Первичные данные 4 кл.'!BM27&lt;4,0,1))</f>
        <v>0</v>
      </c>
      <c r="T26" s="222">
        <f>IF('Первичные данные 4 кл.'!BQ27=" "," ",IF('Первичные данные 4 кл.'!BQ27&lt;4,0,1))</f>
        <v>0</v>
      </c>
      <c r="U26" s="239">
        <f>IF('Первичные данные 4 кл.'!BU27=" "," ",IF('Первичные данные 4 кл.'!BU27&lt;4,0,1))</f>
        <v>0</v>
      </c>
      <c r="V26" s="240">
        <f t="shared" si="0"/>
        <v>0</v>
      </c>
      <c r="W26" s="240">
        <f t="shared" si="1"/>
        <v>0</v>
      </c>
      <c r="X26" s="240">
        <f t="shared" si="2"/>
        <v>0</v>
      </c>
      <c r="Y26" s="240">
        <f t="shared" si="3"/>
        <v>0</v>
      </c>
    </row>
    <row r="27" spans="1:25" ht="11.85" customHeight="1" x14ac:dyDescent="0.2">
      <c r="A27" s="170">
        <v>23</v>
      </c>
      <c r="B27" s="143" t="str">
        <f>'Первичные данные 4 кл.'!B28</f>
        <v>Чолпонкулов Эмир</v>
      </c>
      <c r="C27" s="222">
        <f>IF('Первичные данные 4 кл.'!E28=" "," ",IF('Первичные данные 4 кл.'!E28&lt;4,0,1))</f>
        <v>0</v>
      </c>
      <c r="D27" s="222">
        <f>IF('Первичные данные 4 кл.'!H28=" "," ",IF('Первичные данные 4 кл.'!H28&lt;4,0,1))</f>
        <v>0</v>
      </c>
      <c r="E27" s="222">
        <f>IF('Первичные данные 4 кл.'!K28=" "," ",IF('Первичные данные 4 кл.'!K28&lt;4,0,1))</f>
        <v>0</v>
      </c>
      <c r="F27" s="222">
        <f>IF('Первичные данные 4 кл.'!N28=" "," ",IF('Первичные данные 4 кл.'!N28&lt;4,0,1))</f>
        <v>0</v>
      </c>
      <c r="G27" s="222">
        <f>IF('Первичные данные 4 кл.'!Q28=" "," ",IF('Первичные данные 4 кл.'!Q28&lt;4,0,1))</f>
        <v>0</v>
      </c>
      <c r="H27" s="222">
        <f>IF('Первичные данные 4 кл.'!U28=" "," ",IF('Первичные данные 4 кл.'!U28&lt;4,0,1))</f>
        <v>0</v>
      </c>
      <c r="I27" s="222">
        <f>IF('Первичные данные 4 кл.'!Y28=" "," ",IF('Первичные данные 4 кл.'!Y28&lt;4,0,1))</f>
        <v>0</v>
      </c>
      <c r="J27" s="222">
        <f>IF('Первичные данные 4 кл.'!AC28=" "," ",IF('Первичные данные 4 кл.'!AC28&lt;4,0,1))</f>
        <v>0</v>
      </c>
      <c r="K27" s="222">
        <f>IF('Первичные данные 4 кл.'!AG28=" "," ",IF('Первичные данные 4 кл.'!AG28&lt;4,0,1))</f>
        <v>0</v>
      </c>
      <c r="L27" s="222">
        <f>IF('Первичные данные 4 кл.'!AK28=" "," ",IF('Первичные данные 4 кл.'!AK28&lt;4,0,1))</f>
        <v>0</v>
      </c>
      <c r="M27" s="222">
        <f>IF('Первичные данные 4 кл.'!AO28=" "," ",IF('Первичные данные 4 кл.'!AO28&lt;4,0,1))</f>
        <v>0</v>
      </c>
      <c r="N27" s="222">
        <f>IF('Первичные данные 4 кл.'!AS28=" "," ",IF('Первичные данные 4 кл.'!AS28&lt;4,0,1))</f>
        <v>0</v>
      </c>
      <c r="O27" s="222">
        <f>IF('Первичные данные 4 кл.'!AW28=" "," ",IF('Первичные данные 4 кл.'!AW28&lt;4,0,1))</f>
        <v>0</v>
      </c>
      <c r="P27" s="222">
        <f>IF('Первичные данные 4 кл.'!BA28=" "," ",IF('Первичные данные 4 кл.'!BA28&lt;4,0,1))</f>
        <v>0</v>
      </c>
      <c r="Q27" s="222">
        <f>IF('Первичные данные 4 кл.'!BE28=" "," ",IF('Первичные данные 4 кл.'!BE28&lt;4,0,1))</f>
        <v>0</v>
      </c>
      <c r="R27" s="222">
        <f>IF('Первичные данные 4 кл.'!BI28=" "," ",IF('Первичные данные 4 кл.'!BI28&lt;4,0,1))</f>
        <v>0</v>
      </c>
      <c r="S27" s="222">
        <f>IF('Первичные данные 4 кл.'!BM28=" "," ",IF('Первичные данные 4 кл.'!BM28&lt;4,0,1))</f>
        <v>0</v>
      </c>
      <c r="T27" s="222">
        <f>IF('Первичные данные 4 кл.'!BQ28=" "," ",IF('Первичные данные 4 кл.'!BQ28&lt;4,0,1))</f>
        <v>0</v>
      </c>
      <c r="U27" s="239">
        <f>IF('Первичные данные 4 кл.'!BU28=" "," ",IF('Первичные данные 4 кл.'!BU28&lt;4,0,1))</f>
        <v>0</v>
      </c>
      <c r="V27" s="240">
        <f t="shared" si="0"/>
        <v>0</v>
      </c>
      <c r="W27" s="240">
        <f t="shared" si="1"/>
        <v>0</v>
      </c>
      <c r="X27" s="240">
        <f t="shared" si="2"/>
        <v>0</v>
      </c>
      <c r="Y27" s="240">
        <f t="shared" si="3"/>
        <v>0</v>
      </c>
    </row>
    <row r="28" spans="1:25" ht="11.85" customHeight="1" x14ac:dyDescent="0.2">
      <c r="A28" s="170">
        <v>24</v>
      </c>
      <c r="B28" s="143" t="str">
        <f>'Первичные данные 4 кл.'!B29</f>
        <v>Шарипов Илья</v>
      </c>
      <c r="C28" s="222">
        <f>IF('Первичные данные 4 кл.'!E29=" "," ",IF('Первичные данные 4 кл.'!E29&lt;4,0,1))</f>
        <v>0</v>
      </c>
      <c r="D28" s="222">
        <f>IF('Первичные данные 4 кл.'!H29=" "," ",IF('Первичные данные 4 кл.'!H29&lt;4,0,1))</f>
        <v>0</v>
      </c>
      <c r="E28" s="222">
        <f>IF('Первичные данные 4 кл.'!K29=" "," ",IF('Первичные данные 4 кл.'!K29&lt;4,0,1))</f>
        <v>0</v>
      </c>
      <c r="F28" s="222">
        <f>IF('Первичные данные 4 кл.'!N29=" "," ",IF('Первичные данные 4 кл.'!N29&lt;4,0,1))</f>
        <v>0</v>
      </c>
      <c r="G28" s="222">
        <f>IF('Первичные данные 4 кл.'!Q29=" "," ",IF('Первичные данные 4 кл.'!Q29&lt;4,0,1))</f>
        <v>0</v>
      </c>
      <c r="H28" s="222">
        <f>IF('Первичные данные 4 кл.'!U29=" "," ",IF('Первичные данные 4 кл.'!U29&lt;4,0,1))</f>
        <v>0</v>
      </c>
      <c r="I28" s="222">
        <f>IF('Первичные данные 4 кл.'!Y29=" "," ",IF('Первичные данные 4 кл.'!Y29&lt;4,0,1))</f>
        <v>0</v>
      </c>
      <c r="J28" s="222">
        <f>IF('Первичные данные 4 кл.'!AC29=" "," ",IF('Первичные данные 4 кл.'!AC29&lt;4,0,1))</f>
        <v>0</v>
      </c>
      <c r="K28" s="222">
        <f>IF('Первичные данные 4 кл.'!AG29=" "," ",IF('Первичные данные 4 кл.'!AG29&lt;4,0,1))</f>
        <v>0</v>
      </c>
      <c r="L28" s="222">
        <f>IF('Первичные данные 4 кл.'!AK29=" "," ",IF('Первичные данные 4 кл.'!AK29&lt;4,0,1))</f>
        <v>0</v>
      </c>
      <c r="M28" s="222">
        <f>IF('Первичные данные 4 кл.'!AO29=" "," ",IF('Первичные данные 4 кл.'!AO29&lt;4,0,1))</f>
        <v>0</v>
      </c>
      <c r="N28" s="222">
        <f>IF('Первичные данные 4 кл.'!AS29=" "," ",IF('Первичные данные 4 кл.'!AS29&lt;4,0,1))</f>
        <v>0</v>
      </c>
      <c r="O28" s="222">
        <f>IF('Первичные данные 4 кл.'!AW29=" "," ",IF('Первичные данные 4 кл.'!AW29&lt;4,0,1))</f>
        <v>0</v>
      </c>
      <c r="P28" s="222">
        <f>IF('Первичные данные 4 кл.'!BA29=" "," ",IF('Первичные данные 4 кл.'!BA29&lt;4,0,1))</f>
        <v>0</v>
      </c>
      <c r="Q28" s="222">
        <f>IF('Первичные данные 4 кл.'!BE29=" "," ",IF('Первичные данные 4 кл.'!BE29&lt;4,0,1))</f>
        <v>0</v>
      </c>
      <c r="R28" s="222">
        <f>IF('Первичные данные 4 кл.'!BI29=" "," ",IF('Первичные данные 4 кл.'!BI29&lt;4,0,1))</f>
        <v>0</v>
      </c>
      <c r="S28" s="222">
        <f>IF('Первичные данные 4 кл.'!BM29=" "," ",IF('Первичные данные 4 кл.'!BM29&lt;4,0,1))</f>
        <v>0</v>
      </c>
      <c r="T28" s="222">
        <f>IF('Первичные данные 4 кл.'!BQ29=" "," ",IF('Первичные данные 4 кл.'!BQ29&lt;4,0,1))</f>
        <v>0</v>
      </c>
      <c r="U28" s="239">
        <f>IF('Первичные данные 4 кл.'!BU29=" "," ",IF('Первичные данные 4 кл.'!BU29&lt;4,0,1))</f>
        <v>0</v>
      </c>
      <c r="V28" s="240">
        <f t="shared" si="0"/>
        <v>0</v>
      </c>
      <c r="W28" s="240">
        <f t="shared" si="1"/>
        <v>0</v>
      </c>
      <c r="X28" s="240">
        <f t="shared" si="2"/>
        <v>0</v>
      </c>
      <c r="Y28" s="240">
        <f t="shared" si="3"/>
        <v>0</v>
      </c>
    </row>
    <row r="29" spans="1:25" ht="11.85" customHeight="1" x14ac:dyDescent="0.2">
      <c r="A29" s="170">
        <v>25</v>
      </c>
      <c r="B29" s="143">
        <f>'Первичные данные 4 кл.'!B30</f>
        <v>0</v>
      </c>
      <c r="C29" s="222">
        <f>IF('Первичные данные 4 кл.'!E30=" "," ",IF('Первичные данные 4 кл.'!E30&lt;4,0,1))</f>
        <v>0</v>
      </c>
      <c r="D29" s="222">
        <f>IF('Первичные данные 4 кл.'!H30=" "," ",IF('Первичные данные 4 кл.'!H30&lt;4,0,1))</f>
        <v>0</v>
      </c>
      <c r="E29" s="222">
        <f>IF('Первичные данные 4 кл.'!K30=" "," ",IF('Первичные данные 4 кл.'!K30&lt;4,0,1))</f>
        <v>0</v>
      </c>
      <c r="F29" s="222">
        <f>IF('Первичные данные 4 кл.'!N30=" "," ",IF('Первичные данные 4 кл.'!N30&lt;4,0,1))</f>
        <v>0</v>
      </c>
      <c r="G29" s="222">
        <f>IF('Первичные данные 4 кл.'!Q30=" "," ",IF('Первичные данные 4 кл.'!Q30&lt;4,0,1))</f>
        <v>0</v>
      </c>
      <c r="H29" s="222">
        <f>IF('Первичные данные 4 кл.'!U30=" "," ",IF('Первичные данные 4 кл.'!U30&lt;4,0,1))</f>
        <v>0</v>
      </c>
      <c r="I29" s="222">
        <f>IF('Первичные данные 4 кл.'!Y30=" "," ",IF('Первичные данные 4 кл.'!Y30&lt;4,0,1))</f>
        <v>0</v>
      </c>
      <c r="J29" s="222">
        <f>IF('Первичные данные 4 кл.'!AC30=" "," ",IF('Первичные данные 4 кл.'!AC30&lt;4,0,1))</f>
        <v>0</v>
      </c>
      <c r="K29" s="222">
        <f>IF('Первичные данные 4 кл.'!AG30=" "," ",IF('Первичные данные 4 кл.'!AG30&lt;4,0,1))</f>
        <v>0</v>
      </c>
      <c r="L29" s="222">
        <f>IF('Первичные данные 4 кл.'!AK30=" "," ",IF('Первичные данные 4 кл.'!AK30&lt;4,0,1))</f>
        <v>0</v>
      </c>
      <c r="M29" s="222">
        <f>IF('Первичные данные 4 кл.'!AO30=" "," ",IF('Первичные данные 4 кл.'!AO30&lt;4,0,1))</f>
        <v>0</v>
      </c>
      <c r="N29" s="222">
        <f>IF('Первичные данные 4 кл.'!AS30=" "," ",IF('Первичные данные 4 кл.'!AS30&lt;4,0,1))</f>
        <v>0</v>
      </c>
      <c r="O29" s="222">
        <f>IF('Первичные данные 4 кл.'!AW30=" "," ",IF('Первичные данные 4 кл.'!AW30&lt;4,0,1))</f>
        <v>0</v>
      </c>
      <c r="P29" s="222">
        <f>IF('Первичные данные 4 кл.'!BA30=" "," ",IF('Первичные данные 4 кл.'!BA30&lt;4,0,1))</f>
        <v>0</v>
      </c>
      <c r="Q29" s="222">
        <f>IF('Первичные данные 4 кл.'!BE30=" "," ",IF('Первичные данные 4 кл.'!BE30&lt;4,0,1))</f>
        <v>0</v>
      </c>
      <c r="R29" s="222">
        <f>IF('Первичные данные 4 кл.'!BI30=" "," ",IF('Первичные данные 4 кл.'!BI30&lt;4,0,1))</f>
        <v>0</v>
      </c>
      <c r="S29" s="222">
        <f>IF('Первичные данные 4 кл.'!BM30=" "," ",IF('Первичные данные 4 кл.'!BM30&lt;4,0,1))</f>
        <v>0</v>
      </c>
      <c r="T29" s="222">
        <f>IF('Первичные данные 4 кл.'!BQ30=" "," ",IF('Первичные данные 4 кл.'!BQ30&lt;4,0,1))</f>
        <v>0</v>
      </c>
      <c r="U29" s="239">
        <f>IF('Первичные данные 4 кл.'!BU30=" "," ",IF('Первичные данные 4 кл.'!BU30&lt;4,0,1))</f>
        <v>0</v>
      </c>
      <c r="V29" s="240">
        <f t="shared" si="0"/>
        <v>0</v>
      </c>
      <c r="W29" s="240">
        <f t="shared" si="1"/>
        <v>0</v>
      </c>
      <c r="X29" s="240">
        <f t="shared" si="2"/>
        <v>0</v>
      </c>
      <c r="Y29" s="240">
        <f t="shared" si="3"/>
        <v>0</v>
      </c>
    </row>
    <row r="30" spans="1:25" ht="11.85" customHeight="1" x14ac:dyDescent="0.2">
      <c r="A30" s="170">
        <v>26</v>
      </c>
      <c r="B30" s="143">
        <f>'Первичные данные 4 кл.'!B31</f>
        <v>0</v>
      </c>
      <c r="C30" s="222">
        <f>IF('Первичные данные 4 кл.'!E31=" "," ",IF('Первичные данные 4 кл.'!E31&lt;4,0,1))</f>
        <v>0</v>
      </c>
      <c r="D30" s="222">
        <f>IF('Первичные данные 4 кл.'!H31=" "," ",IF('Первичные данные 4 кл.'!H31&lt;4,0,1))</f>
        <v>0</v>
      </c>
      <c r="E30" s="222">
        <f>IF('Первичные данные 4 кл.'!K31=" "," ",IF('Первичные данные 4 кл.'!K31&lt;4,0,1))</f>
        <v>0</v>
      </c>
      <c r="F30" s="222">
        <f>IF('Первичные данные 4 кл.'!N31=" "," ",IF('Первичные данные 4 кл.'!N31&lt;4,0,1))</f>
        <v>0</v>
      </c>
      <c r="G30" s="222">
        <f>IF('Первичные данные 4 кл.'!Q31=" "," ",IF('Первичные данные 4 кл.'!Q31&lt;4,0,1))</f>
        <v>0</v>
      </c>
      <c r="H30" s="222">
        <f>IF('Первичные данные 4 кл.'!U31=" "," ",IF('Первичные данные 4 кл.'!U31&lt;4,0,1))</f>
        <v>0</v>
      </c>
      <c r="I30" s="222">
        <f>IF('Первичные данные 4 кл.'!Y31=" "," ",IF('Первичные данные 4 кл.'!Y31&lt;4,0,1))</f>
        <v>0</v>
      </c>
      <c r="J30" s="222">
        <f>IF('Первичные данные 4 кл.'!AC31=" "," ",IF('Первичные данные 4 кл.'!AC31&lt;4,0,1))</f>
        <v>0</v>
      </c>
      <c r="K30" s="222">
        <f>IF('Первичные данные 4 кл.'!AG31=" "," ",IF('Первичные данные 4 кл.'!AG31&lt;4,0,1))</f>
        <v>0</v>
      </c>
      <c r="L30" s="222">
        <f>IF('Первичные данные 4 кл.'!AK31=" "," ",IF('Первичные данные 4 кл.'!AK31&lt;4,0,1))</f>
        <v>0</v>
      </c>
      <c r="M30" s="222">
        <f>IF('Первичные данные 4 кл.'!AO31=" "," ",IF('Первичные данные 4 кл.'!AO31&lt;4,0,1))</f>
        <v>0</v>
      </c>
      <c r="N30" s="222">
        <f>IF('Первичные данные 4 кл.'!AS31=" "," ",IF('Первичные данные 4 кл.'!AS31&lt;4,0,1))</f>
        <v>0</v>
      </c>
      <c r="O30" s="222">
        <f>IF('Первичные данные 4 кл.'!AW31=" "," ",IF('Первичные данные 4 кл.'!AW31&lt;4,0,1))</f>
        <v>0</v>
      </c>
      <c r="P30" s="222">
        <f>IF('Первичные данные 4 кл.'!BA31=" "," ",IF('Первичные данные 4 кл.'!BA31&lt;4,0,1))</f>
        <v>0</v>
      </c>
      <c r="Q30" s="222">
        <f>IF('Первичные данные 4 кл.'!BE31=" "," ",IF('Первичные данные 4 кл.'!BE31&lt;4,0,1))</f>
        <v>0</v>
      </c>
      <c r="R30" s="222">
        <f>IF('Первичные данные 4 кл.'!BI31=" "," ",IF('Первичные данные 4 кл.'!BI31&lt;4,0,1))</f>
        <v>0</v>
      </c>
      <c r="S30" s="222">
        <f>IF('Первичные данные 4 кл.'!BM31=" "," ",IF('Первичные данные 4 кл.'!BM31&lt;4,0,1))</f>
        <v>0</v>
      </c>
      <c r="T30" s="222">
        <f>IF('Первичные данные 4 кл.'!BQ31=" "," ",IF('Первичные данные 4 кл.'!BQ31&lt;4,0,1))</f>
        <v>0</v>
      </c>
      <c r="U30" s="239">
        <f>IF('Первичные данные 4 кл.'!BU31=" "," ",IF('Первичные данные 4 кл.'!BU31&lt;4,0,1))</f>
        <v>0</v>
      </c>
      <c r="V30" s="240">
        <f t="shared" si="0"/>
        <v>0</v>
      </c>
      <c r="W30" s="240">
        <f t="shared" si="1"/>
        <v>0</v>
      </c>
      <c r="X30" s="240">
        <f t="shared" si="2"/>
        <v>0</v>
      </c>
      <c r="Y30" s="240">
        <f t="shared" si="3"/>
        <v>0</v>
      </c>
    </row>
    <row r="31" spans="1:25" ht="11.85" customHeight="1" x14ac:dyDescent="0.2">
      <c r="A31" s="170">
        <v>27</v>
      </c>
      <c r="B31" s="143">
        <f>'Первичные данные 4 кл.'!B32</f>
        <v>0</v>
      </c>
      <c r="C31" s="222">
        <f>IF('Первичные данные 4 кл.'!E32=" "," ",IF('Первичные данные 4 кл.'!E32&lt;4,0,1))</f>
        <v>0</v>
      </c>
      <c r="D31" s="222">
        <f>IF('Первичные данные 4 кл.'!H32=" "," ",IF('Первичные данные 4 кл.'!H32&lt;4,0,1))</f>
        <v>0</v>
      </c>
      <c r="E31" s="222">
        <f>IF('Первичные данные 4 кл.'!K32=" "," ",IF('Первичные данные 4 кл.'!K32&lt;4,0,1))</f>
        <v>0</v>
      </c>
      <c r="F31" s="222">
        <f>IF('Первичные данные 4 кл.'!N32=" "," ",IF('Первичные данные 4 кл.'!N32&lt;4,0,1))</f>
        <v>0</v>
      </c>
      <c r="G31" s="222">
        <f>IF('Первичные данные 4 кл.'!Q32=" "," ",IF('Первичные данные 4 кл.'!Q32&lt;4,0,1))</f>
        <v>0</v>
      </c>
      <c r="H31" s="222">
        <f>IF('Первичные данные 4 кл.'!U32=" "," ",IF('Первичные данные 4 кл.'!U32&lt;4,0,1))</f>
        <v>0</v>
      </c>
      <c r="I31" s="222">
        <f>IF('Первичные данные 4 кл.'!Y32=" "," ",IF('Первичные данные 4 кл.'!Y32&lt;4,0,1))</f>
        <v>0</v>
      </c>
      <c r="J31" s="222">
        <f>IF('Первичные данные 4 кл.'!AC32=" "," ",IF('Первичные данные 4 кл.'!AC32&lt;4,0,1))</f>
        <v>0</v>
      </c>
      <c r="K31" s="222">
        <f>IF('Первичные данные 4 кл.'!AG32=" "," ",IF('Первичные данные 4 кл.'!AG32&lt;4,0,1))</f>
        <v>0</v>
      </c>
      <c r="L31" s="222">
        <f>IF('Первичные данные 4 кл.'!AK32=" "," ",IF('Первичные данные 4 кл.'!AK32&lt;4,0,1))</f>
        <v>0</v>
      </c>
      <c r="M31" s="222">
        <f>IF('Первичные данные 4 кл.'!AO32=" "," ",IF('Первичные данные 4 кл.'!AO32&lt;4,0,1))</f>
        <v>0</v>
      </c>
      <c r="N31" s="222">
        <f>IF('Первичные данные 4 кл.'!AS32=" "," ",IF('Первичные данные 4 кл.'!AS32&lt;4,0,1))</f>
        <v>0</v>
      </c>
      <c r="O31" s="222">
        <f>IF('Первичные данные 4 кл.'!AW32=" "," ",IF('Первичные данные 4 кл.'!AW32&lt;4,0,1))</f>
        <v>0</v>
      </c>
      <c r="P31" s="222">
        <f>IF('Первичные данные 4 кл.'!BA32=" "," ",IF('Первичные данные 4 кл.'!BA32&lt;4,0,1))</f>
        <v>0</v>
      </c>
      <c r="Q31" s="222">
        <f>IF('Первичные данные 4 кл.'!BE32=" "," ",IF('Первичные данные 4 кл.'!BE32&lt;4,0,1))</f>
        <v>0</v>
      </c>
      <c r="R31" s="222">
        <f>IF('Первичные данные 4 кл.'!BI32=" "," ",IF('Первичные данные 4 кл.'!BI32&lt;4,0,1))</f>
        <v>0</v>
      </c>
      <c r="S31" s="222">
        <f>IF('Первичные данные 4 кл.'!BM32=" "," ",IF('Первичные данные 4 кл.'!BM32&lt;4,0,1))</f>
        <v>0</v>
      </c>
      <c r="T31" s="222">
        <f>IF('Первичные данные 4 кл.'!BQ32=" "," ",IF('Первичные данные 4 кл.'!BQ32&lt;4,0,1))</f>
        <v>0</v>
      </c>
      <c r="U31" s="239">
        <f>IF('Первичные данные 4 кл.'!BU32=" "," ",IF('Первичные данные 4 кл.'!BU32&lt;4,0,1))</f>
        <v>0</v>
      </c>
      <c r="V31" s="240">
        <f t="shared" si="0"/>
        <v>0</v>
      </c>
      <c r="W31" s="240">
        <f t="shared" si="1"/>
        <v>0</v>
      </c>
      <c r="X31" s="240">
        <f t="shared" si="2"/>
        <v>0</v>
      </c>
      <c r="Y31" s="240">
        <f t="shared" si="3"/>
        <v>0</v>
      </c>
    </row>
    <row r="32" spans="1:25" ht="11.85" customHeight="1" x14ac:dyDescent="0.2">
      <c r="A32" s="170">
        <v>28</v>
      </c>
      <c r="B32" s="143">
        <f>'Первичные данные 4 кл.'!B33</f>
        <v>0</v>
      </c>
      <c r="C32" s="222">
        <f>IF('Первичные данные 4 кл.'!E33=" "," ",IF('Первичные данные 4 кл.'!E33&lt;4,0,1))</f>
        <v>0</v>
      </c>
      <c r="D32" s="222">
        <f>IF('Первичные данные 4 кл.'!H33=" "," ",IF('Первичные данные 4 кл.'!H33&lt;4,0,1))</f>
        <v>0</v>
      </c>
      <c r="E32" s="222">
        <f>IF('Первичные данные 4 кл.'!K33=" "," ",IF('Первичные данные 4 кл.'!K33&lt;4,0,1))</f>
        <v>0</v>
      </c>
      <c r="F32" s="222">
        <f>IF('Первичные данные 4 кл.'!N33=" "," ",IF('Первичные данные 4 кл.'!N33&lt;4,0,1))</f>
        <v>0</v>
      </c>
      <c r="G32" s="222">
        <f>IF('Первичные данные 4 кл.'!Q33=" "," ",IF('Первичные данные 4 кл.'!Q33&lt;4,0,1))</f>
        <v>0</v>
      </c>
      <c r="H32" s="222">
        <f>IF('Первичные данные 4 кл.'!U33=" "," ",IF('Первичные данные 4 кл.'!U33&lt;4,0,1))</f>
        <v>0</v>
      </c>
      <c r="I32" s="222">
        <f>IF('Первичные данные 4 кл.'!Y33=" "," ",IF('Первичные данные 4 кл.'!Y33&lt;4,0,1))</f>
        <v>0</v>
      </c>
      <c r="J32" s="222">
        <f>IF('Первичные данные 4 кл.'!AC33=" "," ",IF('Первичные данные 4 кл.'!AC33&lt;4,0,1))</f>
        <v>0</v>
      </c>
      <c r="K32" s="222">
        <f>IF('Первичные данные 4 кл.'!AG33=" "," ",IF('Первичные данные 4 кл.'!AG33&lt;4,0,1))</f>
        <v>0</v>
      </c>
      <c r="L32" s="222">
        <f>IF('Первичные данные 4 кл.'!AK33=" "," ",IF('Первичные данные 4 кл.'!AK33&lt;4,0,1))</f>
        <v>0</v>
      </c>
      <c r="M32" s="222">
        <f>IF('Первичные данные 4 кл.'!AO33=" "," ",IF('Первичные данные 4 кл.'!AO33&lt;4,0,1))</f>
        <v>0</v>
      </c>
      <c r="N32" s="222">
        <f>IF('Первичные данные 4 кл.'!AS33=" "," ",IF('Первичные данные 4 кл.'!AS33&lt;4,0,1))</f>
        <v>0</v>
      </c>
      <c r="O32" s="222">
        <f>IF('Первичные данные 4 кл.'!AW33=" "," ",IF('Первичные данные 4 кл.'!AW33&lt;4,0,1))</f>
        <v>0</v>
      </c>
      <c r="P32" s="222">
        <f>IF('Первичные данные 4 кл.'!BA33=" "," ",IF('Первичные данные 4 кл.'!BA33&lt;4,0,1))</f>
        <v>0</v>
      </c>
      <c r="Q32" s="222">
        <f>IF('Первичные данные 4 кл.'!BE33=" "," ",IF('Первичные данные 4 кл.'!BE33&lt;4,0,1))</f>
        <v>0</v>
      </c>
      <c r="R32" s="222">
        <f>IF('Первичные данные 4 кл.'!BI33=" "," ",IF('Первичные данные 4 кл.'!BI33&lt;4,0,1))</f>
        <v>0</v>
      </c>
      <c r="S32" s="222">
        <f>IF('Первичные данные 4 кл.'!BM33=" "," ",IF('Первичные данные 4 кл.'!BM33&lt;4,0,1))</f>
        <v>0</v>
      </c>
      <c r="T32" s="222">
        <f>IF('Первичные данные 4 кл.'!BQ33=" "," ",IF('Первичные данные 4 кл.'!BQ33&lt;4,0,1))</f>
        <v>0</v>
      </c>
      <c r="U32" s="239">
        <f>IF('Первичные данные 4 кл.'!BU33=" "," ",IF('Первичные данные 4 кл.'!BU33&lt;4,0,1))</f>
        <v>0</v>
      </c>
      <c r="V32" s="240">
        <f t="shared" si="0"/>
        <v>0</v>
      </c>
      <c r="W32" s="240">
        <f t="shared" si="1"/>
        <v>0</v>
      </c>
      <c r="X32" s="240">
        <f t="shared" si="2"/>
        <v>0</v>
      </c>
      <c r="Y32" s="240">
        <f t="shared" si="3"/>
        <v>0</v>
      </c>
    </row>
    <row r="33" spans="1:25" ht="11.85" customHeight="1" x14ac:dyDescent="0.2">
      <c r="A33" s="170">
        <v>29</v>
      </c>
      <c r="B33" s="143">
        <f>'Первичные данные 4 кл.'!B34</f>
        <v>0</v>
      </c>
      <c r="C33" s="222">
        <f>IF('Первичные данные 4 кл.'!E34=" "," ",IF('Первичные данные 4 кл.'!E34&lt;4,0,1))</f>
        <v>0</v>
      </c>
      <c r="D33" s="222">
        <f>IF('Первичные данные 4 кл.'!H34=" "," ",IF('Первичные данные 4 кл.'!H34&lt;4,0,1))</f>
        <v>0</v>
      </c>
      <c r="E33" s="222">
        <f>IF('Первичные данные 4 кл.'!K34=" "," ",IF('Первичные данные 4 кл.'!K34&lt;4,0,1))</f>
        <v>0</v>
      </c>
      <c r="F33" s="222">
        <f>IF('Первичные данные 4 кл.'!N34=" "," ",IF('Первичные данные 4 кл.'!N34&lt;4,0,1))</f>
        <v>0</v>
      </c>
      <c r="G33" s="222">
        <f>IF('Первичные данные 4 кл.'!Q34=" "," ",IF('Первичные данные 4 кл.'!Q34&lt;4,0,1))</f>
        <v>0</v>
      </c>
      <c r="H33" s="222">
        <f>IF('Первичные данные 4 кл.'!U34=" "," ",IF('Первичные данные 4 кл.'!U34&lt;4,0,1))</f>
        <v>0</v>
      </c>
      <c r="I33" s="222">
        <f>IF('Первичные данные 4 кл.'!Y34=" "," ",IF('Первичные данные 4 кл.'!Y34&lt;4,0,1))</f>
        <v>0</v>
      </c>
      <c r="J33" s="222">
        <f>IF('Первичные данные 4 кл.'!AC34=" "," ",IF('Первичные данные 4 кл.'!AC34&lt;4,0,1))</f>
        <v>0</v>
      </c>
      <c r="K33" s="222">
        <f>IF('Первичные данные 4 кл.'!AG34=" "," ",IF('Первичные данные 4 кл.'!AG34&lt;4,0,1))</f>
        <v>0</v>
      </c>
      <c r="L33" s="222">
        <f>IF('Первичные данные 4 кл.'!AK34=" "," ",IF('Первичные данные 4 кл.'!AK34&lt;4,0,1))</f>
        <v>0</v>
      </c>
      <c r="M33" s="222">
        <f>IF('Первичные данные 4 кл.'!AO34=" "," ",IF('Первичные данные 4 кл.'!AO34&lt;4,0,1))</f>
        <v>0</v>
      </c>
      <c r="N33" s="222">
        <f>IF('Первичные данные 4 кл.'!AS34=" "," ",IF('Первичные данные 4 кл.'!AS34&lt;4,0,1))</f>
        <v>0</v>
      </c>
      <c r="O33" s="222">
        <f>IF('Первичные данные 4 кл.'!AW34=" "," ",IF('Первичные данные 4 кл.'!AW34&lt;4,0,1))</f>
        <v>0</v>
      </c>
      <c r="P33" s="222">
        <f>IF('Первичные данные 4 кл.'!BA34=" "," ",IF('Первичные данные 4 кл.'!BA34&lt;4,0,1))</f>
        <v>0</v>
      </c>
      <c r="Q33" s="222">
        <f>IF('Первичные данные 4 кл.'!BE34=" "," ",IF('Первичные данные 4 кл.'!BE34&lt;4,0,1))</f>
        <v>0</v>
      </c>
      <c r="R33" s="222">
        <f>IF('Первичные данные 4 кл.'!BI34=" "," ",IF('Первичные данные 4 кл.'!BI34&lt;4,0,1))</f>
        <v>0</v>
      </c>
      <c r="S33" s="222">
        <f>IF('Первичные данные 4 кл.'!BM34=" "," ",IF('Первичные данные 4 кл.'!BM34&lt;4,0,1))</f>
        <v>0</v>
      </c>
      <c r="T33" s="222">
        <f>IF('Первичные данные 4 кл.'!BQ34=" "," ",IF('Первичные данные 4 кл.'!BQ34&lt;4,0,1))</f>
        <v>0</v>
      </c>
      <c r="U33" s="239">
        <f>IF('Первичные данные 4 кл.'!BU34=" "," ",IF('Первичные данные 4 кл.'!BU34&lt;4,0,1))</f>
        <v>0</v>
      </c>
      <c r="V33" s="240">
        <f t="shared" si="0"/>
        <v>0</v>
      </c>
      <c r="W33" s="240">
        <f t="shared" si="1"/>
        <v>0</v>
      </c>
      <c r="X33" s="240">
        <f t="shared" si="2"/>
        <v>0</v>
      </c>
      <c r="Y33" s="240">
        <f t="shared" si="3"/>
        <v>0</v>
      </c>
    </row>
    <row r="34" spans="1:25" ht="11.85" customHeight="1" x14ac:dyDescent="0.2">
      <c r="A34" s="170">
        <v>30</v>
      </c>
      <c r="B34" s="143">
        <f>'Первичные данные 4 кл.'!B35</f>
        <v>0</v>
      </c>
      <c r="C34" s="222">
        <f>IF('Первичные данные 4 кл.'!E35=" "," ",IF('Первичные данные 4 кл.'!E35&lt;4,0,1))</f>
        <v>0</v>
      </c>
      <c r="D34" s="222">
        <f>IF('Первичные данные 4 кл.'!H35=" "," ",IF('Первичные данные 4 кл.'!H35&lt;4,0,1))</f>
        <v>0</v>
      </c>
      <c r="E34" s="222">
        <f>IF('Первичные данные 4 кл.'!K35=" "," ",IF('Первичные данные 4 кл.'!K35&lt;4,0,1))</f>
        <v>0</v>
      </c>
      <c r="F34" s="222">
        <f>IF('Первичные данные 4 кл.'!N35=" "," ",IF('Первичные данные 4 кл.'!N35&lt;4,0,1))</f>
        <v>0</v>
      </c>
      <c r="G34" s="222">
        <f>IF('Первичные данные 4 кл.'!Q35=" "," ",IF('Первичные данные 4 кл.'!Q35&lt;4,0,1))</f>
        <v>0</v>
      </c>
      <c r="H34" s="222">
        <f>IF('Первичные данные 4 кл.'!U35=" "," ",IF('Первичные данные 4 кл.'!U35&lt;4,0,1))</f>
        <v>0</v>
      </c>
      <c r="I34" s="222">
        <f>IF('Первичные данные 4 кл.'!Y35=" "," ",IF('Первичные данные 4 кл.'!Y35&lt;4,0,1))</f>
        <v>0</v>
      </c>
      <c r="J34" s="222">
        <f>IF('Первичные данные 4 кл.'!AC35=" "," ",IF('Первичные данные 4 кл.'!AC35&lt;4,0,1))</f>
        <v>0</v>
      </c>
      <c r="K34" s="222">
        <f>IF('Первичные данные 4 кл.'!AG35=" "," ",IF('Первичные данные 4 кл.'!AG35&lt;4,0,1))</f>
        <v>0</v>
      </c>
      <c r="L34" s="222">
        <f>IF('Первичные данные 4 кл.'!AK35=" "," ",IF('Первичные данные 4 кл.'!AK35&lt;4,0,1))</f>
        <v>0</v>
      </c>
      <c r="M34" s="222">
        <f>IF('Первичные данные 4 кл.'!AO35=" "," ",IF('Первичные данные 4 кл.'!AO35&lt;4,0,1))</f>
        <v>0</v>
      </c>
      <c r="N34" s="222">
        <f>IF('Первичные данные 4 кл.'!AS35=" "," ",IF('Первичные данные 4 кл.'!AS35&lt;4,0,1))</f>
        <v>0</v>
      </c>
      <c r="O34" s="222">
        <f>IF('Первичные данные 4 кл.'!AW35=" "," ",IF('Первичные данные 4 кл.'!AW35&lt;4,0,1))</f>
        <v>0</v>
      </c>
      <c r="P34" s="222">
        <f>IF('Первичные данные 4 кл.'!BA35=" "," ",IF('Первичные данные 4 кл.'!BA35&lt;4,0,1))</f>
        <v>0</v>
      </c>
      <c r="Q34" s="222">
        <f>IF('Первичные данные 4 кл.'!BE35=" "," ",IF('Первичные данные 4 кл.'!BE35&lt;4,0,1))</f>
        <v>0</v>
      </c>
      <c r="R34" s="222">
        <f>IF('Первичные данные 4 кл.'!BI35=" "," ",IF('Первичные данные 4 кл.'!BI35&lt;4,0,1))</f>
        <v>0</v>
      </c>
      <c r="S34" s="222">
        <f>IF('Первичные данные 4 кл.'!BM35=" "," ",IF('Первичные данные 4 кл.'!BM35&lt;4,0,1))</f>
        <v>0</v>
      </c>
      <c r="T34" s="222">
        <f>IF('Первичные данные 4 кл.'!BQ35=" "," ",IF('Первичные данные 4 кл.'!BQ35&lt;4,0,1))</f>
        <v>0</v>
      </c>
      <c r="U34" s="239">
        <f>IF('Первичные данные 4 кл.'!BU35=" "," ",IF('Первичные данные 4 кл.'!BU35&lt;4,0,1))</f>
        <v>0</v>
      </c>
      <c r="V34" s="240">
        <f t="shared" si="0"/>
        <v>0</v>
      </c>
      <c r="W34" s="240">
        <f t="shared" si="1"/>
        <v>0</v>
      </c>
      <c r="X34" s="240">
        <f t="shared" si="2"/>
        <v>0</v>
      </c>
      <c r="Y34" s="240">
        <f t="shared" si="3"/>
        <v>0</v>
      </c>
    </row>
    <row r="35" spans="1:25" ht="11.85" customHeight="1" x14ac:dyDescent="0.2">
      <c r="A35" s="170">
        <v>31</v>
      </c>
      <c r="B35" s="143">
        <f>'Первичные данные 4 кл.'!B36</f>
        <v>0</v>
      </c>
      <c r="C35" s="222">
        <f>IF('Первичные данные 4 кл.'!E36=" "," ",IF('Первичные данные 4 кл.'!E36&lt;4,0,1))</f>
        <v>0</v>
      </c>
      <c r="D35" s="222">
        <f>IF('Первичные данные 4 кл.'!H36=" "," ",IF('Первичные данные 4 кл.'!H36&lt;4,0,1))</f>
        <v>0</v>
      </c>
      <c r="E35" s="222">
        <f>IF('Первичные данные 4 кл.'!K36=" "," ",IF('Первичные данные 4 кл.'!K36&lt;4,0,1))</f>
        <v>0</v>
      </c>
      <c r="F35" s="222">
        <f>IF('Первичные данные 4 кл.'!N36=" "," ",IF('Первичные данные 4 кл.'!N36&lt;4,0,1))</f>
        <v>0</v>
      </c>
      <c r="G35" s="222">
        <f>IF('Первичные данные 4 кл.'!Q36=" "," ",IF('Первичные данные 4 кл.'!Q36&lt;4,0,1))</f>
        <v>0</v>
      </c>
      <c r="H35" s="222">
        <f>IF('Первичные данные 4 кл.'!U36=" "," ",IF('Первичные данные 4 кл.'!U36&lt;4,0,1))</f>
        <v>0</v>
      </c>
      <c r="I35" s="222">
        <f>IF('Первичные данные 4 кл.'!Y36=" "," ",IF('Первичные данные 4 кл.'!Y36&lt;4,0,1))</f>
        <v>0</v>
      </c>
      <c r="J35" s="222">
        <f>IF('Первичные данные 4 кл.'!AC36=" "," ",IF('Первичные данные 4 кл.'!AC36&lt;4,0,1))</f>
        <v>0</v>
      </c>
      <c r="K35" s="222">
        <f>IF('Первичные данные 4 кл.'!AG36=" "," ",IF('Первичные данные 4 кл.'!AG36&lt;4,0,1))</f>
        <v>0</v>
      </c>
      <c r="L35" s="222">
        <f>IF('Первичные данные 4 кл.'!AK36=" "," ",IF('Первичные данные 4 кл.'!AK36&lt;4,0,1))</f>
        <v>0</v>
      </c>
      <c r="M35" s="222">
        <f>IF('Первичные данные 4 кл.'!AO36=" "," ",IF('Первичные данные 4 кл.'!AO36&lt;4,0,1))</f>
        <v>0</v>
      </c>
      <c r="N35" s="222">
        <f>IF('Первичные данные 4 кл.'!AS36=" "," ",IF('Первичные данные 4 кл.'!AS36&lt;4,0,1))</f>
        <v>0</v>
      </c>
      <c r="O35" s="222">
        <f>IF('Первичные данные 4 кл.'!AW36=" "," ",IF('Первичные данные 4 кл.'!AW36&lt;4,0,1))</f>
        <v>0</v>
      </c>
      <c r="P35" s="222">
        <f>IF('Первичные данные 4 кл.'!BA36=" "," ",IF('Первичные данные 4 кл.'!BA36&lt;4,0,1))</f>
        <v>0</v>
      </c>
      <c r="Q35" s="222">
        <f>IF('Первичные данные 4 кл.'!BE36=" "," ",IF('Первичные данные 4 кл.'!BE36&lt;4,0,1))</f>
        <v>0</v>
      </c>
      <c r="R35" s="222">
        <f>IF('Первичные данные 4 кл.'!BI36=" "," ",IF('Первичные данные 4 кл.'!BI36&lt;4,0,1))</f>
        <v>0</v>
      </c>
      <c r="S35" s="222">
        <f>IF('Первичные данные 4 кл.'!BM36=" "," ",IF('Первичные данные 4 кл.'!BM36&lt;4,0,1))</f>
        <v>0</v>
      </c>
      <c r="T35" s="222">
        <f>IF('Первичные данные 4 кл.'!BQ36=" "," ",IF('Первичные данные 4 кл.'!BQ36&lt;4,0,1))</f>
        <v>0</v>
      </c>
      <c r="U35" s="239">
        <f>IF('Первичные данные 4 кл.'!BU36=" "," ",IF('Первичные данные 4 кл.'!BU36&lt;4,0,1))</f>
        <v>0</v>
      </c>
      <c r="V35" s="240">
        <f t="shared" si="0"/>
        <v>0</v>
      </c>
      <c r="W35" s="240">
        <f t="shared" si="1"/>
        <v>0</v>
      </c>
      <c r="X35" s="240">
        <f t="shared" si="2"/>
        <v>0</v>
      </c>
      <c r="Y35" s="240">
        <f t="shared" si="3"/>
        <v>0</v>
      </c>
    </row>
    <row r="36" spans="1:25" ht="11.85" customHeight="1" x14ac:dyDescent="0.2">
      <c r="A36" s="170">
        <v>32</v>
      </c>
      <c r="B36" s="143">
        <f>'Первичные данные 4 кл.'!B37</f>
        <v>0</v>
      </c>
      <c r="C36" s="222">
        <f>IF('Первичные данные 4 кл.'!E37=" "," ",IF('Первичные данные 4 кл.'!E37&lt;4,0,1))</f>
        <v>0</v>
      </c>
      <c r="D36" s="222">
        <f>IF('Первичные данные 4 кл.'!H37=" "," ",IF('Первичные данные 4 кл.'!H37&lt;4,0,1))</f>
        <v>0</v>
      </c>
      <c r="E36" s="222">
        <f>IF('Первичные данные 4 кл.'!K37=" "," ",IF('Первичные данные 4 кл.'!K37&lt;4,0,1))</f>
        <v>0</v>
      </c>
      <c r="F36" s="222">
        <f>IF('Первичные данные 4 кл.'!N37=" "," ",IF('Первичные данные 4 кл.'!N37&lt;4,0,1))</f>
        <v>0</v>
      </c>
      <c r="G36" s="222">
        <f>IF('Первичные данные 4 кл.'!Q37=" "," ",IF('Первичные данные 4 кл.'!Q37&lt;4,0,1))</f>
        <v>0</v>
      </c>
      <c r="H36" s="222">
        <f>IF('Первичные данные 4 кл.'!U37=" "," ",IF('Первичные данные 4 кл.'!U37&lt;4,0,1))</f>
        <v>0</v>
      </c>
      <c r="I36" s="222">
        <f>IF('Первичные данные 4 кл.'!Y37=" "," ",IF('Первичные данные 4 кл.'!Y37&lt;4,0,1))</f>
        <v>0</v>
      </c>
      <c r="J36" s="222">
        <f>IF('Первичные данные 4 кл.'!AC37=" "," ",IF('Первичные данные 4 кл.'!AC37&lt;4,0,1))</f>
        <v>0</v>
      </c>
      <c r="K36" s="222">
        <f>IF('Первичные данные 4 кл.'!AG37=" "," ",IF('Первичные данные 4 кл.'!AG37&lt;4,0,1))</f>
        <v>0</v>
      </c>
      <c r="L36" s="222">
        <f>IF('Первичные данные 4 кл.'!AK37=" "," ",IF('Первичные данные 4 кл.'!AK37&lt;4,0,1))</f>
        <v>0</v>
      </c>
      <c r="M36" s="222">
        <f>IF('Первичные данные 4 кл.'!AO37=" "," ",IF('Первичные данные 4 кл.'!AO37&lt;4,0,1))</f>
        <v>0</v>
      </c>
      <c r="N36" s="222">
        <f>IF('Первичные данные 4 кл.'!AS37=" "," ",IF('Первичные данные 4 кл.'!AS37&lt;4,0,1))</f>
        <v>0</v>
      </c>
      <c r="O36" s="222">
        <f>IF('Первичные данные 4 кл.'!AW37=" "," ",IF('Первичные данные 4 кл.'!AW37&lt;4,0,1))</f>
        <v>0</v>
      </c>
      <c r="P36" s="222">
        <f>IF('Первичные данные 4 кл.'!BA37=" "," ",IF('Первичные данные 4 кл.'!BA37&lt;4,0,1))</f>
        <v>0</v>
      </c>
      <c r="Q36" s="222">
        <f>IF('Первичные данные 4 кл.'!BE37=" "," ",IF('Первичные данные 4 кл.'!BE37&lt;4,0,1))</f>
        <v>0</v>
      </c>
      <c r="R36" s="222">
        <f>IF('Первичные данные 4 кл.'!BI37=" "," ",IF('Первичные данные 4 кл.'!BI37&lt;4,0,1))</f>
        <v>0</v>
      </c>
      <c r="S36" s="222">
        <f>IF('Первичные данные 4 кл.'!BM37=" "," ",IF('Первичные данные 4 кл.'!BM37&lt;4,0,1))</f>
        <v>0</v>
      </c>
      <c r="T36" s="222">
        <f>IF('Первичные данные 4 кл.'!BQ37=" "," ",IF('Первичные данные 4 кл.'!BQ37&lt;4,0,1))</f>
        <v>0</v>
      </c>
      <c r="U36" s="239">
        <f>IF('Первичные данные 4 кл.'!BU37=" "," ",IF('Первичные данные 4 кл.'!BU37&lt;4,0,1))</f>
        <v>0</v>
      </c>
      <c r="V36" s="240">
        <f t="shared" si="0"/>
        <v>0</v>
      </c>
      <c r="W36" s="240">
        <f t="shared" si="1"/>
        <v>0</v>
      </c>
      <c r="X36" s="240">
        <f t="shared" si="2"/>
        <v>0</v>
      </c>
      <c r="Y36" s="240">
        <f t="shared" si="3"/>
        <v>0</v>
      </c>
    </row>
    <row r="37" spans="1:25" ht="11.85" customHeight="1" x14ac:dyDescent="0.2">
      <c r="A37" s="170">
        <v>33</v>
      </c>
      <c r="B37" s="143">
        <f>'Первичные данные 4 кл.'!B38</f>
        <v>0</v>
      </c>
      <c r="C37" s="222">
        <f>IF('Первичные данные 4 кл.'!E38=" "," ",IF('Первичные данные 4 кл.'!E38&lt;4,0,1))</f>
        <v>0</v>
      </c>
      <c r="D37" s="222">
        <f>IF('Первичные данные 4 кл.'!H38=" "," ",IF('Первичные данные 4 кл.'!H38&lt;4,0,1))</f>
        <v>0</v>
      </c>
      <c r="E37" s="222">
        <f>IF('Первичные данные 4 кл.'!K38=" "," ",IF('Первичные данные 4 кл.'!K38&lt;4,0,1))</f>
        <v>0</v>
      </c>
      <c r="F37" s="222">
        <f>IF('Первичные данные 4 кл.'!N38=" "," ",IF('Первичные данные 4 кл.'!N38&lt;4,0,1))</f>
        <v>0</v>
      </c>
      <c r="G37" s="222">
        <f>IF('Первичные данные 4 кл.'!Q38=" "," ",IF('Первичные данные 4 кл.'!Q38&lt;4,0,1))</f>
        <v>0</v>
      </c>
      <c r="H37" s="222">
        <f>IF('Первичные данные 4 кл.'!U38=" "," ",IF('Первичные данные 4 кл.'!U38&lt;4,0,1))</f>
        <v>0</v>
      </c>
      <c r="I37" s="222">
        <f>IF('Первичные данные 4 кл.'!Y38=" "," ",IF('Первичные данные 4 кл.'!Y38&lt;4,0,1))</f>
        <v>0</v>
      </c>
      <c r="J37" s="222">
        <f>IF('Первичные данные 4 кл.'!AC38=" "," ",IF('Первичные данные 4 кл.'!AC38&lt;4,0,1))</f>
        <v>0</v>
      </c>
      <c r="K37" s="222">
        <f>IF('Первичные данные 4 кл.'!AG38=" "," ",IF('Первичные данные 4 кл.'!AG38&lt;4,0,1))</f>
        <v>0</v>
      </c>
      <c r="L37" s="222">
        <f>IF('Первичные данные 4 кл.'!AK38=" "," ",IF('Первичные данные 4 кл.'!AK38&lt;4,0,1))</f>
        <v>0</v>
      </c>
      <c r="M37" s="222">
        <f>IF('Первичные данные 4 кл.'!AO38=" "," ",IF('Первичные данные 4 кл.'!AO38&lt;4,0,1))</f>
        <v>0</v>
      </c>
      <c r="N37" s="222">
        <f>IF('Первичные данные 4 кл.'!AS38=" "," ",IF('Первичные данные 4 кл.'!AS38&lt;4,0,1))</f>
        <v>0</v>
      </c>
      <c r="O37" s="222">
        <f>IF('Первичные данные 4 кл.'!AW38=" "," ",IF('Первичные данные 4 кл.'!AW38&lt;4,0,1))</f>
        <v>0</v>
      </c>
      <c r="P37" s="222">
        <f>IF('Первичные данные 4 кл.'!BA38=" "," ",IF('Первичные данные 4 кл.'!BA38&lt;4,0,1))</f>
        <v>0</v>
      </c>
      <c r="Q37" s="222">
        <f>IF('Первичные данные 4 кл.'!BE38=" "," ",IF('Первичные данные 4 кл.'!BE38&lt;4,0,1))</f>
        <v>0</v>
      </c>
      <c r="R37" s="222">
        <f>IF('Первичные данные 4 кл.'!BI38=" "," ",IF('Первичные данные 4 кл.'!BI38&lt;4,0,1))</f>
        <v>0</v>
      </c>
      <c r="S37" s="222">
        <f>IF('Первичные данные 4 кл.'!BM38=" "," ",IF('Первичные данные 4 кл.'!BM38&lt;4,0,1))</f>
        <v>0</v>
      </c>
      <c r="T37" s="222">
        <f>IF('Первичные данные 4 кл.'!BQ38=" "," ",IF('Первичные данные 4 кл.'!BQ38&lt;4,0,1))</f>
        <v>0</v>
      </c>
      <c r="U37" s="239">
        <f>IF('Первичные данные 4 кл.'!BU38=" "," ",IF('Первичные данные 4 кл.'!BU38&lt;4,0,1))</f>
        <v>0</v>
      </c>
      <c r="V37" s="240">
        <f t="shared" si="0"/>
        <v>0</v>
      </c>
      <c r="W37" s="240">
        <f t="shared" si="1"/>
        <v>0</v>
      </c>
      <c r="X37" s="240">
        <f t="shared" si="2"/>
        <v>0</v>
      </c>
      <c r="Y37" s="240">
        <f t="shared" si="3"/>
        <v>0</v>
      </c>
    </row>
    <row r="38" spans="1:25" ht="11.85" customHeight="1" x14ac:dyDescent="0.2">
      <c r="A38" s="170">
        <v>34</v>
      </c>
      <c r="B38" s="143">
        <f>'Первичные данные 4 кл.'!B39</f>
        <v>0</v>
      </c>
      <c r="C38" s="222">
        <f>IF('Первичные данные 4 кл.'!E39=" "," ",IF('Первичные данные 4 кл.'!E39&lt;4,0,1))</f>
        <v>0</v>
      </c>
      <c r="D38" s="222">
        <f>IF('Первичные данные 4 кл.'!H39=" "," ",IF('Первичные данные 4 кл.'!H39&lt;4,0,1))</f>
        <v>0</v>
      </c>
      <c r="E38" s="222">
        <f>IF('Первичные данные 4 кл.'!K39=" "," ",IF('Первичные данные 4 кл.'!K39&lt;4,0,1))</f>
        <v>0</v>
      </c>
      <c r="F38" s="222">
        <f>IF('Первичные данные 4 кл.'!N39=" "," ",IF('Первичные данные 4 кл.'!N39&lt;4,0,1))</f>
        <v>0</v>
      </c>
      <c r="G38" s="222">
        <f>IF('Первичные данные 4 кл.'!Q39=" "," ",IF('Первичные данные 4 кл.'!Q39&lt;4,0,1))</f>
        <v>0</v>
      </c>
      <c r="H38" s="222">
        <f>IF('Первичные данные 4 кл.'!U39=" "," ",IF('Первичные данные 4 кл.'!U39&lt;4,0,1))</f>
        <v>0</v>
      </c>
      <c r="I38" s="222">
        <f>IF('Первичные данные 4 кл.'!Y39=" "," ",IF('Первичные данные 4 кл.'!Y39&lt;4,0,1))</f>
        <v>0</v>
      </c>
      <c r="J38" s="222">
        <f>IF('Первичные данные 4 кл.'!AC39=" "," ",IF('Первичные данные 4 кл.'!AC39&lt;4,0,1))</f>
        <v>0</v>
      </c>
      <c r="K38" s="222">
        <f>IF('Первичные данные 4 кл.'!AG39=" "," ",IF('Первичные данные 4 кл.'!AG39&lt;4,0,1))</f>
        <v>0</v>
      </c>
      <c r="L38" s="222">
        <f>IF('Первичные данные 4 кл.'!AK39=" "," ",IF('Первичные данные 4 кл.'!AK39&lt;4,0,1))</f>
        <v>0</v>
      </c>
      <c r="M38" s="222">
        <f>IF('Первичные данные 4 кл.'!AO39=" "," ",IF('Первичные данные 4 кл.'!AO39&lt;4,0,1))</f>
        <v>0</v>
      </c>
      <c r="N38" s="222">
        <f>IF('Первичные данные 4 кл.'!AS39=" "," ",IF('Первичные данные 4 кл.'!AS39&lt;4,0,1))</f>
        <v>0</v>
      </c>
      <c r="O38" s="222">
        <f>IF('Первичные данные 4 кл.'!AW39=" "," ",IF('Первичные данные 4 кл.'!AW39&lt;4,0,1))</f>
        <v>0</v>
      </c>
      <c r="P38" s="222">
        <f>IF('Первичные данные 4 кл.'!BA39=" "," ",IF('Первичные данные 4 кл.'!BA39&lt;4,0,1))</f>
        <v>0</v>
      </c>
      <c r="Q38" s="222">
        <f>IF('Первичные данные 4 кл.'!BE39=" "," ",IF('Первичные данные 4 кл.'!BE39&lt;4,0,1))</f>
        <v>0</v>
      </c>
      <c r="R38" s="222">
        <f>IF('Первичные данные 4 кл.'!BI39=" "," ",IF('Первичные данные 4 кл.'!BI39&lt;4,0,1))</f>
        <v>0</v>
      </c>
      <c r="S38" s="222">
        <f>IF('Первичные данные 4 кл.'!BM39=" "," ",IF('Первичные данные 4 кл.'!BM39&lt;4,0,1))</f>
        <v>0</v>
      </c>
      <c r="T38" s="222">
        <f>IF('Первичные данные 4 кл.'!BQ39=" "," ",IF('Первичные данные 4 кл.'!BQ39&lt;4,0,1))</f>
        <v>0</v>
      </c>
      <c r="U38" s="239">
        <f>IF('Первичные данные 4 кл.'!BU39=" "," ",IF('Первичные данные 4 кл.'!BU39&lt;4,0,1))</f>
        <v>0</v>
      </c>
      <c r="V38" s="240">
        <f t="shared" si="0"/>
        <v>0</v>
      </c>
      <c r="W38" s="240">
        <f t="shared" si="1"/>
        <v>0</v>
      </c>
      <c r="X38" s="240">
        <f t="shared" si="2"/>
        <v>0</v>
      </c>
      <c r="Y38" s="240">
        <f t="shared" si="3"/>
        <v>0</v>
      </c>
    </row>
    <row r="39" spans="1:25" ht="11.85" customHeight="1" x14ac:dyDescent="0.2">
      <c r="A39" s="170">
        <v>35</v>
      </c>
      <c r="B39" s="143">
        <f>'Первичные данные 4 кл.'!B40</f>
        <v>0</v>
      </c>
      <c r="C39" s="222">
        <f>IF('Первичные данные 4 кл.'!E40=" "," ",IF('Первичные данные 4 кл.'!E40&lt;4,0,1))</f>
        <v>0</v>
      </c>
      <c r="D39" s="222">
        <f>IF('Первичные данные 4 кл.'!H40=" "," ",IF('Первичные данные 4 кл.'!H40&lt;4,0,1))</f>
        <v>0</v>
      </c>
      <c r="E39" s="222">
        <f>IF('Первичные данные 4 кл.'!K40=" "," ",IF('Первичные данные 4 кл.'!K40&lt;4,0,1))</f>
        <v>0</v>
      </c>
      <c r="F39" s="222">
        <f>IF('Первичные данные 4 кл.'!N40=" "," ",IF('Первичные данные 4 кл.'!N40&lt;4,0,1))</f>
        <v>0</v>
      </c>
      <c r="G39" s="222">
        <f>IF('Первичные данные 4 кл.'!Q40=" "," ",IF('Первичные данные 4 кл.'!Q40&lt;4,0,1))</f>
        <v>0</v>
      </c>
      <c r="H39" s="222">
        <f>IF('Первичные данные 4 кл.'!U40=" "," ",IF('Первичные данные 4 кл.'!U40&lt;4,0,1))</f>
        <v>0</v>
      </c>
      <c r="I39" s="222">
        <f>IF('Первичные данные 4 кл.'!Y40=" "," ",IF('Первичные данные 4 кл.'!Y40&lt;4,0,1))</f>
        <v>0</v>
      </c>
      <c r="J39" s="222">
        <f>IF('Первичные данные 4 кл.'!AC40=" "," ",IF('Первичные данные 4 кл.'!AC40&lt;4,0,1))</f>
        <v>0</v>
      </c>
      <c r="K39" s="222">
        <f>IF('Первичные данные 4 кл.'!AG40=" "," ",IF('Первичные данные 4 кл.'!AG40&lt;4,0,1))</f>
        <v>0</v>
      </c>
      <c r="L39" s="222">
        <f>IF('Первичные данные 4 кл.'!AK40=" "," ",IF('Первичные данные 4 кл.'!AK40&lt;4,0,1))</f>
        <v>0</v>
      </c>
      <c r="M39" s="222">
        <f>IF('Первичные данные 4 кл.'!AO40=" "," ",IF('Первичные данные 4 кл.'!AO40&lt;4,0,1))</f>
        <v>0</v>
      </c>
      <c r="N39" s="222">
        <f>IF('Первичные данные 4 кл.'!AS40=" "," ",IF('Первичные данные 4 кл.'!AS40&lt;4,0,1))</f>
        <v>0</v>
      </c>
      <c r="O39" s="222">
        <f>IF('Первичные данные 4 кл.'!AW40=" "," ",IF('Первичные данные 4 кл.'!AW40&lt;4,0,1))</f>
        <v>0</v>
      </c>
      <c r="P39" s="222">
        <f>IF('Первичные данные 4 кл.'!BA40=" "," ",IF('Первичные данные 4 кл.'!BA40&lt;4,0,1))</f>
        <v>0</v>
      </c>
      <c r="Q39" s="222">
        <f>IF('Первичные данные 4 кл.'!BE40=" "," ",IF('Первичные данные 4 кл.'!BE40&lt;4,0,1))</f>
        <v>0</v>
      </c>
      <c r="R39" s="222">
        <f>IF('Первичные данные 4 кл.'!BI40=" "," ",IF('Первичные данные 4 кл.'!BI40&lt;4,0,1))</f>
        <v>0</v>
      </c>
      <c r="S39" s="222">
        <f>IF('Первичные данные 4 кл.'!BM40=" "," ",IF('Первичные данные 4 кл.'!BM40&lt;4,0,1))</f>
        <v>0</v>
      </c>
      <c r="T39" s="222">
        <f>IF('Первичные данные 4 кл.'!BQ40=" "," ",IF('Первичные данные 4 кл.'!BQ40&lt;4,0,1))</f>
        <v>0</v>
      </c>
      <c r="U39" s="239">
        <f>IF('Первичные данные 4 кл.'!BU40=" "," ",IF('Первичные данные 4 кл.'!BU40&lt;4,0,1))</f>
        <v>0</v>
      </c>
      <c r="V39" s="240">
        <f>IF(C39=" "," ",IF(COUNTIF(C39:G39,1)&gt;COUNTIF(C39:G39,0),1,0))</f>
        <v>0</v>
      </c>
      <c r="W39" s="240">
        <f>IF(C39=" "," ",IF(COUNTIF(H39:Q39,1)&gt;COUNTIF(H39:Q39,0),1,0))</f>
        <v>0</v>
      </c>
      <c r="X39" s="240">
        <f>IF(C39=" "," ",IF(COUNTIF(R39:U39,1)&gt;COUNTIF(R39:U39,0),1,0))</f>
        <v>0</v>
      </c>
      <c r="Y39" s="240">
        <f>IF(C39=" "," ",IF(COUNTIF(C39:U39,1)&gt;COUNTIF(C39:U39,0),1,0))</f>
        <v>0</v>
      </c>
    </row>
    <row r="40" spans="1:25" ht="11.85" customHeight="1" x14ac:dyDescent="0.2">
      <c r="B40" s="376" t="s">
        <v>59</v>
      </c>
      <c r="C40" s="376"/>
      <c r="D40" s="376"/>
      <c r="E40" s="376"/>
      <c r="F40" s="376"/>
      <c r="G40" s="376"/>
      <c r="H40" s="376"/>
      <c r="I40" s="376"/>
      <c r="J40" s="376"/>
    </row>
    <row r="41" spans="1:25" ht="11.85" customHeight="1" x14ac:dyDescent="0.2">
      <c r="B41" s="74">
        <v>0</v>
      </c>
      <c r="C41" s="11" t="s">
        <v>28</v>
      </c>
      <c r="D41" s="11"/>
      <c r="E41" s="11"/>
      <c r="F41" s="11"/>
      <c r="G41" s="11"/>
      <c r="H41" s="11"/>
      <c r="I41" s="11"/>
      <c r="J41" s="11"/>
    </row>
    <row r="42" spans="1:25" ht="11.85" customHeight="1" x14ac:dyDescent="0.2">
      <c r="B42" s="74">
        <v>1</v>
      </c>
      <c r="C42" s="11" t="s">
        <v>29</v>
      </c>
      <c r="D42" s="11"/>
      <c r="E42" s="11"/>
      <c r="F42" s="11"/>
      <c r="G42" s="11"/>
      <c r="H42" s="11"/>
      <c r="I42" s="11"/>
      <c r="J42" s="11"/>
    </row>
  </sheetData>
  <sheetProtection password="CF36" sheet="1" objects="1" scenarios="1"/>
  <mergeCells count="31">
    <mergeCell ref="B40:J40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V3:V4"/>
    <mergeCell ref="W3:W4"/>
    <mergeCell ref="X3:X4"/>
    <mergeCell ref="Y3:Y4"/>
    <mergeCell ref="A3:A4"/>
    <mergeCell ref="B3:B4"/>
    <mergeCell ref="C3:C4"/>
    <mergeCell ref="D3:D4"/>
    <mergeCell ref="E3:E4"/>
    <mergeCell ref="F3:F4"/>
    <mergeCell ref="S3:S4"/>
    <mergeCell ref="T3:T4"/>
    <mergeCell ref="U3:U4"/>
    <mergeCell ref="Q3:Q4"/>
    <mergeCell ref="R3:R4"/>
    <mergeCell ref="A1:U1"/>
    <mergeCell ref="C2:G2"/>
    <mergeCell ref="H2:Q2"/>
    <mergeCell ref="R2:U2"/>
    <mergeCell ref="V2:Y2"/>
  </mergeCells>
  <conditionalFormatting sqref="B5:B39">
    <cfRule type="cellIs" dxfId="165" priority="13" stopIfTrue="1" operator="equal">
      <formula>0</formula>
    </cfRule>
  </conditionalFormatting>
  <conditionalFormatting sqref="B41:B42">
    <cfRule type="cellIs" dxfId="164" priority="11" stopIfTrue="1" operator="equal">
      <formula>1</formula>
    </cfRule>
    <cfRule type="cellIs" dxfId="163" priority="12" stopIfTrue="1" operator="equal">
      <formula>0</formula>
    </cfRule>
  </conditionalFormatting>
  <conditionalFormatting sqref="C5:C39">
    <cfRule type="cellIs" dxfId="162" priority="9" operator="equal">
      <formula>1</formula>
    </cfRule>
    <cfRule type="cellIs" dxfId="161" priority="10" operator="equal">
      <formula>0</formula>
    </cfRule>
  </conditionalFormatting>
  <conditionalFormatting sqref="D5:D39">
    <cfRule type="cellIs" dxfId="160" priority="7" operator="equal">
      <formula>1</formula>
    </cfRule>
    <cfRule type="cellIs" dxfId="159" priority="8" operator="equal">
      <formula>0</formula>
    </cfRule>
  </conditionalFormatting>
  <conditionalFormatting sqref="E5:N39 P5:U39">
    <cfRule type="cellIs" dxfId="158" priority="5" operator="equal">
      <formula>1</formula>
    </cfRule>
    <cfRule type="cellIs" dxfId="157" priority="6" operator="equal">
      <formula>0</formula>
    </cfRule>
  </conditionalFormatting>
  <conditionalFormatting sqref="O5:O39">
    <cfRule type="cellIs" dxfId="156" priority="3" operator="equal">
      <formula>1</formula>
    </cfRule>
    <cfRule type="cellIs" dxfId="155" priority="4" operator="equal">
      <formula>0</formula>
    </cfRule>
  </conditionalFormatting>
  <conditionalFormatting sqref="V5:Y39">
    <cfRule type="cellIs" dxfId="154" priority="1" operator="equal">
      <formula>1</formula>
    </cfRule>
    <cfRule type="cellIs" dxfId="153" priority="2" operator="equal">
      <formula>0</formula>
    </cfRule>
  </conditionalFormatting>
  <pageMargins left="0.15748031496062992" right="0.15748031496062992" top="0.11811023622047245" bottom="0.11811023622047245" header="0.31496062992125984" footer="0.31496062992125984"/>
  <pageSetup paperSize="9" orientation="landscape" horizontalDpi="4294967292" vertic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</sheetPr>
  <dimension ref="A1:U27"/>
  <sheetViews>
    <sheetView workbookViewId="0">
      <selection activeCell="A4" sqref="A4"/>
    </sheetView>
  </sheetViews>
  <sheetFormatPr defaultColWidth="11.42578125" defaultRowHeight="11.25" customHeight="1" x14ac:dyDescent="0.2"/>
  <cols>
    <col min="1" max="1" width="33.5703125" style="11" customWidth="1"/>
    <col min="2" max="20" width="5.7109375" style="11" customWidth="1"/>
    <col min="21" max="16384" width="11.42578125" style="11"/>
  </cols>
  <sheetData>
    <row r="1" spans="1:21" ht="19.5" customHeight="1" x14ac:dyDescent="0.25">
      <c r="A1" s="384" t="s">
        <v>140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</row>
    <row r="2" spans="1:21" ht="11.25" customHeight="1" thickBot="1" x14ac:dyDescent="0.4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</row>
    <row r="3" spans="1:21" s="107" customFormat="1" ht="14.25" customHeight="1" thickBot="1" x14ac:dyDescent="0.25">
      <c r="A3" s="110"/>
      <c r="B3" s="204" t="s">
        <v>18</v>
      </c>
      <c r="C3" s="205"/>
      <c r="D3" s="206"/>
      <c r="E3" s="475" t="s">
        <v>19</v>
      </c>
      <c r="F3" s="476"/>
      <c r="G3" s="477"/>
      <c r="H3" s="478" t="s">
        <v>34</v>
      </c>
      <c r="I3" s="478"/>
      <c r="J3" s="479"/>
    </row>
    <row r="4" spans="1:21" ht="15.75" customHeight="1" x14ac:dyDescent="0.2">
      <c r="A4" s="109" t="s">
        <v>43</v>
      </c>
      <c r="B4" s="480">
        <f>AVERAGE(B27:F27)</f>
        <v>0</v>
      </c>
      <c r="C4" s="481"/>
      <c r="D4" s="482"/>
      <c r="E4" s="480">
        <f>AVERAGE(G27:P27)</f>
        <v>0</v>
      </c>
      <c r="F4" s="481"/>
      <c r="G4" s="482"/>
      <c r="H4" s="480">
        <f>AVERAGE(Q27:T27)</f>
        <v>0</v>
      </c>
      <c r="I4" s="481"/>
      <c r="J4" s="482"/>
    </row>
    <row r="6" spans="1:21" ht="38.25" customHeight="1" x14ac:dyDescent="0.2"/>
    <row r="22" spans="1:20" ht="270" customHeight="1" x14ac:dyDescent="0.2"/>
    <row r="23" spans="1:20" s="108" customFormat="1" ht="25.5" x14ac:dyDescent="0.35">
      <c r="A23" s="384" t="s">
        <v>145</v>
      </c>
      <c r="B23" s="384"/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4"/>
      <c r="S23" s="384"/>
      <c r="T23" s="384"/>
    </row>
    <row r="25" spans="1:20" ht="16.5" customHeight="1" x14ac:dyDescent="0.25">
      <c r="A25" s="178"/>
      <c r="B25" s="472" t="s">
        <v>18</v>
      </c>
      <c r="C25" s="472"/>
      <c r="D25" s="472"/>
      <c r="E25" s="472"/>
      <c r="F25" s="472"/>
      <c r="G25" s="473" t="s">
        <v>19</v>
      </c>
      <c r="H25" s="473"/>
      <c r="I25" s="473"/>
      <c r="J25" s="473"/>
      <c r="K25" s="473"/>
      <c r="L25" s="473"/>
      <c r="M25" s="473"/>
      <c r="N25" s="473"/>
      <c r="O25" s="473"/>
      <c r="P25" s="473"/>
      <c r="Q25" s="474" t="s">
        <v>34</v>
      </c>
      <c r="R25" s="474"/>
      <c r="S25" s="474"/>
      <c r="T25" s="474"/>
    </row>
    <row r="26" spans="1:20" ht="81" customHeight="1" x14ac:dyDescent="0.2">
      <c r="A26" s="178"/>
      <c r="B26" s="177" t="s">
        <v>39</v>
      </c>
      <c r="C26" s="177" t="s">
        <v>3</v>
      </c>
      <c r="D26" s="177" t="s">
        <v>13</v>
      </c>
      <c r="E26" s="177" t="s">
        <v>93</v>
      </c>
      <c r="F26" s="177" t="s">
        <v>94</v>
      </c>
      <c r="G26" s="177" t="s">
        <v>4</v>
      </c>
      <c r="H26" s="177" t="s">
        <v>5</v>
      </c>
      <c r="I26" s="177" t="s">
        <v>36</v>
      </c>
      <c r="J26" s="177" t="s">
        <v>40</v>
      </c>
      <c r="K26" s="177" t="s">
        <v>35</v>
      </c>
      <c r="L26" s="177" t="s">
        <v>8</v>
      </c>
      <c r="M26" s="177" t="s">
        <v>17</v>
      </c>
      <c r="N26" s="177" t="s">
        <v>124</v>
      </c>
      <c r="O26" s="177" t="s">
        <v>90</v>
      </c>
      <c r="P26" s="177" t="s">
        <v>91</v>
      </c>
      <c r="Q26" s="177" t="s">
        <v>14</v>
      </c>
      <c r="R26" s="177" t="s">
        <v>15</v>
      </c>
      <c r="S26" s="177" t="s">
        <v>16</v>
      </c>
      <c r="T26" s="177" t="s">
        <v>131</v>
      </c>
    </row>
    <row r="27" spans="1:20" ht="24.75" customHeight="1" x14ac:dyDescent="0.2">
      <c r="A27" s="179" t="s">
        <v>117</v>
      </c>
      <c r="B27" s="180">
        <f>AVERAGE('Первичные данные 4 кл.'!E6:E40)</f>
        <v>0</v>
      </c>
      <c r="C27" s="180">
        <f>AVERAGE('Первичные данные 4 кл.'!H6:H40)</f>
        <v>0</v>
      </c>
      <c r="D27" s="180">
        <f>AVERAGE('Первичные данные 4 кл.'!K6:K40)</f>
        <v>0</v>
      </c>
      <c r="E27" s="180">
        <f>AVERAGE('Первичные данные 4 кл.'!N6:N40)</f>
        <v>0</v>
      </c>
      <c r="F27" s="180">
        <f>AVERAGE('Первичные данные 4 кл.'!Q6:Q40)</f>
        <v>0</v>
      </c>
      <c r="G27" s="180">
        <f>AVERAGE('Первичные данные 4 кл.'!U6:U40)</f>
        <v>0</v>
      </c>
      <c r="H27" s="180">
        <f>AVERAGE('Первичные данные 4 кл.'!Y6:Y40)</f>
        <v>0</v>
      </c>
      <c r="I27" s="180">
        <f>AVERAGE('Первичные данные 4 кл.'!AC6:AC40)</f>
        <v>0</v>
      </c>
      <c r="J27" s="180">
        <f>AVERAGE('Первичные данные 4 кл.'!AG6:AG40)</f>
        <v>0</v>
      </c>
      <c r="K27" s="180">
        <f>AVERAGE('Первичные данные 4 кл.'!AK6:AK40)</f>
        <v>0</v>
      </c>
      <c r="L27" s="180">
        <f>AVERAGE('Первичные данные 4 кл.'!AO6:AO40)</f>
        <v>0</v>
      </c>
      <c r="M27" s="180">
        <f>AVERAGE('Первичные данные 4 кл.'!AS6:AS40)</f>
        <v>0</v>
      </c>
      <c r="N27" s="180">
        <f>AVERAGE('Первичные данные 4 кл.'!AW6:AW40)</f>
        <v>0</v>
      </c>
      <c r="O27" s="180">
        <f>AVERAGE('Первичные данные 4 кл.'!BA6:BA40)</f>
        <v>0</v>
      </c>
      <c r="P27" s="180">
        <f>AVERAGE('Первичные данные 4 кл.'!BE6:BE40)</f>
        <v>0</v>
      </c>
      <c r="Q27" s="180">
        <f>AVERAGE('Первичные данные 4 кл.'!BI6:BI40)</f>
        <v>0</v>
      </c>
      <c r="R27" s="180">
        <f>AVERAGE('Первичные данные 4 кл.'!BM6:BM40)</f>
        <v>0</v>
      </c>
      <c r="S27" s="180">
        <f>AVERAGE('Первичные данные 4 кл.'!BQ6:BQ40)</f>
        <v>0</v>
      </c>
      <c r="T27" s="180">
        <f>AVERAGE('Первичные данные 4 кл.'!BU6:BU40)</f>
        <v>0</v>
      </c>
    </row>
  </sheetData>
  <sheetProtection password="CF36" sheet="1" objects="1" scenarios="1"/>
  <mergeCells count="10">
    <mergeCell ref="A23:T23"/>
    <mergeCell ref="B25:F25"/>
    <mergeCell ref="G25:P25"/>
    <mergeCell ref="Q25:T25"/>
    <mergeCell ref="A1:U1"/>
    <mergeCell ref="E3:G3"/>
    <mergeCell ref="H3:J3"/>
    <mergeCell ref="B4:D4"/>
    <mergeCell ref="E4:G4"/>
    <mergeCell ref="H4:J4"/>
  </mergeCells>
  <pageMargins left="0.15748031496062992" right="0.15748031496062992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AB45"/>
  <sheetViews>
    <sheetView workbookViewId="0">
      <selection activeCell="B6" sqref="B6"/>
    </sheetView>
  </sheetViews>
  <sheetFormatPr defaultColWidth="11.42578125" defaultRowHeight="12.75" x14ac:dyDescent="0.2"/>
  <cols>
    <col min="1" max="1" width="3.42578125" style="15" customWidth="1"/>
    <col min="2" max="2" width="18.5703125" style="171" customWidth="1"/>
    <col min="3" max="15" width="9" style="15" customWidth="1"/>
    <col min="16" max="25" width="11.42578125" style="15"/>
    <col min="26" max="16384" width="11.42578125" style="160"/>
  </cols>
  <sheetData>
    <row r="1" spans="1:28" s="15" customFormat="1" ht="15" customHeight="1" thickBot="1" x14ac:dyDescent="0.3">
      <c r="A1" s="337" t="s">
        <v>139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</row>
    <row r="2" spans="1:28" s="164" customFormat="1" ht="15" customHeight="1" thickBot="1" x14ac:dyDescent="0.25">
      <c r="A2" s="161"/>
      <c r="B2" s="162" t="s">
        <v>137</v>
      </c>
      <c r="C2" s="455" t="s">
        <v>18</v>
      </c>
      <c r="D2" s="456"/>
      <c r="E2" s="456"/>
      <c r="F2" s="456"/>
      <c r="G2" s="456"/>
      <c r="H2" s="455" t="s">
        <v>19</v>
      </c>
      <c r="I2" s="456"/>
      <c r="J2" s="456"/>
      <c r="K2" s="456"/>
      <c r="L2" s="456"/>
      <c r="M2" s="456"/>
      <c r="N2" s="456"/>
      <c r="O2" s="456"/>
      <c r="P2" s="456"/>
      <c r="Q2" s="456"/>
      <c r="R2" s="511" t="s">
        <v>34</v>
      </c>
      <c r="S2" s="512"/>
      <c r="T2" s="512"/>
      <c r="U2" s="513"/>
      <c r="V2" s="457" t="s">
        <v>42</v>
      </c>
      <c r="W2" s="458"/>
      <c r="X2" s="458"/>
      <c r="Y2" s="459"/>
    </row>
    <row r="3" spans="1:28" s="164" customFormat="1" ht="15" customHeight="1" thickBot="1" x14ac:dyDescent="0.25">
      <c r="A3" s="165"/>
      <c r="B3" s="166"/>
      <c r="C3" s="460"/>
      <c r="D3" s="461"/>
      <c r="E3" s="461"/>
      <c r="F3" s="509"/>
      <c r="G3" s="510"/>
      <c r="H3" s="460"/>
      <c r="I3" s="461"/>
      <c r="J3" s="461"/>
      <c r="K3" s="461"/>
      <c r="L3" s="461"/>
      <c r="M3" s="461"/>
      <c r="N3" s="461"/>
      <c r="O3" s="509"/>
      <c r="P3" s="509"/>
      <c r="Q3" s="510"/>
      <c r="R3" s="460"/>
      <c r="S3" s="461"/>
      <c r="T3" s="461"/>
      <c r="U3" s="510"/>
      <c r="V3" s="514" t="s">
        <v>18</v>
      </c>
      <c r="W3" s="469" t="s">
        <v>19</v>
      </c>
      <c r="X3" s="469" t="s">
        <v>64</v>
      </c>
      <c r="Y3" s="517" t="s">
        <v>30</v>
      </c>
    </row>
    <row r="4" spans="1:28" s="15" customFormat="1" ht="54.75" customHeight="1" x14ac:dyDescent="0.2">
      <c r="A4" s="451" t="s">
        <v>0</v>
      </c>
      <c r="B4" s="451" t="s">
        <v>1</v>
      </c>
      <c r="C4" s="453" t="s">
        <v>2</v>
      </c>
      <c r="D4" s="453" t="s">
        <v>3</v>
      </c>
      <c r="E4" s="453" t="s">
        <v>13</v>
      </c>
      <c r="F4" s="453" t="s">
        <v>93</v>
      </c>
      <c r="G4" s="453" t="s">
        <v>94</v>
      </c>
      <c r="H4" s="453" t="s">
        <v>4</v>
      </c>
      <c r="I4" s="453" t="s">
        <v>5</v>
      </c>
      <c r="J4" s="453" t="s">
        <v>36</v>
      </c>
      <c r="K4" s="453" t="s">
        <v>7</v>
      </c>
      <c r="L4" s="453" t="s">
        <v>35</v>
      </c>
      <c r="M4" s="453" t="s">
        <v>8</v>
      </c>
      <c r="N4" s="453" t="s">
        <v>17</v>
      </c>
      <c r="O4" s="453" t="s">
        <v>125</v>
      </c>
      <c r="P4" s="453" t="s">
        <v>90</v>
      </c>
      <c r="Q4" s="453" t="s">
        <v>123</v>
      </c>
      <c r="R4" s="453" t="s">
        <v>14</v>
      </c>
      <c r="S4" s="453" t="s">
        <v>15</v>
      </c>
      <c r="T4" s="453" t="s">
        <v>16</v>
      </c>
      <c r="U4" s="434" t="s">
        <v>131</v>
      </c>
      <c r="V4" s="515"/>
      <c r="W4" s="470"/>
      <c r="X4" s="470"/>
      <c r="Y4" s="518"/>
    </row>
    <row r="5" spans="1:28" s="15" customFormat="1" ht="18.75" customHeight="1" thickBot="1" x14ac:dyDescent="0.25">
      <c r="A5" s="452"/>
      <c r="B5" s="452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  <c r="U5" s="465"/>
      <c r="V5" s="516"/>
      <c r="W5" s="471"/>
      <c r="X5" s="471"/>
      <c r="Y5" s="519"/>
    </row>
    <row r="6" spans="1:28" ht="11.25" customHeight="1" x14ac:dyDescent="0.2">
      <c r="A6" s="170">
        <v>1</v>
      </c>
      <c r="B6" s="143" t="str">
        <f>'Первичные данные 4 кл.'!B6</f>
        <v>Афонина Виктория</v>
      </c>
      <c r="C6" s="10" t="str">
        <f>IF('инд. оценка уровня 4 кл.'!C5=" "," ",IF('инд. оценка уровня 4 кл.'!C5=0,IF('инд. оценка уровня 3кл.'!C6=0,"D","C"),IF('инд. оценка уровня 4 кл.'!C5=1,IF('инд. оценка уровня 3кл.'!C6=1,"A","B"))))</f>
        <v>D</v>
      </c>
      <c r="D6" s="10" t="str">
        <f>IF('инд. оценка уровня 4 кл.'!D5=" "," ",IF('инд. оценка уровня 4 кл.'!D5=0,IF('инд. оценка уровня 3кл.'!D6=0,"D","C"),IF('инд. оценка уровня 4 кл.'!D5=1,IF('инд. оценка уровня 3кл.'!D6=1,"A","B"))))</f>
        <v>D</v>
      </c>
      <c r="E6" s="10" t="str">
        <f>IF('инд. оценка уровня 4 кл.'!E5=" "," ",IF('инд. оценка уровня 4 кл.'!E5=0,IF('инд. оценка уровня 3кл.'!E6=0,"D","C"),IF('инд. оценка уровня 4 кл.'!E5=1,IF('инд. оценка уровня 3кл.'!E6=1,"A","B"))))</f>
        <v>D</v>
      </c>
      <c r="F6" s="10" t="str">
        <f>IF('инд. оценка уровня 4 кл.'!F5=" "," ",IF('инд. оценка уровня 4 кл.'!F5=0,IF('инд. оценка уровня 3кл.'!F6=0,"D","C"),IF('инд. оценка уровня 4 кл.'!F5=1,IF('инд. оценка уровня 3кл.'!F6=1,"A","B"))))</f>
        <v>D</v>
      </c>
      <c r="G6" s="10" t="str">
        <f>IF('инд. оценка уровня 4 кл.'!G5=" "," ",IF('инд. оценка уровня 4 кл.'!G5=0,IF('инд. оценка уровня 3кл.'!G6=0,"D","C"),IF('инд. оценка уровня 4 кл.'!G5=1,IF('инд. оценка уровня 3кл.'!G6=1,"A","B"))))</f>
        <v>D</v>
      </c>
      <c r="H6" s="10" t="str">
        <f>IF('инд. оценка уровня 4 кл.'!H5=" "," ",IF('инд. оценка уровня 4 кл.'!H5=0,IF('инд. оценка уровня 3кл.'!H6=0,"D","C"),IF('инд. оценка уровня 4 кл.'!H5=1,IF('инд. оценка уровня 3кл.'!H6=1,"A","B"))))</f>
        <v>D</v>
      </c>
      <c r="I6" s="10" t="str">
        <f>IF('инд. оценка уровня 4 кл.'!I5=" "," ",IF('инд. оценка уровня 4 кл.'!I5=0,IF('инд. оценка уровня 3кл.'!I6=0,"D","C"),IF('инд. оценка уровня 4 кл.'!I5=1,IF('инд. оценка уровня 3кл.'!I6=1,"A","B"))))</f>
        <v>D</v>
      </c>
      <c r="J6" s="10" t="str">
        <f>IF('инд. оценка уровня 4 кл.'!J5=" "," ",IF('инд. оценка уровня 4 кл.'!J5=0,IF('инд. оценка уровня 3кл.'!J6=0,"D","C"),IF('инд. оценка уровня 4 кл.'!J5=1,IF('инд. оценка уровня 3кл.'!J6=1,"A","B"))))</f>
        <v>D</v>
      </c>
      <c r="K6" s="10" t="str">
        <f>IF('инд. оценка уровня 4 кл.'!K5=" "," ",IF('инд. оценка уровня 4 кл.'!K5=0,IF('инд. оценка уровня 3кл.'!K6=0,"D","C"),IF('инд. оценка уровня 4 кл.'!K5=1,IF('инд. оценка уровня 3кл.'!K6=1,"A","B"))))</f>
        <v>D</v>
      </c>
      <c r="L6" s="10" t="str">
        <f>IF('инд. оценка уровня 4 кл.'!L5=" "," ",IF('инд. оценка уровня 4 кл.'!L5=0,IF('инд. оценка уровня 3кл.'!L6=0,"D","C"),IF('инд. оценка уровня 4 кл.'!L5=1,IF('инд. оценка уровня 3кл.'!L6=1,"A","B"))))</f>
        <v>D</v>
      </c>
      <c r="M6" s="10" t="str">
        <f>IF('инд. оценка уровня 4 кл.'!M5=" "," ",IF('инд. оценка уровня 4 кл.'!M5=0,IF('инд. оценка уровня 3кл.'!M6=0,"D","C"),IF('инд. оценка уровня 4 кл.'!M5=1,IF('инд. оценка уровня 3кл.'!M6=1,"A","B"))))</f>
        <v>D</v>
      </c>
      <c r="N6" s="10" t="str">
        <f>IF('инд. оценка уровня 4 кл.'!N5=" "," ",IF('инд. оценка уровня 4 кл.'!N5=0,IF('инд. оценка уровня 3кл.'!N6=0,"D","C"),IF('инд. оценка уровня 4 кл.'!N5=1,IF('инд. оценка уровня 3кл.'!N6=1,"A","B"))))</f>
        <v>D</v>
      </c>
      <c r="O6" s="10" t="str">
        <f>IF('инд. оценка уровня 4 кл.'!O5=" "," ",IF('инд. оценка уровня 4 кл.'!O5=0,IF('инд. оценка уровня 3кл.'!O6=0,"D","C"),IF('инд. оценка уровня 4 кл.'!O5=1,IF('инд. оценка уровня 3кл.'!O6=1,"A","B"))))</f>
        <v>D</v>
      </c>
      <c r="P6" s="10" t="str">
        <f>IF('инд. оценка уровня 4 кл.'!P5=" "," ",IF('инд. оценка уровня 4 кл.'!P5=0,IF('инд. оценка уровня 3кл.'!P6=0,"D","C"),IF('инд. оценка уровня 4 кл.'!P5=1,IF('инд. оценка уровня 3кл.'!P6=1,"A","B"))))</f>
        <v>D</v>
      </c>
      <c r="Q6" s="10" t="str">
        <f>IF('инд. оценка уровня 4 кл.'!Q5=" "," ",IF('инд. оценка уровня 4 кл.'!Q5=0,IF('инд. оценка уровня 3кл.'!Q6=0,"D","C"),IF('инд. оценка уровня 4 кл.'!Q5=1,IF('инд. оценка уровня 3кл.'!Q6=1,"A","B"))))</f>
        <v>D</v>
      </c>
      <c r="R6" s="10" t="str">
        <f>IF('инд. оценка уровня 4 кл.'!R5=" "," ",IF('инд. оценка уровня 4 кл.'!R5=0,IF('инд. оценка уровня 3кл.'!R6=0,"D","C"),IF('инд. оценка уровня 4 кл.'!R5=1,IF('инд. оценка уровня 3кл.'!R6=1,"A","B"))))</f>
        <v>D</v>
      </c>
      <c r="S6" s="10" t="str">
        <f>IF('инд. оценка уровня 4 кл.'!S5=" "," ",IF('инд. оценка уровня 4 кл.'!S5=0,IF('инд. оценка уровня 3кл.'!S6=0,"D","C"),IF('инд. оценка уровня 4 кл.'!S5=1,IF('инд. оценка уровня 3кл.'!S6=1,"A","B"))))</f>
        <v>D</v>
      </c>
      <c r="T6" s="10" t="str">
        <f>IF('инд. оценка уровня 4 кл.'!T5=" "," ",IF('инд. оценка уровня 4 кл.'!T5=0,IF('инд. оценка уровня 3кл.'!T6=0,"D","C"),IF('инд. оценка уровня 4 кл.'!T5=1,IF('инд. оценка уровня 3кл.'!T6=1,"A","B"))))</f>
        <v>D</v>
      </c>
      <c r="U6" s="10" t="str">
        <f>IF('инд. оценка уровня 4 кл.'!U5=" "," ",IF('инд. оценка уровня 4 кл.'!U5=0,IF('инд. оценка уровня 3кл.'!U6=0,"D","C"),IF('инд. оценка уровня 4 кл.'!U5=1,IF('инд. оценка уровня 3кл.'!U6=1,"A","B"))))</f>
        <v>D</v>
      </c>
      <c r="V6" s="10" t="str">
        <f>IF('инд. оценка уровня 4 кл.'!V5=" "," ",IF('инд. оценка уровня 4 кл.'!V5=0,IF('инд. оценка уровня 3кл.'!V6=0,"D","C"),IF('инд. оценка уровня 4 кл.'!V5=1,IF('инд. оценка уровня 3кл.'!V6=1,"A","B"))))</f>
        <v>D</v>
      </c>
      <c r="W6" s="10" t="str">
        <f>IF('инд. оценка уровня 4 кл.'!W5=" "," ",IF('инд. оценка уровня 4 кл.'!W5=0,IF('инд. оценка уровня 3кл.'!W6=0,"D","C"),IF('инд. оценка уровня 4 кл.'!W5=1,IF('инд. оценка уровня 3кл.'!W6=1,"A","B"))))</f>
        <v>D</v>
      </c>
      <c r="X6" s="10" t="str">
        <f>IF('инд. оценка уровня 4 кл.'!X5=" "," ",IF('инд. оценка уровня 4 кл.'!X5=0,IF('инд. оценка уровня 3кл.'!X6=0,"D","C"),IF('инд. оценка уровня 4 кл.'!X5=1,IF('инд. оценка уровня 3кл.'!X6=1,"A","B"))))</f>
        <v>D</v>
      </c>
      <c r="Y6" s="10" t="str">
        <f>IF('инд. оценка уровня 4 кл.'!Y5=" "," ",IF('инд. оценка уровня 4 кл.'!Y5=0,IF('инд. оценка уровня 3кл.'!Y6=0,"D","C"),IF('инд. оценка уровня 4 кл.'!Y5=1,IF('инд. оценка уровня 3кл.'!Y6=1,"A","B"))))</f>
        <v>D</v>
      </c>
      <c r="Z6" s="246"/>
      <c r="AA6" s="246"/>
      <c r="AB6" s="246"/>
    </row>
    <row r="7" spans="1:28" ht="11.25" customHeight="1" x14ac:dyDescent="0.2">
      <c r="A7" s="170">
        <v>2</v>
      </c>
      <c r="B7" s="143" t="str">
        <f>'Первичные данные 4 кл.'!B7</f>
        <v>Байков Егор</v>
      </c>
      <c r="C7" s="10" t="str">
        <f>IF('инд. оценка уровня 4 кл.'!C6=" "," ",IF('инд. оценка уровня 4 кл.'!C6=0,IF('инд. оценка уровня 3кл.'!C7=0,"D","C"),IF('инд. оценка уровня 4 кл.'!C6=1,IF('инд. оценка уровня 3кл.'!C7=1,"A","B"))))</f>
        <v>D</v>
      </c>
      <c r="D7" s="10" t="str">
        <f>IF('инд. оценка уровня 4 кл.'!D6=" "," ",IF('инд. оценка уровня 4 кл.'!D6=0,IF('инд. оценка уровня 3кл.'!D7=0,"D","C"),IF('инд. оценка уровня 4 кл.'!D6=1,IF('инд. оценка уровня 3кл.'!D7=1,"A","B"))))</f>
        <v>D</v>
      </c>
      <c r="E7" s="10" t="str">
        <f>IF('инд. оценка уровня 4 кл.'!E6=" "," ",IF('инд. оценка уровня 4 кл.'!E6=0,IF('инд. оценка уровня 3кл.'!E7=0,"D","C"),IF('инд. оценка уровня 4 кл.'!E6=1,IF('инд. оценка уровня 3кл.'!E7=1,"A","B"))))</f>
        <v>D</v>
      </c>
      <c r="F7" s="10" t="str">
        <f>IF('инд. оценка уровня 4 кл.'!F6=" "," ",IF('инд. оценка уровня 4 кл.'!F6=0,IF('инд. оценка уровня 3кл.'!F7=0,"D","C"),IF('инд. оценка уровня 4 кл.'!F6=1,IF('инд. оценка уровня 3кл.'!F7=1,"A","B"))))</f>
        <v>D</v>
      </c>
      <c r="G7" s="10" t="str">
        <f>IF('инд. оценка уровня 4 кл.'!G6=" "," ",IF('инд. оценка уровня 4 кл.'!G6=0,IF('инд. оценка уровня 3кл.'!G7=0,"D","C"),IF('инд. оценка уровня 4 кл.'!G6=1,IF('инд. оценка уровня 3кл.'!G7=1,"A","B"))))</f>
        <v>D</v>
      </c>
      <c r="H7" s="10" t="str">
        <f>IF('инд. оценка уровня 4 кл.'!H6=" "," ",IF('инд. оценка уровня 4 кл.'!H6=0,IF('инд. оценка уровня 3кл.'!H7=0,"D","C"),IF('инд. оценка уровня 4 кл.'!H6=1,IF('инд. оценка уровня 3кл.'!H7=1,"A","B"))))</f>
        <v>C</v>
      </c>
      <c r="I7" s="10" t="str">
        <f>IF('инд. оценка уровня 4 кл.'!I6=" "," ",IF('инд. оценка уровня 4 кл.'!I6=0,IF('инд. оценка уровня 3кл.'!I7=0,"D","C"),IF('инд. оценка уровня 4 кл.'!I6=1,IF('инд. оценка уровня 3кл.'!I7=1,"A","B"))))</f>
        <v>C</v>
      </c>
      <c r="J7" s="10" t="str">
        <f>IF('инд. оценка уровня 4 кл.'!J6=" "," ",IF('инд. оценка уровня 4 кл.'!J6=0,IF('инд. оценка уровня 3кл.'!J7=0,"D","C"),IF('инд. оценка уровня 4 кл.'!J6=1,IF('инд. оценка уровня 3кл.'!J7=1,"A","B"))))</f>
        <v>C</v>
      </c>
      <c r="K7" s="10" t="str">
        <f>IF('инд. оценка уровня 4 кл.'!K6=" "," ",IF('инд. оценка уровня 4 кл.'!K6=0,IF('инд. оценка уровня 3кл.'!K7=0,"D","C"),IF('инд. оценка уровня 4 кл.'!K6=1,IF('инд. оценка уровня 3кл.'!K7=1,"A","B"))))</f>
        <v>C</v>
      </c>
      <c r="L7" s="10" t="str">
        <f>IF('инд. оценка уровня 4 кл.'!L6=" "," ",IF('инд. оценка уровня 4 кл.'!L6=0,IF('инд. оценка уровня 3кл.'!L7=0,"D","C"),IF('инд. оценка уровня 4 кл.'!L6=1,IF('инд. оценка уровня 3кл.'!L7=1,"A","B"))))</f>
        <v>D</v>
      </c>
      <c r="M7" s="10" t="str">
        <f>IF('инд. оценка уровня 4 кл.'!M6=" "," ",IF('инд. оценка уровня 4 кл.'!M6=0,IF('инд. оценка уровня 3кл.'!M7=0,"D","C"),IF('инд. оценка уровня 4 кл.'!M6=1,IF('инд. оценка уровня 3кл.'!M7=1,"A","B"))))</f>
        <v>D</v>
      </c>
      <c r="N7" s="10" t="str">
        <f>IF('инд. оценка уровня 4 кл.'!N6=" "," ",IF('инд. оценка уровня 4 кл.'!N6=0,IF('инд. оценка уровня 3кл.'!N7=0,"D","C"),IF('инд. оценка уровня 4 кл.'!N6=1,IF('инд. оценка уровня 3кл.'!N7=1,"A","B"))))</f>
        <v>C</v>
      </c>
      <c r="O7" s="10" t="str">
        <f>IF('инд. оценка уровня 4 кл.'!O6=" "," ",IF('инд. оценка уровня 4 кл.'!O6=0,IF('инд. оценка уровня 3кл.'!O7=0,"D","C"),IF('инд. оценка уровня 4 кл.'!O6=1,IF('инд. оценка уровня 3кл.'!O7=1,"A","B"))))</f>
        <v>C</v>
      </c>
      <c r="P7" s="10" t="str">
        <f>IF('инд. оценка уровня 4 кл.'!P6=" "," ",IF('инд. оценка уровня 4 кл.'!P6=0,IF('инд. оценка уровня 3кл.'!P7=0,"D","C"),IF('инд. оценка уровня 4 кл.'!P6=1,IF('инд. оценка уровня 3кл.'!P7=1,"A","B"))))</f>
        <v>C</v>
      </c>
      <c r="Q7" s="10" t="str">
        <f>IF('инд. оценка уровня 4 кл.'!Q6=" "," ",IF('инд. оценка уровня 4 кл.'!Q6=0,IF('инд. оценка уровня 3кл.'!Q7=0,"D","C"),IF('инд. оценка уровня 4 кл.'!Q6=1,IF('инд. оценка уровня 3кл.'!Q7=1,"A","B"))))</f>
        <v>C</v>
      </c>
      <c r="R7" s="10" t="str">
        <f>IF('инд. оценка уровня 4 кл.'!R6=" "," ",IF('инд. оценка уровня 4 кл.'!R6=0,IF('инд. оценка уровня 3кл.'!R7=0,"D","C"),IF('инд. оценка уровня 4 кл.'!R6=1,IF('инд. оценка уровня 3кл.'!R7=1,"A","B"))))</f>
        <v>C</v>
      </c>
      <c r="S7" s="10" t="str">
        <f>IF('инд. оценка уровня 4 кл.'!S6=" "," ",IF('инд. оценка уровня 4 кл.'!S6=0,IF('инд. оценка уровня 3кл.'!S7=0,"D","C"),IF('инд. оценка уровня 4 кл.'!S6=1,IF('инд. оценка уровня 3кл.'!S7=1,"A","B"))))</f>
        <v>C</v>
      </c>
      <c r="T7" s="10" t="str">
        <f>IF('инд. оценка уровня 4 кл.'!T6=" "," ",IF('инд. оценка уровня 4 кл.'!T6=0,IF('инд. оценка уровня 3кл.'!T7=0,"D","C"),IF('инд. оценка уровня 4 кл.'!T6=1,IF('инд. оценка уровня 3кл.'!T7=1,"A","B"))))</f>
        <v>C</v>
      </c>
      <c r="U7" s="10" t="str">
        <f>IF('инд. оценка уровня 4 кл.'!U6=" "," ",IF('инд. оценка уровня 4 кл.'!U6=0,IF('инд. оценка уровня 3кл.'!U7=0,"D","C"),IF('инд. оценка уровня 4 кл.'!U6=1,IF('инд. оценка уровня 3кл.'!U7=1,"A","B"))))</f>
        <v>D</v>
      </c>
      <c r="V7" s="10" t="str">
        <f>IF('инд. оценка уровня 4 кл.'!V6=" "," ",IF('инд. оценка уровня 4 кл.'!V6=0,IF('инд. оценка уровня 3кл.'!V7=0,"D","C"),IF('инд. оценка уровня 4 кл.'!V6=1,IF('инд. оценка уровня 3кл.'!V7=1,"A","B"))))</f>
        <v>D</v>
      </c>
      <c r="W7" s="10" t="str">
        <f>IF('инд. оценка уровня 4 кл.'!W6=" "," ",IF('инд. оценка уровня 4 кл.'!W6=0,IF('инд. оценка уровня 3кл.'!W7=0,"D","C"),IF('инд. оценка уровня 4 кл.'!W6=1,IF('инд. оценка уровня 3кл.'!W7=1,"A","B"))))</f>
        <v>C</v>
      </c>
      <c r="X7" s="10" t="str">
        <f>IF('инд. оценка уровня 4 кл.'!X6=" "," ",IF('инд. оценка уровня 4 кл.'!X6=0,IF('инд. оценка уровня 3кл.'!X7=0,"D","C"),IF('инд. оценка уровня 4 кл.'!X6=1,IF('инд. оценка уровня 3кл.'!X7=1,"A","B"))))</f>
        <v>C</v>
      </c>
      <c r="Y7" s="10" t="str">
        <f>IF('инд. оценка уровня 4 кл.'!Y6=" "," ",IF('инд. оценка уровня 4 кл.'!Y6=0,IF('инд. оценка уровня 3кл.'!Y7=0,"D","C"),IF('инд. оценка уровня 4 кл.'!Y6=1,IF('инд. оценка уровня 3кл.'!Y7=1,"A","B"))))</f>
        <v>C</v>
      </c>
      <c r="Z7" s="246"/>
      <c r="AA7" s="246"/>
      <c r="AB7" s="246"/>
    </row>
    <row r="8" spans="1:28" ht="11.25" customHeight="1" x14ac:dyDescent="0.2">
      <c r="A8" s="170">
        <v>3</v>
      </c>
      <c r="B8" s="143" t="str">
        <f>'Первичные данные 4 кл.'!B8</f>
        <v>Боклаганич Артем</v>
      </c>
      <c r="C8" s="10" t="str">
        <f>IF('инд. оценка уровня 4 кл.'!C7=" "," ",IF('инд. оценка уровня 4 кл.'!C7=0,IF('инд. оценка уровня 3кл.'!C8=0,"D","C"),IF('инд. оценка уровня 4 кл.'!C7=1,IF('инд. оценка уровня 3кл.'!C8=1,"A","B"))))</f>
        <v>D</v>
      </c>
      <c r="D8" s="10" t="str">
        <f>IF('инд. оценка уровня 4 кл.'!D7=" "," ",IF('инд. оценка уровня 4 кл.'!D7=0,IF('инд. оценка уровня 3кл.'!D8=0,"D","C"),IF('инд. оценка уровня 4 кл.'!D7=1,IF('инд. оценка уровня 3кл.'!D8=1,"A","B"))))</f>
        <v>D</v>
      </c>
      <c r="E8" s="10" t="str">
        <f>IF('инд. оценка уровня 4 кл.'!E7=" "," ",IF('инд. оценка уровня 4 кл.'!E7=0,IF('инд. оценка уровня 3кл.'!E8=0,"D","C"),IF('инд. оценка уровня 4 кл.'!E7=1,IF('инд. оценка уровня 3кл.'!E8=1,"A","B"))))</f>
        <v>D</v>
      </c>
      <c r="F8" s="10" t="str">
        <f>IF('инд. оценка уровня 4 кл.'!F7=" "," ",IF('инд. оценка уровня 4 кл.'!F7=0,IF('инд. оценка уровня 3кл.'!F8=0,"D","C"),IF('инд. оценка уровня 4 кл.'!F7=1,IF('инд. оценка уровня 3кл.'!F8=1,"A","B"))))</f>
        <v>D</v>
      </c>
      <c r="G8" s="10" t="str">
        <f>IF('инд. оценка уровня 4 кл.'!G7=" "," ",IF('инд. оценка уровня 4 кл.'!G7=0,IF('инд. оценка уровня 3кл.'!G8=0,"D","C"),IF('инд. оценка уровня 4 кл.'!G7=1,IF('инд. оценка уровня 3кл.'!G8=1,"A","B"))))</f>
        <v>D</v>
      </c>
      <c r="H8" s="10" t="str">
        <f>IF('инд. оценка уровня 4 кл.'!H7=" "," ",IF('инд. оценка уровня 4 кл.'!H7=0,IF('инд. оценка уровня 3кл.'!H8=0,"D","C"),IF('инд. оценка уровня 4 кл.'!H7=1,IF('инд. оценка уровня 3кл.'!H8=1,"A","B"))))</f>
        <v>D</v>
      </c>
      <c r="I8" s="10" t="str">
        <f>IF('инд. оценка уровня 4 кл.'!I7=" "," ",IF('инд. оценка уровня 4 кл.'!I7=0,IF('инд. оценка уровня 3кл.'!I8=0,"D","C"),IF('инд. оценка уровня 4 кл.'!I7=1,IF('инд. оценка уровня 3кл.'!I8=1,"A","B"))))</f>
        <v>C</v>
      </c>
      <c r="J8" s="10" t="str">
        <f>IF('инд. оценка уровня 4 кл.'!J7=" "," ",IF('инд. оценка уровня 4 кл.'!J7=0,IF('инд. оценка уровня 3кл.'!J8=0,"D","C"),IF('инд. оценка уровня 4 кл.'!J7=1,IF('инд. оценка уровня 3кл.'!J8=1,"A","B"))))</f>
        <v>D</v>
      </c>
      <c r="K8" s="10" t="str">
        <f>IF('инд. оценка уровня 4 кл.'!K7=" "," ",IF('инд. оценка уровня 4 кл.'!K7=0,IF('инд. оценка уровня 3кл.'!K8=0,"D","C"),IF('инд. оценка уровня 4 кл.'!K7=1,IF('инд. оценка уровня 3кл.'!K8=1,"A","B"))))</f>
        <v>D</v>
      </c>
      <c r="L8" s="10" t="str">
        <f>IF('инд. оценка уровня 4 кл.'!L7=" "," ",IF('инд. оценка уровня 4 кл.'!L7=0,IF('инд. оценка уровня 3кл.'!L8=0,"D","C"),IF('инд. оценка уровня 4 кл.'!L7=1,IF('инд. оценка уровня 3кл.'!L8=1,"A","B"))))</f>
        <v>D</v>
      </c>
      <c r="M8" s="10" t="str">
        <f>IF('инд. оценка уровня 4 кл.'!M7=" "," ",IF('инд. оценка уровня 4 кл.'!M7=0,IF('инд. оценка уровня 3кл.'!M8=0,"D","C"),IF('инд. оценка уровня 4 кл.'!M7=1,IF('инд. оценка уровня 3кл.'!M8=1,"A","B"))))</f>
        <v>D</v>
      </c>
      <c r="N8" s="10" t="str">
        <f>IF('инд. оценка уровня 4 кл.'!N7=" "," ",IF('инд. оценка уровня 4 кл.'!N7=0,IF('инд. оценка уровня 3кл.'!N8=0,"D","C"),IF('инд. оценка уровня 4 кл.'!N7=1,IF('инд. оценка уровня 3кл.'!N8=1,"A","B"))))</f>
        <v>D</v>
      </c>
      <c r="O8" s="10" t="str">
        <f>IF('инд. оценка уровня 4 кл.'!O7=" "," ",IF('инд. оценка уровня 4 кл.'!O7=0,IF('инд. оценка уровня 3кл.'!O8=0,"D","C"),IF('инд. оценка уровня 4 кл.'!O7=1,IF('инд. оценка уровня 3кл.'!O8=1,"A","B"))))</f>
        <v>D</v>
      </c>
      <c r="P8" s="10" t="str">
        <f>IF('инд. оценка уровня 4 кл.'!P7=" "," ",IF('инд. оценка уровня 4 кл.'!P7=0,IF('инд. оценка уровня 3кл.'!P8=0,"D","C"),IF('инд. оценка уровня 4 кл.'!P7=1,IF('инд. оценка уровня 3кл.'!P8=1,"A","B"))))</f>
        <v>D</v>
      </c>
      <c r="Q8" s="10" t="str">
        <f>IF('инд. оценка уровня 4 кл.'!Q7=" "," ",IF('инд. оценка уровня 4 кл.'!Q7=0,IF('инд. оценка уровня 3кл.'!Q8=0,"D","C"),IF('инд. оценка уровня 4 кл.'!Q7=1,IF('инд. оценка уровня 3кл.'!Q8=1,"A","B"))))</f>
        <v>D</v>
      </c>
      <c r="R8" s="10" t="str">
        <f>IF('инд. оценка уровня 4 кл.'!R7=" "," ",IF('инд. оценка уровня 4 кл.'!R7=0,IF('инд. оценка уровня 3кл.'!R8=0,"D","C"),IF('инд. оценка уровня 4 кл.'!R7=1,IF('инд. оценка уровня 3кл.'!R8=1,"A","B"))))</f>
        <v>D</v>
      </c>
      <c r="S8" s="10" t="str">
        <f>IF('инд. оценка уровня 4 кл.'!S7=" "," ",IF('инд. оценка уровня 4 кл.'!S7=0,IF('инд. оценка уровня 3кл.'!S8=0,"D","C"),IF('инд. оценка уровня 4 кл.'!S7=1,IF('инд. оценка уровня 3кл.'!S8=1,"A","B"))))</f>
        <v>D</v>
      </c>
      <c r="T8" s="10" t="str">
        <f>IF('инд. оценка уровня 4 кл.'!T7=" "," ",IF('инд. оценка уровня 4 кл.'!T7=0,IF('инд. оценка уровня 3кл.'!T8=0,"D","C"),IF('инд. оценка уровня 4 кл.'!T7=1,IF('инд. оценка уровня 3кл.'!T8=1,"A","B"))))</f>
        <v>C</v>
      </c>
      <c r="U8" s="10" t="str">
        <f>IF('инд. оценка уровня 4 кл.'!U7=" "," ",IF('инд. оценка уровня 4 кл.'!U7=0,IF('инд. оценка уровня 3кл.'!U8=0,"D","C"),IF('инд. оценка уровня 4 кл.'!U7=1,IF('инд. оценка уровня 3кл.'!U8=1,"A","B"))))</f>
        <v>D</v>
      </c>
      <c r="V8" s="10" t="str">
        <f>IF('инд. оценка уровня 4 кл.'!V7=" "," ",IF('инд. оценка уровня 4 кл.'!V7=0,IF('инд. оценка уровня 3кл.'!V8=0,"D","C"),IF('инд. оценка уровня 4 кл.'!V7=1,IF('инд. оценка уровня 3кл.'!V8=1,"A","B"))))</f>
        <v>D</v>
      </c>
      <c r="W8" s="10" t="str">
        <f>IF('инд. оценка уровня 4 кл.'!W7=" "," ",IF('инд. оценка уровня 4 кл.'!W7=0,IF('инд. оценка уровня 3кл.'!W8=0,"D","C"),IF('инд. оценка уровня 4 кл.'!W7=1,IF('инд. оценка уровня 3кл.'!W8=1,"A","B"))))</f>
        <v>D</v>
      </c>
      <c r="X8" s="10" t="str">
        <f>IF('инд. оценка уровня 4 кл.'!X7=" "," ",IF('инд. оценка уровня 4 кл.'!X7=0,IF('инд. оценка уровня 3кл.'!X8=0,"D","C"),IF('инд. оценка уровня 4 кл.'!X7=1,IF('инд. оценка уровня 3кл.'!X8=1,"A","B"))))</f>
        <v>D</v>
      </c>
      <c r="Y8" s="10" t="str">
        <f>IF('инд. оценка уровня 4 кл.'!Y7=" "," ",IF('инд. оценка уровня 4 кл.'!Y7=0,IF('инд. оценка уровня 3кл.'!Y8=0,"D","C"),IF('инд. оценка уровня 4 кл.'!Y7=1,IF('инд. оценка уровня 3кл.'!Y8=1,"A","B"))))</f>
        <v>D</v>
      </c>
      <c r="Z8" s="246"/>
      <c r="AA8" s="246"/>
      <c r="AB8" s="246"/>
    </row>
    <row r="9" spans="1:28" ht="11.25" customHeight="1" x14ac:dyDescent="0.2">
      <c r="A9" s="170">
        <v>4</v>
      </c>
      <c r="B9" s="143" t="str">
        <f>'Первичные данные 4 кл.'!B9</f>
        <v>Бутакова Мария</v>
      </c>
      <c r="C9" s="10" t="str">
        <f>IF('инд. оценка уровня 4 кл.'!C8=" "," ",IF('инд. оценка уровня 4 кл.'!C8=0,IF('инд. оценка уровня 3кл.'!C9=0,"D","C"),IF('инд. оценка уровня 4 кл.'!C8=1,IF('инд. оценка уровня 3кл.'!C9=1,"A","B"))))</f>
        <v>D</v>
      </c>
      <c r="D9" s="10" t="str">
        <f>IF('инд. оценка уровня 4 кл.'!D8=" "," ",IF('инд. оценка уровня 4 кл.'!D8=0,IF('инд. оценка уровня 3кл.'!D9=0,"D","C"),IF('инд. оценка уровня 4 кл.'!D8=1,IF('инд. оценка уровня 3кл.'!D9=1,"A","B"))))</f>
        <v>D</v>
      </c>
      <c r="E9" s="10" t="str">
        <f>IF('инд. оценка уровня 4 кл.'!E8=" "," ",IF('инд. оценка уровня 4 кл.'!E8=0,IF('инд. оценка уровня 3кл.'!E9=0,"D","C"),IF('инд. оценка уровня 4 кл.'!E8=1,IF('инд. оценка уровня 3кл.'!E9=1,"A","B"))))</f>
        <v>D</v>
      </c>
      <c r="F9" s="10" t="str">
        <f>IF('инд. оценка уровня 4 кл.'!F8=" "," ",IF('инд. оценка уровня 4 кл.'!F8=0,IF('инд. оценка уровня 3кл.'!F9=0,"D","C"),IF('инд. оценка уровня 4 кл.'!F8=1,IF('инд. оценка уровня 3кл.'!F9=1,"A","B"))))</f>
        <v>D</v>
      </c>
      <c r="G9" s="10" t="str">
        <f>IF('инд. оценка уровня 4 кл.'!G8=" "," ",IF('инд. оценка уровня 4 кл.'!G8=0,IF('инд. оценка уровня 3кл.'!G9=0,"D","C"),IF('инд. оценка уровня 4 кл.'!G8=1,IF('инд. оценка уровня 3кл.'!G9=1,"A","B"))))</f>
        <v>D</v>
      </c>
      <c r="H9" s="10" t="str">
        <f>IF('инд. оценка уровня 4 кл.'!H8=" "," ",IF('инд. оценка уровня 4 кл.'!H8=0,IF('инд. оценка уровня 3кл.'!H9=0,"D","C"),IF('инд. оценка уровня 4 кл.'!H8=1,IF('инд. оценка уровня 3кл.'!H9=1,"A","B"))))</f>
        <v>C</v>
      </c>
      <c r="I9" s="10" t="str">
        <f>IF('инд. оценка уровня 4 кл.'!I8=" "," ",IF('инд. оценка уровня 4 кл.'!I8=0,IF('инд. оценка уровня 3кл.'!I9=0,"D","C"),IF('инд. оценка уровня 4 кл.'!I8=1,IF('инд. оценка уровня 3кл.'!I9=1,"A","B"))))</f>
        <v>C</v>
      </c>
      <c r="J9" s="10" t="str">
        <f>IF('инд. оценка уровня 4 кл.'!J8=" "," ",IF('инд. оценка уровня 4 кл.'!J8=0,IF('инд. оценка уровня 3кл.'!J9=0,"D","C"),IF('инд. оценка уровня 4 кл.'!J8=1,IF('инд. оценка уровня 3кл.'!J9=1,"A","B"))))</f>
        <v>C</v>
      </c>
      <c r="K9" s="10" t="str">
        <f>IF('инд. оценка уровня 4 кл.'!K8=" "," ",IF('инд. оценка уровня 4 кл.'!K8=0,IF('инд. оценка уровня 3кл.'!K9=0,"D","C"),IF('инд. оценка уровня 4 кл.'!K8=1,IF('инд. оценка уровня 3кл.'!K9=1,"A","B"))))</f>
        <v>C</v>
      </c>
      <c r="L9" s="10" t="str">
        <f>IF('инд. оценка уровня 4 кл.'!L8=" "," ",IF('инд. оценка уровня 4 кл.'!L8=0,IF('инд. оценка уровня 3кл.'!L9=0,"D","C"),IF('инд. оценка уровня 4 кл.'!L8=1,IF('инд. оценка уровня 3кл.'!L9=1,"A","B"))))</f>
        <v>D</v>
      </c>
      <c r="M9" s="10" t="str">
        <f>IF('инд. оценка уровня 4 кл.'!M8=" "," ",IF('инд. оценка уровня 4 кл.'!M8=0,IF('инд. оценка уровня 3кл.'!M9=0,"D","C"),IF('инд. оценка уровня 4 кл.'!M8=1,IF('инд. оценка уровня 3кл.'!M9=1,"A","B"))))</f>
        <v>C</v>
      </c>
      <c r="N9" s="10" t="str">
        <f>IF('инд. оценка уровня 4 кл.'!N8=" "," ",IF('инд. оценка уровня 4 кл.'!N8=0,IF('инд. оценка уровня 3кл.'!N9=0,"D","C"),IF('инд. оценка уровня 4 кл.'!N8=1,IF('инд. оценка уровня 3кл.'!N9=1,"A","B"))))</f>
        <v>C</v>
      </c>
      <c r="O9" s="10" t="str">
        <f>IF('инд. оценка уровня 4 кл.'!O8=" "," ",IF('инд. оценка уровня 4 кл.'!O8=0,IF('инд. оценка уровня 3кл.'!O9=0,"D","C"),IF('инд. оценка уровня 4 кл.'!O8=1,IF('инд. оценка уровня 3кл.'!O9=1,"A","B"))))</f>
        <v>D</v>
      </c>
      <c r="P9" s="10" t="str">
        <f>IF('инд. оценка уровня 4 кл.'!P8=" "," ",IF('инд. оценка уровня 4 кл.'!P8=0,IF('инд. оценка уровня 3кл.'!P9=0,"D","C"),IF('инд. оценка уровня 4 кл.'!P8=1,IF('инд. оценка уровня 3кл.'!P9=1,"A","B"))))</f>
        <v>C</v>
      </c>
      <c r="Q9" s="10" t="str">
        <f>IF('инд. оценка уровня 4 кл.'!Q8=" "," ",IF('инд. оценка уровня 4 кл.'!Q8=0,IF('инд. оценка уровня 3кл.'!Q9=0,"D","C"),IF('инд. оценка уровня 4 кл.'!Q8=1,IF('инд. оценка уровня 3кл.'!Q9=1,"A","B"))))</f>
        <v>C</v>
      </c>
      <c r="R9" s="10" t="str">
        <f>IF('инд. оценка уровня 4 кл.'!R8=" "," ",IF('инд. оценка уровня 4 кл.'!R8=0,IF('инд. оценка уровня 3кл.'!R9=0,"D","C"),IF('инд. оценка уровня 4 кл.'!R8=1,IF('инд. оценка уровня 3кл.'!R9=1,"A","B"))))</f>
        <v>D</v>
      </c>
      <c r="S9" s="10" t="str">
        <f>IF('инд. оценка уровня 4 кл.'!S8=" "," ",IF('инд. оценка уровня 4 кл.'!S8=0,IF('инд. оценка уровня 3кл.'!S9=0,"D","C"),IF('инд. оценка уровня 4 кл.'!S8=1,IF('инд. оценка уровня 3кл.'!S9=1,"A","B"))))</f>
        <v>C</v>
      </c>
      <c r="T9" s="10" t="str">
        <f>IF('инд. оценка уровня 4 кл.'!T8=" "," ",IF('инд. оценка уровня 4 кл.'!T8=0,IF('инд. оценка уровня 3кл.'!T9=0,"D","C"),IF('инд. оценка уровня 4 кл.'!T8=1,IF('инд. оценка уровня 3кл.'!T9=1,"A","B"))))</f>
        <v>C</v>
      </c>
      <c r="U9" s="10" t="str">
        <f>IF('инд. оценка уровня 4 кл.'!U8=" "," ",IF('инд. оценка уровня 4 кл.'!U8=0,IF('инд. оценка уровня 3кл.'!U9=0,"D","C"),IF('инд. оценка уровня 4 кл.'!U8=1,IF('инд. оценка уровня 3кл.'!U9=1,"A","B"))))</f>
        <v>D</v>
      </c>
      <c r="V9" s="10" t="str">
        <f>IF('инд. оценка уровня 4 кл.'!V8=" "," ",IF('инд. оценка уровня 4 кл.'!V8=0,IF('инд. оценка уровня 3кл.'!V9=0,"D","C"),IF('инд. оценка уровня 4 кл.'!V8=1,IF('инд. оценка уровня 3кл.'!V9=1,"A","B"))))</f>
        <v>D</v>
      </c>
      <c r="W9" s="10" t="str">
        <f>IF('инд. оценка уровня 4 кл.'!W8=" "," ",IF('инд. оценка уровня 4 кл.'!W8=0,IF('инд. оценка уровня 3кл.'!W9=0,"D","C"),IF('инд. оценка уровня 4 кл.'!W8=1,IF('инд. оценка уровня 3кл.'!W9=1,"A","B"))))</f>
        <v>C</v>
      </c>
      <c r="X9" s="10" t="str">
        <f>IF('инд. оценка уровня 4 кл.'!X8=" "," ",IF('инд. оценка уровня 4 кл.'!X8=0,IF('инд. оценка уровня 3кл.'!X9=0,"D","C"),IF('инд. оценка уровня 4 кл.'!X8=1,IF('инд. оценка уровня 3кл.'!X9=1,"A","B"))))</f>
        <v>D</v>
      </c>
      <c r="Y9" s="10" t="str">
        <f>IF('инд. оценка уровня 4 кл.'!Y8=" "," ",IF('инд. оценка уровня 4 кл.'!Y8=0,IF('инд. оценка уровня 3кл.'!Y9=0,"D","C"),IF('инд. оценка уровня 4 кл.'!Y8=1,IF('инд. оценка уровня 3кл.'!Y9=1,"A","B"))))</f>
        <v>C</v>
      </c>
      <c r="Z9" s="246"/>
      <c r="AA9" s="246"/>
      <c r="AB9" s="246"/>
    </row>
    <row r="10" spans="1:28" ht="11.25" customHeight="1" x14ac:dyDescent="0.2">
      <c r="A10" s="170">
        <v>5</v>
      </c>
      <c r="B10" s="143" t="str">
        <f>'Первичные данные 4 кл.'!B10</f>
        <v>Волков Владислав</v>
      </c>
      <c r="C10" s="10" t="str">
        <f>IF('инд. оценка уровня 4 кл.'!C9=" "," ",IF('инд. оценка уровня 4 кл.'!C9=0,IF('инд. оценка уровня 3кл.'!C10=0,"D","C"),IF('инд. оценка уровня 4 кл.'!C9=1,IF('инд. оценка уровня 3кл.'!C10=1,"A","B"))))</f>
        <v>D</v>
      </c>
      <c r="D10" s="10" t="str">
        <f>IF('инд. оценка уровня 4 кл.'!D9=" "," ",IF('инд. оценка уровня 4 кл.'!D9=0,IF('инд. оценка уровня 3кл.'!D10=0,"D","C"),IF('инд. оценка уровня 4 кл.'!D9=1,IF('инд. оценка уровня 3кл.'!D10=1,"A","B"))))</f>
        <v>D</v>
      </c>
      <c r="E10" s="10" t="str">
        <f>IF('инд. оценка уровня 4 кл.'!E9=" "," ",IF('инд. оценка уровня 4 кл.'!E9=0,IF('инд. оценка уровня 3кл.'!E10=0,"D","C"),IF('инд. оценка уровня 4 кл.'!E9=1,IF('инд. оценка уровня 3кл.'!E10=1,"A","B"))))</f>
        <v>D</v>
      </c>
      <c r="F10" s="10" t="str">
        <f>IF('инд. оценка уровня 4 кл.'!F9=" "," ",IF('инд. оценка уровня 4 кл.'!F9=0,IF('инд. оценка уровня 3кл.'!F10=0,"D","C"),IF('инд. оценка уровня 4 кл.'!F9=1,IF('инд. оценка уровня 3кл.'!F10=1,"A","B"))))</f>
        <v>D</v>
      </c>
      <c r="G10" s="10" t="str">
        <f>IF('инд. оценка уровня 4 кл.'!G9=" "," ",IF('инд. оценка уровня 4 кл.'!G9=0,IF('инд. оценка уровня 3кл.'!G10=0,"D","C"),IF('инд. оценка уровня 4 кл.'!G9=1,IF('инд. оценка уровня 3кл.'!G10=1,"A","B"))))</f>
        <v>D</v>
      </c>
      <c r="H10" s="10" t="str">
        <f>IF('инд. оценка уровня 4 кл.'!H9=" "," ",IF('инд. оценка уровня 4 кл.'!H9=0,IF('инд. оценка уровня 3кл.'!H10=0,"D","C"),IF('инд. оценка уровня 4 кл.'!H9=1,IF('инд. оценка уровня 3кл.'!H10=1,"A","B"))))</f>
        <v>C</v>
      </c>
      <c r="I10" s="10" t="str">
        <f>IF('инд. оценка уровня 4 кл.'!I9=" "," ",IF('инд. оценка уровня 4 кл.'!I9=0,IF('инд. оценка уровня 3кл.'!I10=0,"D","C"),IF('инд. оценка уровня 4 кл.'!I9=1,IF('инд. оценка уровня 3кл.'!I10=1,"A","B"))))</f>
        <v>D</v>
      </c>
      <c r="J10" s="10" t="str">
        <f>IF('инд. оценка уровня 4 кл.'!J9=" "," ",IF('инд. оценка уровня 4 кл.'!J9=0,IF('инд. оценка уровня 3кл.'!J10=0,"D","C"),IF('инд. оценка уровня 4 кл.'!J9=1,IF('инд. оценка уровня 3кл.'!J10=1,"A","B"))))</f>
        <v>D</v>
      </c>
      <c r="K10" s="10" t="str">
        <f>IF('инд. оценка уровня 4 кл.'!K9=" "," ",IF('инд. оценка уровня 4 кл.'!K9=0,IF('инд. оценка уровня 3кл.'!K10=0,"D","C"),IF('инд. оценка уровня 4 кл.'!K9=1,IF('инд. оценка уровня 3кл.'!K10=1,"A","B"))))</f>
        <v>D</v>
      </c>
      <c r="L10" s="10" t="str">
        <f>IF('инд. оценка уровня 4 кл.'!L9=" "," ",IF('инд. оценка уровня 4 кл.'!L9=0,IF('инд. оценка уровня 3кл.'!L10=0,"D","C"),IF('инд. оценка уровня 4 кл.'!L9=1,IF('инд. оценка уровня 3кл.'!L10=1,"A","B"))))</f>
        <v>C</v>
      </c>
      <c r="M10" s="10" t="str">
        <f>IF('инд. оценка уровня 4 кл.'!M9=" "," ",IF('инд. оценка уровня 4 кл.'!M9=0,IF('инд. оценка уровня 3кл.'!M10=0,"D","C"),IF('инд. оценка уровня 4 кл.'!M9=1,IF('инд. оценка уровня 3кл.'!M10=1,"A","B"))))</f>
        <v>C</v>
      </c>
      <c r="N10" s="10" t="str">
        <f>IF('инд. оценка уровня 4 кл.'!N9=" "," ",IF('инд. оценка уровня 4 кл.'!N9=0,IF('инд. оценка уровня 3кл.'!N10=0,"D","C"),IF('инд. оценка уровня 4 кл.'!N9=1,IF('инд. оценка уровня 3кл.'!N10=1,"A","B"))))</f>
        <v>C</v>
      </c>
      <c r="O10" s="10" t="str">
        <f>IF('инд. оценка уровня 4 кл.'!O9=" "," ",IF('инд. оценка уровня 4 кл.'!O9=0,IF('инд. оценка уровня 3кл.'!O10=0,"D","C"),IF('инд. оценка уровня 4 кл.'!O9=1,IF('инд. оценка уровня 3кл.'!O10=1,"A","B"))))</f>
        <v>D</v>
      </c>
      <c r="P10" s="10" t="str">
        <f>IF('инд. оценка уровня 4 кл.'!P9=" "," ",IF('инд. оценка уровня 4 кл.'!P9=0,IF('инд. оценка уровня 3кл.'!P10=0,"D","C"),IF('инд. оценка уровня 4 кл.'!P9=1,IF('инд. оценка уровня 3кл.'!P10=1,"A","B"))))</f>
        <v>D</v>
      </c>
      <c r="Q10" s="10" t="str">
        <f>IF('инд. оценка уровня 4 кл.'!Q9=" "," ",IF('инд. оценка уровня 4 кл.'!Q9=0,IF('инд. оценка уровня 3кл.'!Q10=0,"D","C"),IF('инд. оценка уровня 4 кл.'!Q9=1,IF('инд. оценка уровня 3кл.'!Q10=1,"A","B"))))</f>
        <v>D</v>
      </c>
      <c r="R10" s="10" t="str">
        <f>IF('инд. оценка уровня 4 кл.'!R9=" "," ",IF('инд. оценка уровня 4 кл.'!R9=0,IF('инд. оценка уровня 3кл.'!R10=0,"D","C"),IF('инд. оценка уровня 4 кл.'!R9=1,IF('инд. оценка уровня 3кл.'!R10=1,"A","B"))))</f>
        <v>D</v>
      </c>
      <c r="S10" s="10" t="str">
        <f>IF('инд. оценка уровня 4 кл.'!S9=" "," ",IF('инд. оценка уровня 4 кл.'!S9=0,IF('инд. оценка уровня 3кл.'!S10=0,"D","C"),IF('инд. оценка уровня 4 кл.'!S9=1,IF('инд. оценка уровня 3кл.'!S10=1,"A","B"))))</f>
        <v>D</v>
      </c>
      <c r="T10" s="10" t="str">
        <f>IF('инд. оценка уровня 4 кл.'!T9=" "," ",IF('инд. оценка уровня 4 кл.'!T9=0,IF('инд. оценка уровня 3кл.'!T10=0,"D","C"),IF('инд. оценка уровня 4 кл.'!T9=1,IF('инд. оценка уровня 3кл.'!T10=1,"A","B"))))</f>
        <v>C</v>
      </c>
      <c r="U10" s="10" t="str">
        <f>IF('инд. оценка уровня 4 кл.'!U9=" "," ",IF('инд. оценка уровня 4 кл.'!U9=0,IF('инд. оценка уровня 3кл.'!U10=0,"D","C"),IF('инд. оценка уровня 4 кл.'!U9=1,IF('инд. оценка уровня 3кл.'!U10=1,"A","B"))))</f>
        <v>D</v>
      </c>
      <c r="V10" s="10" t="str">
        <f>IF('инд. оценка уровня 4 кл.'!V9=" "," ",IF('инд. оценка уровня 4 кл.'!V9=0,IF('инд. оценка уровня 3кл.'!V10=0,"D","C"),IF('инд. оценка уровня 4 кл.'!V9=1,IF('инд. оценка уровня 3кл.'!V10=1,"A","B"))))</f>
        <v>D</v>
      </c>
      <c r="W10" s="10" t="str">
        <f>IF('инд. оценка уровня 4 кл.'!W9=" "," ",IF('инд. оценка уровня 4 кл.'!W9=0,IF('инд. оценка уровня 3кл.'!W10=0,"D","C"),IF('инд. оценка уровня 4 кл.'!W9=1,IF('инд. оценка уровня 3кл.'!W10=1,"A","B"))))</f>
        <v>D</v>
      </c>
      <c r="X10" s="10" t="str">
        <f>IF('инд. оценка уровня 4 кл.'!X9=" "," ",IF('инд. оценка уровня 4 кл.'!X9=0,IF('инд. оценка уровня 3кл.'!X10=0,"D","C"),IF('инд. оценка уровня 4 кл.'!X9=1,IF('инд. оценка уровня 3кл.'!X10=1,"A","B"))))</f>
        <v>D</v>
      </c>
      <c r="Y10" s="10" t="str">
        <f>IF('инд. оценка уровня 4 кл.'!Y9=" "," ",IF('инд. оценка уровня 4 кл.'!Y9=0,IF('инд. оценка уровня 3кл.'!Y10=0,"D","C"),IF('инд. оценка уровня 4 кл.'!Y9=1,IF('инд. оценка уровня 3кл.'!Y10=1,"A","B"))))</f>
        <v>D</v>
      </c>
      <c r="Z10" s="246"/>
      <c r="AA10" s="246"/>
      <c r="AB10" s="246"/>
    </row>
    <row r="11" spans="1:28" ht="11.25" customHeight="1" x14ac:dyDescent="0.2">
      <c r="A11" s="170">
        <v>6</v>
      </c>
      <c r="B11" s="143" t="str">
        <f>'Первичные данные 4 кл.'!B11</f>
        <v>Гук Артем</v>
      </c>
      <c r="C11" s="10" t="str">
        <f>IF('инд. оценка уровня 4 кл.'!C10=" "," ",IF('инд. оценка уровня 4 кл.'!C10=0,IF('инд. оценка уровня 3кл.'!C11=0,"D","C"),IF('инд. оценка уровня 4 кл.'!C10=1,IF('инд. оценка уровня 3кл.'!C11=1,"A","B"))))</f>
        <v>D</v>
      </c>
      <c r="D11" s="10" t="str">
        <f>IF('инд. оценка уровня 4 кл.'!D10=" "," ",IF('инд. оценка уровня 4 кл.'!D10=0,IF('инд. оценка уровня 3кл.'!D11=0,"D","C"),IF('инд. оценка уровня 4 кл.'!D10=1,IF('инд. оценка уровня 3кл.'!D11=1,"A","B"))))</f>
        <v>D</v>
      </c>
      <c r="E11" s="10" t="str">
        <f>IF('инд. оценка уровня 4 кл.'!E10=" "," ",IF('инд. оценка уровня 4 кл.'!E10=0,IF('инд. оценка уровня 3кл.'!E11=0,"D","C"),IF('инд. оценка уровня 4 кл.'!E10=1,IF('инд. оценка уровня 3кл.'!E11=1,"A","B"))))</f>
        <v>D</v>
      </c>
      <c r="F11" s="10" t="str">
        <f>IF('инд. оценка уровня 4 кл.'!F10=" "," ",IF('инд. оценка уровня 4 кл.'!F10=0,IF('инд. оценка уровня 3кл.'!F11=0,"D","C"),IF('инд. оценка уровня 4 кл.'!F10=1,IF('инд. оценка уровня 3кл.'!F11=1,"A","B"))))</f>
        <v>D</v>
      </c>
      <c r="G11" s="10" t="str">
        <f>IF('инд. оценка уровня 4 кл.'!G10=" "," ",IF('инд. оценка уровня 4 кл.'!G10=0,IF('инд. оценка уровня 3кл.'!G11=0,"D","C"),IF('инд. оценка уровня 4 кл.'!G10=1,IF('инд. оценка уровня 3кл.'!G11=1,"A","B"))))</f>
        <v>D</v>
      </c>
      <c r="H11" s="10" t="str">
        <f>IF('инд. оценка уровня 4 кл.'!H10=" "," ",IF('инд. оценка уровня 4 кл.'!H10=0,IF('инд. оценка уровня 3кл.'!H11=0,"D","C"),IF('инд. оценка уровня 4 кл.'!H10=1,IF('инд. оценка уровня 3кл.'!H11=1,"A","B"))))</f>
        <v>D</v>
      </c>
      <c r="I11" s="10" t="str">
        <f>IF('инд. оценка уровня 4 кл.'!I10=" "," ",IF('инд. оценка уровня 4 кл.'!I10=0,IF('инд. оценка уровня 3кл.'!I11=0,"D","C"),IF('инд. оценка уровня 4 кл.'!I10=1,IF('инд. оценка уровня 3кл.'!I11=1,"A","B"))))</f>
        <v>D</v>
      </c>
      <c r="J11" s="10" t="str">
        <f>IF('инд. оценка уровня 4 кл.'!J10=" "," ",IF('инд. оценка уровня 4 кл.'!J10=0,IF('инд. оценка уровня 3кл.'!J11=0,"D","C"),IF('инд. оценка уровня 4 кл.'!J10=1,IF('инд. оценка уровня 3кл.'!J11=1,"A","B"))))</f>
        <v>D</v>
      </c>
      <c r="K11" s="10" t="str">
        <f>IF('инд. оценка уровня 4 кл.'!K10=" "," ",IF('инд. оценка уровня 4 кл.'!K10=0,IF('инд. оценка уровня 3кл.'!K11=0,"D","C"),IF('инд. оценка уровня 4 кл.'!K10=1,IF('инд. оценка уровня 3кл.'!K11=1,"A","B"))))</f>
        <v>D</v>
      </c>
      <c r="L11" s="10" t="str">
        <f>IF('инд. оценка уровня 4 кл.'!L10=" "," ",IF('инд. оценка уровня 4 кл.'!L10=0,IF('инд. оценка уровня 3кл.'!L11=0,"D","C"),IF('инд. оценка уровня 4 кл.'!L10=1,IF('инд. оценка уровня 3кл.'!L11=1,"A","B"))))</f>
        <v>D</v>
      </c>
      <c r="M11" s="10" t="str">
        <f>IF('инд. оценка уровня 4 кл.'!M10=" "," ",IF('инд. оценка уровня 4 кл.'!M10=0,IF('инд. оценка уровня 3кл.'!M11=0,"D","C"),IF('инд. оценка уровня 4 кл.'!M10=1,IF('инд. оценка уровня 3кл.'!M11=1,"A","B"))))</f>
        <v>D</v>
      </c>
      <c r="N11" s="10" t="str">
        <f>IF('инд. оценка уровня 4 кл.'!N10=" "," ",IF('инд. оценка уровня 4 кл.'!N10=0,IF('инд. оценка уровня 3кл.'!N11=0,"D","C"),IF('инд. оценка уровня 4 кл.'!N10=1,IF('инд. оценка уровня 3кл.'!N11=1,"A","B"))))</f>
        <v>D</v>
      </c>
      <c r="O11" s="10" t="str">
        <f>IF('инд. оценка уровня 4 кл.'!O10=" "," ",IF('инд. оценка уровня 4 кл.'!O10=0,IF('инд. оценка уровня 3кл.'!O11=0,"D","C"),IF('инд. оценка уровня 4 кл.'!O10=1,IF('инд. оценка уровня 3кл.'!O11=1,"A","B"))))</f>
        <v>D</v>
      </c>
      <c r="P11" s="10" t="str">
        <f>IF('инд. оценка уровня 4 кл.'!P10=" "," ",IF('инд. оценка уровня 4 кл.'!P10=0,IF('инд. оценка уровня 3кл.'!P11=0,"D","C"),IF('инд. оценка уровня 4 кл.'!P10=1,IF('инд. оценка уровня 3кл.'!P11=1,"A","B"))))</f>
        <v>C</v>
      </c>
      <c r="Q11" s="10" t="str">
        <f>IF('инд. оценка уровня 4 кл.'!Q10=" "," ",IF('инд. оценка уровня 4 кл.'!Q10=0,IF('инд. оценка уровня 3кл.'!Q11=0,"D","C"),IF('инд. оценка уровня 4 кл.'!Q10=1,IF('инд. оценка уровня 3кл.'!Q11=1,"A","B"))))</f>
        <v>D</v>
      </c>
      <c r="R11" s="10" t="str">
        <f>IF('инд. оценка уровня 4 кл.'!R10=" "," ",IF('инд. оценка уровня 4 кл.'!R10=0,IF('инд. оценка уровня 3кл.'!R11=0,"D","C"),IF('инд. оценка уровня 4 кл.'!R10=1,IF('инд. оценка уровня 3кл.'!R11=1,"A","B"))))</f>
        <v>D</v>
      </c>
      <c r="S11" s="10" t="str">
        <f>IF('инд. оценка уровня 4 кл.'!S10=" "," ",IF('инд. оценка уровня 4 кл.'!S10=0,IF('инд. оценка уровня 3кл.'!S11=0,"D","C"),IF('инд. оценка уровня 4 кл.'!S10=1,IF('инд. оценка уровня 3кл.'!S11=1,"A","B"))))</f>
        <v>D</v>
      </c>
      <c r="T11" s="10" t="str">
        <f>IF('инд. оценка уровня 4 кл.'!T10=" "," ",IF('инд. оценка уровня 4 кл.'!T10=0,IF('инд. оценка уровня 3кл.'!T11=0,"D","C"),IF('инд. оценка уровня 4 кл.'!T10=1,IF('инд. оценка уровня 3кл.'!T11=1,"A","B"))))</f>
        <v>C</v>
      </c>
      <c r="U11" s="10" t="str">
        <f>IF('инд. оценка уровня 4 кл.'!U10=" "," ",IF('инд. оценка уровня 4 кл.'!U10=0,IF('инд. оценка уровня 3кл.'!U11=0,"D","C"),IF('инд. оценка уровня 4 кл.'!U10=1,IF('инд. оценка уровня 3кл.'!U11=1,"A","B"))))</f>
        <v>D</v>
      </c>
      <c r="V11" s="10" t="str">
        <f>IF('инд. оценка уровня 4 кл.'!V10=" "," ",IF('инд. оценка уровня 4 кл.'!V10=0,IF('инд. оценка уровня 3кл.'!V11=0,"D","C"),IF('инд. оценка уровня 4 кл.'!V10=1,IF('инд. оценка уровня 3кл.'!V11=1,"A","B"))))</f>
        <v>D</v>
      </c>
      <c r="W11" s="10" t="str">
        <f>IF('инд. оценка уровня 4 кл.'!W10=" "," ",IF('инд. оценка уровня 4 кл.'!W10=0,IF('инд. оценка уровня 3кл.'!W11=0,"D","C"),IF('инд. оценка уровня 4 кл.'!W10=1,IF('инд. оценка уровня 3кл.'!W11=1,"A","B"))))</f>
        <v>D</v>
      </c>
      <c r="X11" s="10" t="str">
        <f>IF('инд. оценка уровня 4 кл.'!X10=" "," ",IF('инд. оценка уровня 4 кл.'!X10=0,IF('инд. оценка уровня 3кл.'!X11=0,"D","C"),IF('инд. оценка уровня 4 кл.'!X10=1,IF('инд. оценка уровня 3кл.'!X11=1,"A","B"))))</f>
        <v>D</v>
      </c>
      <c r="Y11" s="10" t="str">
        <f>IF('инд. оценка уровня 4 кл.'!Y10=" "," ",IF('инд. оценка уровня 4 кл.'!Y10=0,IF('инд. оценка уровня 3кл.'!Y11=0,"D","C"),IF('инд. оценка уровня 4 кл.'!Y10=1,IF('инд. оценка уровня 3кл.'!Y11=1,"A","B"))))</f>
        <v>D</v>
      </c>
      <c r="Z11" s="246"/>
      <c r="AA11" s="246"/>
      <c r="AB11" s="246"/>
    </row>
    <row r="12" spans="1:28" ht="11.25" customHeight="1" x14ac:dyDescent="0.2">
      <c r="A12" s="170">
        <v>7</v>
      </c>
      <c r="B12" s="143" t="str">
        <f>'Первичные данные 4 кл.'!B12</f>
        <v>Демченкова Алина</v>
      </c>
      <c r="C12" s="10" t="str">
        <f>IF('инд. оценка уровня 4 кл.'!C11=" "," ",IF('инд. оценка уровня 4 кл.'!C11=0,IF('инд. оценка уровня 3кл.'!C12=0,"D","C"),IF('инд. оценка уровня 4 кл.'!C11=1,IF('инд. оценка уровня 3кл.'!C12=1,"A","B"))))</f>
        <v>D</v>
      </c>
      <c r="D12" s="10" t="str">
        <f>IF('инд. оценка уровня 4 кл.'!D11=" "," ",IF('инд. оценка уровня 4 кл.'!D11=0,IF('инд. оценка уровня 3кл.'!D12=0,"D","C"),IF('инд. оценка уровня 4 кл.'!D11=1,IF('инд. оценка уровня 3кл.'!D12=1,"A","B"))))</f>
        <v>D</v>
      </c>
      <c r="E12" s="10" t="str">
        <f>IF('инд. оценка уровня 4 кл.'!E11=" "," ",IF('инд. оценка уровня 4 кл.'!E11=0,IF('инд. оценка уровня 3кл.'!E12=0,"D","C"),IF('инд. оценка уровня 4 кл.'!E11=1,IF('инд. оценка уровня 3кл.'!E12=1,"A","B"))))</f>
        <v>D</v>
      </c>
      <c r="F12" s="10" t="str">
        <f>IF('инд. оценка уровня 4 кл.'!F11=" "," ",IF('инд. оценка уровня 4 кл.'!F11=0,IF('инд. оценка уровня 3кл.'!F12=0,"D","C"),IF('инд. оценка уровня 4 кл.'!F11=1,IF('инд. оценка уровня 3кл.'!F12=1,"A","B"))))</f>
        <v>D</v>
      </c>
      <c r="G12" s="10" t="str">
        <f>IF('инд. оценка уровня 4 кл.'!G11=" "," ",IF('инд. оценка уровня 4 кл.'!G11=0,IF('инд. оценка уровня 3кл.'!G12=0,"D","C"),IF('инд. оценка уровня 4 кл.'!G11=1,IF('инд. оценка уровня 3кл.'!G12=1,"A","B"))))</f>
        <v>D</v>
      </c>
      <c r="H12" s="10" t="str">
        <f>IF('инд. оценка уровня 4 кл.'!H11=" "," ",IF('инд. оценка уровня 4 кл.'!H11=0,IF('инд. оценка уровня 3кл.'!H12=0,"D","C"),IF('инд. оценка уровня 4 кл.'!H11=1,IF('инд. оценка уровня 3кл.'!H12=1,"A","B"))))</f>
        <v>D</v>
      </c>
      <c r="I12" s="10" t="str">
        <f>IF('инд. оценка уровня 4 кл.'!I11=" "," ",IF('инд. оценка уровня 4 кл.'!I11=0,IF('инд. оценка уровня 3кл.'!I12=0,"D","C"),IF('инд. оценка уровня 4 кл.'!I11=1,IF('инд. оценка уровня 3кл.'!I12=1,"A","B"))))</f>
        <v>D</v>
      </c>
      <c r="J12" s="10" t="str">
        <f>IF('инд. оценка уровня 4 кл.'!J11=" "," ",IF('инд. оценка уровня 4 кл.'!J11=0,IF('инд. оценка уровня 3кл.'!J12=0,"D","C"),IF('инд. оценка уровня 4 кл.'!J11=1,IF('инд. оценка уровня 3кл.'!J12=1,"A","B"))))</f>
        <v>D</v>
      </c>
      <c r="K12" s="10" t="str">
        <f>IF('инд. оценка уровня 4 кл.'!K11=" "," ",IF('инд. оценка уровня 4 кл.'!K11=0,IF('инд. оценка уровня 3кл.'!K12=0,"D","C"),IF('инд. оценка уровня 4 кл.'!K11=1,IF('инд. оценка уровня 3кл.'!K12=1,"A","B"))))</f>
        <v>D</v>
      </c>
      <c r="L12" s="10" t="str">
        <f>IF('инд. оценка уровня 4 кл.'!L11=" "," ",IF('инд. оценка уровня 4 кл.'!L11=0,IF('инд. оценка уровня 3кл.'!L12=0,"D","C"),IF('инд. оценка уровня 4 кл.'!L11=1,IF('инд. оценка уровня 3кл.'!L12=1,"A","B"))))</f>
        <v>D</v>
      </c>
      <c r="M12" s="10" t="str">
        <f>IF('инд. оценка уровня 4 кл.'!M11=" "," ",IF('инд. оценка уровня 4 кл.'!M11=0,IF('инд. оценка уровня 3кл.'!M12=0,"D","C"),IF('инд. оценка уровня 4 кл.'!M11=1,IF('инд. оценка уровня 3кл.'!M12=1,"A","B"))))</f>
        <v>D</v>
      </c>
      <c r="N12" s="10" t="str">
        <f>IF('инд. оценка уровня 4 кл.'!N11=" "," ",IF('инд. оценка уровня 4 кл.'!N11=0,IF('инд. оценка уровня 3кл.'!N12=0,"D","C"),IF('инд. оценка уровня 4 кл.'!N11=1,IF('инд. оценка уровня 3кл.'!N12=1,"A","B"))))</f>
        <v>D</v>
      </c>
      <c r="O12" s="10" t="str">
        <f>IF('инд. оценка уровня 4 кл.'!O11=" "," ",IF('инд. оценка уровня 4 кл.'!O11=0,IF('инд. оценка уровня 3кл.'!O12=0,"D","C"),IF('инд. оценка уровня 4 кл.'!O11=1,IF('инд. оценка уровня 3кл.'!O12=1,"A","B"))))</f>
        <v>D</v>
      </c>
      <c r="P12" s="10" t="str">
        <f>IF('инд. оценка уровня 4 кл.'!P11=" "," ",IF('инд. оценка уровня 4 кл.'!P11=0,IF('инд. оценка уровня 3кл.'!P12=0,"D","C"),IF('инд. оценка уровня 4 кл.'!P11=1,IF('инд. оценка уровня 3кл.'!P12=1,"A","B"))))</f>
        <v>D</v>
      </c>
      <c r="Q12" s="10" t="str">
        <f>IF('инд. оценка уровня 4 кл.'!Q11=" "," ",IF('инд. оценка уровня 4 кл.'!Q11=0,IF('инд. оценка уровня 3кл.'!Q12=0,"D","C"),IF('инд. оценка уровня 4 кл.'!Q11=1,IF('инд. оценка уровня 3кл.'!Q12=1,"A","B"))))</f>
        <v>D</v>
      </c>
      <c r="R12" s="10" t="str">
        <f>IF('инд. оценка уровня 4 кл.'!R11=" "," ",IF('инд. оценка уровня 4 кл.'!R11=0,IF('инд. оценка уровня 3кл.'!R12=0,"D","C"),IF('инд. оценка уровня 4 кл.'!R11=1,IF('инд. оценка уровня 3кл.'!R12=1,"A","B"))))</f>
        <v>D</v>
      </c>
      <c r="S12" s="10" t="str">
        <f>IF('инд. оценка уровня 4 кл.'!S11=" "," ",IF('инд. оценка уровня 4 кл.'!S11=0,IF('инд. оценка уровня 3кл.'!S12=0,"D","C"),IF('инд. оценка уровня 4 кл.'!S11=1,IF('инд. оценка уровня 3кл.'!S12=1,"A","B"))))</f>
        <v>D</v>
      </c>
      <c r="T12" s="10" t="str">
        <f>IF('инд. оценка уровня 4 кл.'!T11=" "," ",IF('инд. оценка уровня 4 кл.'!T11=0,IF('инд. оценка уровня 3кл.'!T12=0,"D","C"),IF('инд. оценка уровня 4 кл.'!T11=1,IF('инд. оценка уровня 3кл.'!T12=1,"A","B"))))</f>
        <v>D</v>
      </c>
      <c r="U12" s="10" t="str">
        <f>IF('инд. оценка уровня 4 кл.'!U11=" "," ",IF('инд. оценка уровня 4 кл.'!U11=0,IF('инд. оценка уровня 3кл.'!U12=0,"D","C"),IF('инд. оценка уровня 4 кл.'!U11=1,IF('инд. оценка уровня 3кл.'!U12=1,"A","B"))))</f>
        <v>D</v>
      </c>
      <c r="V12" s="10" t="str">
        <f>IF('инд. оценка уровня 4 кл.'!V11=" "," ",IF('инд. оценка уровня 4 кл.'!V11=0,IF('инд. оценка уровня 3кл.'!V12=0,"D","C"),IF('инд. оценка уровня 4 кл.'!V11=1,IF('инд. оценка уровня 3кл.'!V12=1,"A","B"))))</f>
        <v>D</v>
      </c>
      <c r="W12" s="10" t="str">
        <f>IF('инд. оценка уровня 4 кл.'!W11=" "," ",IF('инд. оценка уровня 4 кл.'!W11=0,IF('инд. оценка уровня 3кл.'!W12=0,"D","C"),IF('инд. оценка уровня 4 кл.'!W11=1,IF('инд. оценка уровня 3кл.'!W12=1,"A","B"))))</f>
        <v>D</v>
      </c>
      <c r="X12" s="10" t="str">
        <f>IF('инд. оценка уровня 4 кл.'!X11=" "," ",IF('инд. оценка уровня 4 кл.'!X11=0,IF('инд. оценка уровня 3кл.'!X12=0,"D","C"),IF('инд. оценка уровня 4 кл.'!X11=1,IF('инд. оценка уровня 3кл.'!X12=1,"A","B"))))</f>
        <v>D</v>
      </c>
      <c r="Y12" s="10" t="str">
        <f>IF('инд. оценка уровня 4 кл.'!Y11=" "," ",IF('инд. оценка уровня 4 кл.'!Y11=0,IF('инд. оценка уровня 3кл.'!Y12=0,"D","C"),IF('инд. оценка уровня 4 кл.'!Y11=1,IF('инд. оценка уровня 3кл.'!Y12=1,"A","B"))))</f>
        <v>D</v>
      </c>
      <c r="Z12" s="246"/>
      <c r="AA12" s="246"/>
      <c r="AB12" s="246"/>
    </row>
    <row r="13" spans="1:28" ht="11.25" customHeight="1" x14ac:dyDescent="0.2">
      <c r="A13" s="170">
        <v>8</v>
      </c>
      <c r="B13" s="143" t="str">
        <f>'Первичные данные 4 кл.'!B13</f>
        <v>Демченкова Диана</v>
      </c>
      <c r="C13" s="10" t="str">
        <f>IF('инд. оценка уровня 4 кл.'!C12=" "," ",IF('инд. оценка уровня 4 кл.'!C12=0,IF('инд. оценка уровня 3кл.'!C13=0,"D","C"),IF('инд. оценка уровня 4 кл.'!C12=1,IF('инд. оценка уровня 3кл.'!C13=1,"A","B"))))</f>
        <v>D</v>
      </c>
      <c r="D13" s="10" t="str">
        <f>IF('инд. оценка уровня 4 кл.'!D12=" "," ",IF('инд. оценка уровня 4 кл.'!D12=0,IF('инд. оценка уровня 3кл.'!D13=0,"D","C"),IF('инд. оценка уровня 4 кл.'!D12=1,IF('инд. оценка уровня 3кл.'!D13=1,"A","B"))))</f>
        <v>D</v>
      </c>
      <c r="E13" s="10" t="str">
        <f>IF('инд. оценка уровня 4 кл.'!E12=" "," ",IF('инд. оценка уровня 4 кл.'!E12=0,IF('инд. оценка уровня 3кл.'!E13=0,"D","C"),IF('инд. оценка уровня 4 кл.'!E12=1,IF('инд. оценка уровня 3кл.'!E13=1,"A","B"))))</f>
        <v>D</v>
      </c>
      <c r="F13" s="10" t="str">
        <f>IF('инд. оценка уровня 4 кл.'!F12=" "," ",IF('инд. оценка уровня 4 кл.'!F12=0,IF('инд. оценка уровня 3кл.'!F13=0,"D","C"),IF('инд. оценка уровня 4 кл.'!F12=1,IF('инд. оценка уровня 3кл.'!F13=1,"A","B"))))</f>
        <v>D</v>
      </c>
      <c r="G13" s="10" t="str">
        <f>IF('инд. оценка уровня 4 кл.'!G12=" "," ",IF('инд. оценка уровня 4 кл.'!G12=0,IF('инд. оценка уровня 3кл.'!G13=0,"D","C"),IF('инд. оценка уровня 4 кл.'!G12=1,IF('инд. оценка уровня 3кл.'!G13=1,"A","B"))))</f>
        <v>D</v>
      </c>
      <c r="H13" s="10" t="str">
        <f>IF('инд. оценка уровня 4 кл.'!H12=" "," ",IF('инд. оценка уровня 4 кл.'!H12=0,IF('инд. оценка уровня 3кл.'!H13=0,"D","C"),IF('инд. оценка уровня 4 кл.'!H12=1,IF('инд. оценка уровня 3кл.'!H13=1,"A","B"))))</f>
        <v>C</v>
      </c>
      <c r="I13" s="10" t="str">
        <f>IF('инд. оценка уровня 4 кл.'!I12=" "," ",IF('инд. оценка уровня 4 кл.'!I12=0,IF('инд. оценка уровня 3кл.'!I13=0,"D","C"),IF('инд. оценка уровня 4 кл.'!I12=1,IF('инд. оценка уровня 3кл.'!I13=1,"A","B"))))</f>
        <v>C</v>
      </c>
      <c r="J13" s="10" t="str">
        <f>IF('инд. оценка уровня 4 кл.'!J12=" "," ",IF('инд. оценка уровня 4 кл.'!J12=0,IF('инд. оценка уровня 3кл.'!J13=0,"D","C"),IF('инд. оценка уровня 4 кл.'!J12=1,IF('инд. оценка уровня 3кл.'!J13=1,"A","B"))))</f>
        <v>C</v>
      </c>
      <c r="K13" s="10" t="str">
        <f>IF('инд. оценка уровня 4 кл.'!K12=" "," ",IF('инд. оценка уровня 4 кл.'!K12=0,IF('инд. оценка уровня 3кл.'!K13=0,"D","C"),IF('инд. оценка уровня 4 кл.'!K12=1,IF('инд. оценка уровня 3кл.'!K13=1,"A","B"))))</f>
        <v>C</v>
      </c>
      <c r="L13" s="10" t="str">
        <f>IF('инд. оценка уровня 4 кл.'!L12=" "," ",IF('инд. оценка уровня 4 кл.'!L12=0,IF('инд. оценка уровня 3кл.'!L13=0,"D","C"),IF('инд. оценка уровня 4 кл.'!L12=1,IF('инд. оценка уровня 3кл.'!L13=1,"A","B"))))</f>
        <v>C</v>
      </c>
      <c r="M13" s="10" t="str">
        <f>IF('инд. оценка уровня 4 кл.'!M12=" "," ",IF('инд. оценка уровня 4 кл.'!M12=0,IF('инд. оценка уровня 3кл.'!M13=0,"D","C"),IF('инд. оценка уровня 4 кл.'!M12=1,IF('инд. оценка уровня 3кл.'!M13=1,"A","B"))))</f>
        <v>C</v>
      </c>
      <c r="N13" s="10" t="str">
        <f>IF('инд. оценка уровня 4 кл.'!N12=" "," ",IF('инд. оценка уровня 4 кл.'!N12=0,IF('инд. оценка уровня 3кл.'!N13=0,"D","C"),IF('инд. оценка уровня 4 кл.'!N12=1,IF('инд. оценка уровня 3кл.'!N13=1,"A","B"))))</f>
        <v>C</v>
      </c>
      <c r="O13" s="10" t="str">
        <f>IF('инд. оценка уровня 4 кл.'!O12=" "," ",IF('инд. оценка уровня 4 кл.'!O12=0,IF('инд. оценка уровня 3кл.'!O13=0,"D","C"),IF('инд. оценка уровня 4 кл.'!O12=1,IF('инд. оценка уровня 3кл.'!O13=1,"A","B"))))</f>
        <v>D</v>
      </c>
      <c r="P13" s="10" t="str">
        <f>IF('инд. оценка уровня 4 кл.'!P12=" "," ",IF('инд. оценка уровня 4 кл.'!P12=0,IF('инд. оценка уровня 3кл.'!P13=0,"D","C"),IF('инд. оценка уровня 4 кл.'!P12=1,IF('инд. оценка уровня 3кл.'!P13=1,"A","B"))))</f>
        <v>C</v>
      </c>
      <c r="Q13" s="10" t="str">
        <f>IF('инд. оценка уровня 4 кл.'!Q12=" "," ",IF('инд. оценка уровня 4 кл.'!Q12=0,IF('инд. оценка уровня 3кл.'!Q13=0,"D","C"),IF('инд. оценка уровня 4 кл.'!Q12=1,IF('инд. оценка уровня 3кл.'!Q13=1,"A","B"))))</f>
        <v>C</v>
      </c>
      <c r="R13" s="10" t="str">
        <f>IF('инд. оценка уровня 4 кл.'!R12=" "," ",IF('инд. оценка уровня 4 кл.'!R12=0,IF('инд. оценка уровня 3кл.'!R13=0,"D","C"),IF('инд. оценка уровня 4 кл.'!R12=1,IF('инд. оценка уровня 3кл.'!R13=1,"A","B"))))</f>
        <v>C</v>
      </c>
      <c r="S13" s="10" t="str">
        <f>IF('инд. оценка уровня 4 кл.'!S12=" "," ",IF('инд. оценка уровня 4 кл.'!S12=0,IF('инд. оценка уровня 3кл.'!S13=0,"D","C"),IF('инд. оценка уровня 4 кл.'!S12=1,IF('инд. оценка уровня 3кл.'!S13=1,"A","B"))))</f>
        <v>C</v>
      </c>
      <c r="T13" s="10" t="str">
        <f>IF('инд. оценка уровня 4 кл.'!T12=" "," ",IF('инд. оценка уровня 4 кл.'!T12=0,IF('инд. оценка уровня 3кл.'!T13=0,"D","C"),IF('инд. оценка уровня 4 кл.'!T12=1,IF('инд. оценка уровня 3кл.'!T13=1,"A","B"))))</f>
        <v>C</v>
      </c>
      <c r="U13" s="10" t="str">
        <f>IF('инд. оценка уровня 4 кл.'!U12=" "," ",IF('инд. оценка уровня 4 кл.'!U12=0,IF('инд. оценка уровня 3кл.'!U13=0,"D","C"),IF('инд. оценка уровня 4 кл.'!U12=1,IF('инд. оценка уровня 3кл.'!U13=1,"A","B"))))</f>
        <v>D</v>
      </c>
      <c r="V13" s="10" t="str">
        <f>IF('инд. оценка уровня 4 кл.'!V12=" "," ",IF('инд. оценка уровня 4 кл.'!V12=0,IF('инд. оценка уровня 3кл.'!V13=0,"D","C"),IF('инд. оценка уровня 4 кл.'!V12=1,IF('инд. оценка уровня 3кл.'!V13=1,"A","B"))))</f>
        <v>D</v>
      </c>
      <c r="W13" s="10" t="str">
        <f>IF('инд. оценка уровня 4 кл.'!W12=" "," ",IF('инд. оценка уровня 4 кл.'!W12=0,IF('инд. оценка уровня 3кл.'!W13=0,"D","C"),IF('инд. оценка уровня 4 кл.'!W12=1,IF('инд. оценка уровня 3кл.'!W13=1,"A","B"))))</f>
        <v>C</v>
      </c>
      <c r="X13" s="10" t="str">
        <f>IF('инд. оценка уровня 4 кл.'!X12=" "," ",IF('инд. оценка уровня 4 кл.'!X12=0,IF('инд. оценка уровня 3кл.'!X13=0,"D","C"),IF('инд. оценка уровня 4 кл.'!X12=1,IF('инд. оценка уровня 3кл.'!X13=1,"A","B"))))</f>
        <v>C</v>
      </c>
      <c r="Y13" s="10" t="str">
        <f>IF('инд. оценка уровня 4 кл.'!Y12=" "," ",IF('инд. оценка уровня 4 кл.'!Y12=0,IF('инд. оценка уровня 3кл.'!Y13=0,"D","C"),IF('инд. оценка уровня 4 кл.'!Y12=1,IF('инд. оценка уровня 3кл.'!Y13=1,"A","B"))))</f>
        <v>C</v>
      </c>
      <c r="Z13" s="246"/>
      <c r="AA13" s="246"/>
      <c r="AB13" s="246"/>
    </row>
    <row r="14" spans="1:28" ht="11.25" customHeight="1" x14ac:dyDescent="0.2">
      <c r="A14" s="170">
        <v>9</v>
      </c>
      <c r="B14" s="143" t="str">
        <f>'Первичные данные 4 кл.'!B14</f>
        <v>Дереча Вадим</v>
      </c>
      <c r="C14" s="10" t="str">
        <f>IF('инд. оценка уровня 4 кл.'!C13=" "," ",IF('инд. оценка уровня 4 кл.'!C13=0,IF('инд. оценка уровня 3кл.'!C14=0,"D","C"),IF('инд. оценка уровня 4 кл.'!C13=1,IF('инд. оценка уровня 3кл.'!C14=1,"A","B"))))</f>
        <v>D</v>
      </c>
      <c r="D14" s="10" t="str">
        <f>IF('инд. оценка уровня 4 кл.'!D13=" "," ",IF('инд. оценка уровня 4 кл.'!D13=0,IF('инд. оценка уровня 3кл.'!D14=0,"D","C"),IF('инд. оценка уровня 4 кл.'!D13=1,IF('инд. оценка уровня 3кл.'!D14=1,"A","B"))))</f>
        <v>D</v>
      </c>
      <c r="E14" s="10" t="str">
        <f>IF('инд. оценка уровня 4 кл.'!E13=" "," ",IF('инд. оценка уровня 4 кл.'!E13=0,IF('инд. оценка уровня 3кл.'!E14=0,"D","C"),IF('инд. оценка уровня 4 кл.'!E13=1,IF('инд. оценка уровня 3кл.'!E14=1,"A","B"))))</f>
        <v>D</v>
      </c>
      <c r="F14" s="10" t="str">
        <f>IF('инд. оценка уровня 4 кл.'!F13=" "," ",IF('инд. оценка уровня 4 кл.'!F13=0,IF('инд. оценка уровня 3кл.'!F14=0,"D","C"),IF('инд. оценка уровня 4 кл.'!F13=1,IF('инд. оценка уровня 3кл.'!F14=1,"A","B"))))</f>
        <v>D</v>
      </c>
      <c r="G14" s="10" t="str">
        <f>IF('инд. оценка уровня 4 кл.'!G13=" "," ",IF('инд. оценка уровня 4 кл.'!G13=0,IF('инд. оценка уровня 3кл.'!G14=0,"D","C"),IF('инд. оценка уровня 4 кл.'!G13=1,IF('инд. оценка уровня 3кл.'!G14=1,"A","B"))))</f>
        <v>D</v>
      </c>
      <c r="H14" s="10" t="str">
        <f>IF('инд. оценка уровня 4 кл.'!H13=" "," ",IF('инд. оценка уровня 4 кл.'!H13=0,IF('инд. оценка уровня 3кл.'!H14=0,"D","C"),IF('инд. оценка уровня 4 кл.'!H13=1,IF('инд. оценка уровня 3кл.'!H14=1,"A","B"))))</f>
        <v>C</v>
      </c>
      <c r="I14" s="10" t="str">
        <f>IF('инд. оценка уровня 4 кл.'!I13=" "," ",IF('инд. оценка уровня 4 кл.'!I13=0,IF('инд. оценка уровня 3кл.'!I14=0,"D","C"),IF('инд. оценка уровня 4 кл.'!I13=1,IF('инд. оценка уровня 3кл.'!I14=1,"A","B"))))</f>
        <v>C</v>
      </c>
      <c r="J14" s="10" t="str">
        <f>IF('инд. оценка уровня 4 кл.'!J13=" "," ",IF('инд. оценка уровня 4 кл.'!J13=0,IF('инд. оценка уровня 3кл.'!J14=0,"D","C"),IF('инд. оценка уровня 4 кл.'!J13=1,IF('инд. оценка уровня 3кл.'!J14=1,"A","B"))))</f>
        <v>C</v>
      </c>
      <c r="K14" s="10" t="str">
        <f>IF('инд. оценка уровня 4 кл.'!K13=" "," ",IF('инд. оценка уровня 4 кл.'!K13=0,IF('инд. оценка уровня 3кл.'!K14=0,"D","C"),IF('инд. оценка уровня 4 кл.'!K13=1,IF('инд. оценка уровня 3кл.'!K14=1,"A","B"))))</f>
        <v>C</v>
      </c>
      <c r="L14" s="10" t="str">
        <f>IF('инд. оценка уровня 4 кл.'!L13=" "," ",IF('инд. оценка уровня 4 кл.'!L13=0,IF('инд. оценка уровня 3кл.'!L14=0,"D","C"),IF('инд. оценка уровня 4 кл.'!L13=1,IF('инд. оценка уровня 3кл.'!L14=1,"A","B"))))</f>
        <v>D</v>
      </c>
      <c r="M14" s="10" t="str">
        <f>IF('инд. оценка уровня 4 кл.'!M13=" "," ",IF('инд. оценка уровня 4 кл.'!M13=0,IF('инд. оценка уровня 3кл.'!M14=0,"D","C"),IF('инд. оценка уровня 4 кл.'!M13=1,IF('инд. оценка уровня 3кл.'!M14=1,"A","B"))))</f>
        <v>D</v>
      </c>
      <c r="N14" s="10" t="str">
        <f>IF('инд. оценка уровня 4 кл.'!N13=" "," ",IF('инд. оценка уровня 4 кл.'!N13=0,IF('инд. оценка уровня 3кл.'!N14=0,"D","C"),IF('инд. оценка уровня 4 кл.'!N13=1,IF('инд. оценка уровня 3кл.'!N14=1,"A","B"))))</f>
        <v>C</v>
      </c>
      <c r="O14" s="10" t="str">
        <f>IF('инд. оценка уровня 4 кл.'!O13=" "," ",IF('инд. оценка уровня 4 кл.'!O13=0,IF('инд. оценка уровня 3кл.'!O14=0,"D","C"),IF('инд. оценка уровня 4 кл.'!O13=1,IF('инд. оценка уровня 3кл.'!O14=1,"A","B"))))</f>
        <v>C</v>
      </c>
      <c r="P14" s="10" t="str">
        <f>IF('инд. оценка уровня 4 кл.'!P13=" "," ",IF('инд. оценка уровня 4 кл.'!P13=0,IF('инд. оценка уровня 3кл.'!P14=0,"D","C"),IF('инд. оценка уровня 4 кл.'!P13=1,IF('инд. оценка уровня 3кл.'!P14=1,"A","B"))))</f>
        <v>C</v>
      </c>
      <c r="Q14" s="10" t="str">
        <f>IF('инд. оценка уровня 4 кл.'!Q13=" "," ",IF('инд. оценка уровня 4 кл.'!Q13=0,IF('инд. оценка уровня 3кл.'!Q14=0,"D","C"),IF('инд. оценка уровня 4 кл.'!Q13=1,IF('инд. оценка уровня 3кл.'!Q14=1,"A","B"))))</f>
        <v>C</v>
      </c>
      <c r="R14" s="10" t="str">
        <f>IF('инд. оценка уровня 4 кл.'!R13=" "," ",IF('инд. оценка уровня 4 кл.'!R13=0,IF('инд. оценка уровня 3кл.'!R14=0,"D","C"),IF('инд. оценка уровня 4 кл.'!R13=1,IF('инд. оценка уровня 3кл.'!R14=1,"A","B"))))</f>
        <v>D</v>
      </c>
      <c r="S14" s="10" t="str">
        <f>IF('инд. оценка уровня 4 кл.'!S13=" "," ",IF('инд. оценка уровня 4 кл.'!S13=0,IF('инд. оценка уровня 3кл.'!S14=0,"D","C"),IF('инд. оценка уровня 4 кл.'!S13=1,IF('инд. оценка уровня 3кл.'!S14=1,"A","B"))))</f>
        <v>D</v>
      </c>
      <c r="T14" s="10" t="str">
        <f>IF('инд. оценка уровня 4 кл.'!T13=" "," ",IF('инд. оценка уровня 4 кл.'!T13=0,IF('инд. оценка уровня 3кл.'!T14=0,"D","C"),IF('инд. оценка уровня 4 кл.'!T13=1,IF('инд. оценка уровня 3кл.'!T14=1,"A","B"))))</f>
        <v>C</v>
      </c>
      <c r="U14" s="10" t="str">
        <f>IF('инд. оценка уровня 4 кл.'!U13=" "," ",IF('инд. оценка уровня 4 кл.'!U13=0,IF('инд. оценка уровня 3кл.'!U14=0,"D","C"),IF('инд. оценка уровня 4 кл.'!U13=1,IF('инд. оценка уровня 3кл.'!U14=1,"A","B"))))</f>
        <v>C</v>
      </c>
      <c r="V14" s="10" t="str">
        <f>IF('инд. оценка уровня 4 кл.'!V13=" "," ",IF('инд. оценка уровня 4 кл.'!V13=0,IF('инд. оценка уровня 3кл.'!V14=0,"D","C"),IF('инд. оценка уровня 4 кл.'!V13=1,IF('инд. оценка уровня 3кл.'!V14=1,"A","B"))))</f>
        <v>D</v>
      </c>
      <c r="W14" s="10" t="str">
        <f>IF('инд. оценка уровня 4 кл.'!W13=" "," ",IF('инд. оценка уровня 4 кл.'!W13=0,IF('инд. оценка уровня 3кл.'!W14=0,"D","C"),IF('инд. оценка уровня 4 кл.'!W13=1,IF('инд. оценка уровня 3кл.'!W14=1,"A","B"))))</f>
        <v>C</v>
      </c>
      <c r="X14" s="10" t="str">
        <f>IF('инд. оценка уровня 4 кл.'!X13=" "," ",IF('инд. оценка уровня 4 кл.'!X13=0,IF('инд. оценка уровня 3кл.'!X14=0,"D","C"),IF('инд. оценка уровня 4 кл.'!X13=1,IF('инд. оценка уровня 3кл.'!X14=1,"A","B"))))</f>
        <v>D</v>
      </c>
      <c r="Y14" s="10" t="str">
        <f>IF('инд. оценка уровня 4 кл.'!Y13=" "," ",IF('инд. оценка уровня 4 кл.'!Y13=0,IF('инд. оценка уровня 3кл.'!Y14=0,"D","C"),IF('инд. оценка уровня 4 кл.'!Y13=1,IF('инд. оценка уровня 3кл.'!Y14=1,"A","B"))))</f>
        <v>C</v>
      </c>
      <c r="Z14" s="246"/>
      <c r="AA14" s="246"/>
      <c r="AB14" s="246"/>
    </row>
    <row r="15" spans="1:28" ht="11.25" customHeight="1" x14ac:dyDescent="0.2">
      <c r="A15" s="170">
        <v>10</v>
      </c>
      <c r="B15" s="143" t="str">
        <f>'Первичные данные 4 кл.'!B15</f>
        <v>Зартдинов Кирилл</v>
      </c>
      <c r="C15" s="10" t="str">
        <f>IF('инд. оценка уровня 4 кл.'!C14=" "," ",IF('инд. оценка уровня 4 кл.'!C14=0,IF('инд. оценка уровня 3кл.'!C15=0,"D","C"),IF('инд. оценка уровня 4 кл.'!C14=1,IF('инд. оценка уровня 3кл.'!C15=1,"A","B"))))</f>
        <v>D</v>
      </c>
      <c r="D15" s="10" t="str">
        <f>IF('инд. оценка уровня 4 кл.'!D14=" "," ",IF('инд. оценка уровня 4 кл.'!D14=0,IF('инд. оценка уровня 3кл.'!D15=0,"D","C"),IF('инд. оценка уровня 4 кл.'!D14=1,IF('инд. оценка уровня 3кл.'!D15=1,"A","B"))))</f>
        <v>D</v>
      </c>
      <c r="E15" s="10" t="str">
        <f>IF('инд. оценка уровня 4 кл.'!E14=" "," ",IF('инд. оценка уровня 4 кл.'!E14=0,IF('инд. оценка уровня 3кл.'!E15=0,"D","C"),IF('инд. оценка уровня 4 кл.'!E14=1,IF('инд. оценка уровня 3кл.'!E15=1,"A","B"))))</f>
        <v>D</v>
      </c>
      <c r="F15" s="10" t="str">
        <f>IF('инд. оценка уровня 4 кл.'!F14=" "," ",IF('инд. оценка уровня 4 кл.'!F14=0,IF('инд. оценка уровня 3кл.'!F15=0,"D","C"),IF('инд. оценка уровня 4 кл.'!F14=1,IF('инд. оценка уровня 3кл.'!F15=1,"A","B"))))</f>
        <v>D</v>
      </c>
      <c r="G15" s="10" t="str">
        <f>IF('инд. оценка уровня 4 кл.'!G14=" "," ",IF('инд. оценка уровня 4 кл.'!G14=0,IF('инд. оценка уровня 3кл.'!G15=0,"D","C"),IF('инд. оценка уровня 4 кл.'!G14=1,IF('инд. оценка уровня 3кл.'!G15=1,"A","B"))))</f>
        <v>D</v>
      </c>
      <c r="H15" s="10" t="str">
        <f>IF('инд. оценка уровня 4 кл.'!H14=" "," ",IF('инд. оценка уровня 4 кл.'!H14=0,IF('инд. оценка уровня 3кл.'!H15=0,"D","C"),IF('инд. оценка уровня 4 кл.'!H14=1,IF('инд. оценка уровня 3кл.'!H15=1,"A","B"))))</f>
        <v>C</v>
      </c>
      <c r="I15" s="10" t="str">
        <f>IF('инд. оценка уровня 4 кл.'!I14=" "," ",IF('инд. оценка уровня 4 кл.'!I14=0,IF('инд. оценка уровня 3кл.'!I15=0,"D","C"),IF('инд. оценка уровня 4 кл.'!I14=1,IF('инд. оценка уровня 3кл.'!I15=1,"A","B"))))</f>
        <v>C</v>
      </c>
      <c r="J15" s="10" t="str">
        <f>IF('инд. оценка уровня 4 кл.'!J14=" "," ",IF('инд. оценка уровня 4 кл.'!J14=0,IF('инд. оценка уровня 3кл.'!J15=0,"D","C"),IF('инд. оценка уровня 4 кл.'!J14=1,IF('инд. оценка уровня 3кл.'!J15=1,"A","B"))))</f>
        <v>C</v>
      </c>
      <c r="K15" s="10" t="str">
        <f>IF('инд. оценка уровня 4 кл.'!K14=" "," ",IF('инд. оценка уровня 4 кл.'!K14=0,IF('инд. оценка уровня 3кл.'!K15=0,"D","C"),IF('инд. оценка уровня 4 кл.'!K14=1,IF('инд. оценка уровня 3кл.'!K15=1,"A","B"))))</f>
        <v>C</v>
      </c>
      <c r="L15" s="10" t="str">
        <f>IF('инд. оценка уровня 4 кл.'!L14=" "," ",IF('инд. оценка уровня 4 кл.'!L14=0,IF('инд. оценка уровня 3кл.'!L15=0,"D","C"),IF('инд. оценка уровня 4 кл.'!L14=1,IF('инд. оценка уровня 3кл.'!L15=1,"A","B"))))</f>
        <v>C</v>
      </c>
      <c r="M15" s="10" t="str">
        <f>IF('инд. оценка уровня 4 кл.'!M14=" "," ",IF('инд. оценка уровня 4 кл.'!M14=0,IF('инд. оценка уровня 3кл.'!M15=0,"D","C"),IF('инд. оценка уровня 4 кл.'!M14=1,IF('инд. оценка уровня 3кл.'!M15=1,"A","B"))))</f>
        <v>C</v>
      </c>
      <c r="N15" s="10" t="str">
        <f>IF('инд. оценка уровня 4 кл.'!N14=" "," ",IF('инд. оценка уровня 4 кл.'!N14=0,IF('инд. оценка уровня 3кл.'!N15=0,"D","C"),IF('инд. оценка уровня 4 кл.'!N14=1,IF('инд. оценка уровня 3кл.'!N15=1,"A","B"))))</f>
        <v>C</v>
      </c>
      <c r="O15" s="10" t="str">
        <f>IF('инд. оценка уровня 4 кл.'!O14=" "," ",IF('инд. оценка уровня 4 кл.'!O14=0,IF('инд. оценка уровня 3кл.'!O15=0,"D","C"),IF('инд. оценка уровня 4 кл.'!O14=1,IF('инд. оценка уровня 3кл.'!O15=1,"A","B"))))</f>
        <v>C</v>
      </c>
      <c r="P15" s="10" t="str">
        <f>IF('инд. оценка уровня 4 кл.'!P14=" "," ",IF('инд. оценка уровня 4 кл.'!P14=0,IF('инд. оценка уровня 3кл.'!P15=0,"D","C"),IF('инд. оценка уровня 4 кл.'!P14=1,IF('инд. оценка уровня 3кл.'!P15=1,"A","B"))))</f>
        <v>C</v>
      </c>
      <c r="Q15" s="10" t="str">
        <f>IF('инд. оценка уровня 4 кл.'!Q14=" "," ",IF('инд. оценка уровня 4 кл.'!Q14=0,IF('инд. оценка уровня 3кл.'!Q15=0,"D","C"),IF('инд. оценка уровня 4 кл.'!Q14=1,IF('инд. оценка уровня 3кл.'!Q15=1,"A","B"))))</f>
        <v>C</v>
      </c>
      <c r="R15" s="10" t="str">
        <f>IF('инд. оценка уровня 4 кл.'!R14=" "," ",IF('инд. оценка уровня 4 кл.'!R14=0,IF('инд. оценка уровня 3кл.'!R15=0,"D","C"),IF('инд. оценка уровня 4 кл.'!R14=1,IF('инд. оценка уровня 3кл.'!R15=1,"A","B"))))</f>
        <v>C</v>
      </c>
      <c r="S15" s="10" t="str">
        <f>IF('инд. оценка уровня 4 кл.'!S14=" "," ",IF('инд. оценка уровня 4 кл.'!S14=0,IF('инд. оценка уровня 3кл.'!S15=0,"D","C"),IF('инд. оценка уровня 4 кл.'!S14=1,IF('инд. оценка уровня 3кл.'!S15=1,"A","B"))))</f>
        <v>C</v>
      </c>
      <c r="T15" s="10" t="str">
        <f>IF('инд. оценка уровня 4 кл.'!T14=" "," ",IF('инд. оценка уровня 4 кл.'!T14=0,IF('инд. оценка уровня 3кл.'!T15=0,"D","C"),IF('инд. оценка уровня 4 кл.'!T14=1,IF('инд. оценка уровня 3кл.'!T15=1,"A","B"))))</f>
        <v>C</v>
      </c>
      <c r="U15" s="10" t="str">
        <f>IF('инд. оценка уровня 4 кл.'!U14=" "," ",IF('инд. оценка уровня 4 кл.'!U14=0,IF('инд. оценка уровня 3кл.'!U15=0,"D","C"),IF('инд. оценка уровня 4 кл.'!U14=1,IF('инд. оценка уровня 3кл.'!U15=1,"A","B"))))</f>
        <v>D</v>
      </c>
      <c r="V15" s="10" t="str">
        <f>IF('инд. оценка уровня 4 кл.'!V14=" "," ",IF('инд. оценка уровня 4 кл.'!V14=0,IF('инд. оценка уровня 3кл.'!V15=0,"D","C"),IF('инд. оценка уровня 4 кл.'!V14=1,IF('инд. оценка уровня 3кл.'!V15=1,"A","B"))))</f>
        <v>D</v>
      </c>
      <c r="W15" s="10" t="str">
        <f>IF('инд. оценка уровня 4 кл.'!W14=" "," ",IF('инд. оценка уровня 4 кл.'!W14=0,IF('инд. оценка уровня 3кл.'!W15=0,"D","C"),IF('инд. оценка уровня 4 кл.'!W14=1,IF('инд. оценка уровня 3кл.'!W15=1,"A","B"))))</f>
        <v>C</v>
      </c>
      <c r="X15" s="10" t="str">
        <f>IF('инд. оценка уровня 4 кл.'!X14=" "," ",IF('инд. оценка уровня 4 кл.'!X14=0,IF('инд. оценка уровня 3кл.'!X15=0,"D","C"),IF('инд. оценка уровня 4 кл.'!X14=1,IF('инд. оценка уровня 3кл.'!X15=1,"A","B"))))</f>
        <v>C</v>
      </c>
      <c r="Y15" s="10" t="str">
        <f>IF('инд. оценка уровня 4 кл.'!Y14=" "," ",IF('инд. оценка уровня 4 кл.'!Y14=0,IF('инд. оценка уровня 3кл.'!Y15=0,"D","C"),IF('инд. оценка уровня 4 кл.'!Y14=1,IF('инд. оценка уровня 3кл.'!Y15=1,"A","B"))))</f>
        <v>C</v>
      </c>
      <c r="Z15" s="246"/>
      <c r="AA15" s="246"/>
      <c r="AB15" s="246"/>
    </row>
    <row r="16" spans="1:28" ht="11.25" customHeight="1" x14ac:dyDescent="0.2">
      <c r="A16" s="170">
        <v>11</v>
      </c>
      <c r="B16" s="143" t="str">
        <f>'Первичные данные 4 кл.'!B16</f>
        <v>Казачков Максим</v>
      </c>
      <c r="C16" s="10" t="str">
        <f>IF('инд. оценка уровня 4 кл.'!C15=" "," ",IF('инд. оценка уровня 4 кл.'!C15=0,IF('инд. оценка уровня 3кл.'!C16=0,"D","C"),IF('инд. оценка уровня 4 кл.'!C15=1,IF('инд. оценка уровня 3кл.'!C16=1,"A","B"))))</f>
        <v>D</v>
      </c>
      <c r="D16" s="10" t="str">
        <f>IF('инд. оценка уровня 4 кл.'!D15=" "," ",IF('инд. оценка уровня 4 кл.'!D15=0,IF('инд. оценка уровня 3кл.'!D16=0,"D","C"),IF('инд. оценка уровня 4 кл.'!D15=1,IF('инд. оценка уровня 3кл.'!D16=1,"A","B"))))</f>
        <v>D</v>
      </c>
      <c r="E16" s="10" t="str">
        <f>IF('инд. оценка уровня 4 кл.'!E15=" "," ",IF('инд. оценка уровня 4 кл.'!E15=0,IF('инд. оценка уровня 3кл.'!E16=0,"D","C"),IF('инд. оценка уровня 4 кл.'!E15=1,IF('инд. оценка уровня 3кл.'!E16=1,"A","B"))))</f>
        <v>D</v>
      </c>
      <c r="F16" s="10" t="str">
        <f>IF('инд. оценка уровня 4 кл.'!F15=" "," ",IF('инд. оценка уровня 4 кл.'!F15=0,IF('инд. оценка уровня 3кл.'!F16=0,"D","C"),IF('инд. оценка уровня 4 кл.'!F15=1,IF('инд. оценка уровня 3кл.'!F16=1,"A","B"))))</f>
        <v>D</v>
      </c>
      <c r="G16" s="10" t="str">
        <f>IF('инд. оценка уровня 4 кл.'!G15=" "," ",IF('инд. оценка уровня 4 кл.'!G15=0,IF('инд. оценка уровня 3кл.'!G16=0,"D","C"),IF('инд. оценка уровня 4 кл.'!G15=1,IF('инд. оценка уровня 3кл.'!G16=1,"A","B"))))</f>
        <v>D</v>
      </c>
      <c r="H16" s="10" t="str">
        <f>IF('инд. оценка уровня 4 кл.'!H15=" "," ",IF('инд. оценка уровня 4 кл.'!H15=0,IF('инд. оценка уровня 3кл.'!H16=0,"D","C"),IF('инд. оценка уровня 4 кл.'!H15=1,IF('инд. оценка уровня 3кл.'!H16=1,"A","B"))))</f>
        <v>C</v>
      </c>
      <c r="I16" s="10" t="str">
        <f>IF('инд. оценка уровня 4 кл.'!I15=" "," ",IF('инд. оценка уровня 4 кл.'!I15=0,IF('инд. оценка уровня 3кл.'!I16=0,"D","C"),IF('инд. оценка уровня 4 кл.'!I15=1,IF('инд. оценка уровня 3кл.'!I16=1,"A","B"))))</f>
        <v>C</v>
      </c>
      <c r="J16" s="10" t="str">
        <f>IF('инд. оценка уровня 4 кл.'!J15=" "," ",IF('инд. оценка уровня 4 кл.'!J15=0,IF('инд. оценка уровня 3кл.'!J16=0,"D","C"),IF('инд. оценка уровня 4 кл.'!J15=1,IF('инд. оценка уровня 3кл.'!J16=1,"A","B"))))</f>
        <v>C</v>
      </c>
      <c r="K16" s="10" t="str">
        <f>IF('инд. оценка уровня 4 кл.'!K15=" "," ",IF('инд. оценка уровня 4 кл.'!K15=0,IF('инд. оценка уровня 3кл.'!K16=0,"D","C"),IF('инд. оценка уровня 4 кл.'!K15=1,IF('инд. оценка уровня 3кл.'!K16=1,"A","B"))))</f>
        <v>C</v>
      </c>
      <c r="L16" s="10" t="str">
        <f>IF('инд. оценка уровня 4 кл.'!L15=" "," ",IF('инд. оценка уровня 4 кл.'!L15=0,IF('инд. оценка уровня 3кл.'!L16=0,"D","C"),IF('инд. оценка уровня 4 кл.'!L15=1,IF('инд. оценка уровня 3кл.'!L16=1,"A","B"))))</f>
        <v>C</v>
      </c>
      <c r="M16" s="10" t="str">
        <f>IF('инд. оценка уровня 4 кл.'!M15=" "," ",IF('инд. оценка уровня 4 кл.'!M15=0,IF('инд. оценка уровня 3кл.'!M16=0,"D","C"),IF('инд. оценка уровня 4 кл.'!M15=1,IF('инд. оценка уровня 3кл.'!M16=1,"A","B"))))</f>
        <v>C</v>
      </c>
      <c r="N16" s="10" t="str">
        <f>IF('инд. оценка уровня 4 кл.'!N15=" "," ",IF('инд. оценка уровня 4 кл.'!N15=0,IF('инд. оценка уровня 3кл.'!N16=0,"D","C"),IF('инд. оценка уровня 4 кл.'!N15=1,IF('инд. оценка уровня 3кл.'!N16=1,"A","B"))))</f>
        <v>C</v>
      </c>
      <c r="O16" s="10" t="str">
        <f>IF('инд. оценка уровня 4 кл.'!O15=" "," ",IF('инд. оценка уровня 4 кл.'!O15=0,IF('инд. оценка уровня 3кл.'!O16=0,"D","C"),IF('инд. оценка уровня 4 кл.'!O15=1,IF('инд. оценка уровня 3кл.'!O16=1,"A","B"))))</f>
        <v>C</v>
      </c>
      <c r="P16" s="10" t="str">
        <f>IF('инд. оценка уровня 4 кл.'!P15=" "," ",IF('инд. оценка уровня 4 кл.'!P15=0,IF('инд. оценка уровня 3кл.'!P16=0,"D","C"),IF('инд. оценка уровня 4 кл.'!P15=1,IF('инд. оценка уровня 3кл.'!P16=1,"A","B"))))</f>
        <v>C</v>
      </c>
      <c r="Q16" s="10" t="str">
        <f>IF('инд. оценка уровня 4 кл.'!Q15=" "," ",IF('инд. оценка уровня 4 кл.'!Q15=0,IF('инд. оценка уровня 3кл.'!Q16=0,"D","C"),IF('инд. оценка уровня 4 кл.'!Q15=1,IF('инд. оценка уровня 3кл.'!Q16=1,"A","B"))))</f>
        <v>C</v>
      </c>
      <c r="R16" s="10" t="str">
        <f>IF('инд. оценка уровня 4 кл.'!R15=" "," ",IF('инд. оценка уровня 4 кл.'!R15=0,IF('инд. оценка уровня 3кл.'!R16=0,"D","C"),IF('инд. оценка уровня 4 кл.'!R15=1,IF('инд. оценка уровня 3кл.'!R16=1,"A","B"))))</f>
        <v>C</v>
      </c>
      <c r="S16" s="10" t="str">
        <f>IF('инд. оценка уровня 4 кл.'!S15=" "," ",IF('инд. оценка уровня 4 кл.'!S15=0,IF('инд. оценка уровня 3кл.'!S16=0,"D","C"),IF('инд. оценка уровня 4 кл.'!S15=1,IF('инд. оценка уровня 3кл.'!S16=1,"A","B"))))</f>
        <v>C</v>
      </c>
      <c r="T16" s="10" t="str">
        <f>IF('инд. оценка уровня 4 кл.'!T15=" "," ",IF('инд. оценка уровня 4 кл.'!T15=0,IF('инд. оценка уровня 3кл.'!T16=0,"D","C"),IF('инд. оценка уровня 4 кл.'!T15=1,IF('инд. оценка уровня 3кл.'!T16=1,"A","B"))))</f>
        <v>C</v>
      </c>
      <c r="U16" s="10" t="str">
        <f>IF('инд. оценка уровня 4 кл.'!U15=" "," ",IF('инд. оценка уровня 4 кл.'!U15=0,IF('инд. оценка уровня 3кл.'!U16=0,"D","C"),IF('инд. оценка уровня 4 кл.'!U15=1,IF('инд. оценка уровня 3кл.'!U16=1,"A","B"))))</f>
        <v>C</v>
      </c>
      <c r="V16" s="10" t="str">
        <f>IF('инд. оценка уровня 4 кл.'!V15=" "," ",IF('инд. оценка уровня 4 кл.'!V15=0,IF('инд. оценка уровня 3кл.'!V16=0,"D","C"),IF('инд. оценка уровня 4 кл.'!V15=1,IF('инд. оценка уровня 3кл.'!V16=1,"A","B"))))</f>
        <v>D</v>
      </c>
      <c r="W16" s="10" t="str">
        <f>IF('инд. оценка уровня 4 кл.'!W15=" "," ",IF('инд. оценка уровня 4 кл.'!W15=0,IF('инд. оценка уровня 3кл.'!W16=0,"D","C"),IF('инд. оценка уровня 4 кл.'!W15=1,IF('инд. оценка уровня 3кл.'!W16=1,"A","B"))))</f>
        <v>C</v>
      </c>
      <c r="X16" s="10" t="str">
        <f>IF('инд. оценка уровня 4 кл.'!X15=" "," ",IF('инд. оценка уровня 4 кл.'!X15=0,IF('инд. оценка уровня 3кл.'!X16=0,"D","C"),IF('инд. оценка уровня 4 кл.'!X15=1,IF('инд. оценка уровня 3кл.'!X16=1,"A","B"))))</f>
        <v>C</v>
      </c>
      <c r="Y16" s="10" t="str">
        <f>IF('инд. оценка уровня 4 кл.'!Y15=" "," ",IF('инд. оценка уровня 4 кл.'!Y15=0,IF('инд. оценка уровня 3кл.'!Y16=0,"D","C"),IF('инд. оценка уровня 4 кл.'!Y15=1,IF('инд. оценка уровня 3кл.'!Y16=1,"A","B"))))</f>
        <v>C</v>
      </c>
      <c r="Z16" s="246"/>
      <c r="AA16" s="246"/>
      <c r="AB16" s="246"/>
    </row>
    <row r="17" spans="1:28" ht="11.25" customHeight="1" x14ac:dyDescent="0.2">
      <c r="A17" s="170">
        <v>12</v>
      </c>
      <c r="B17" s="143" t="str">
        <f>'Первичные данные 4 кл.'!B17</f>
        <v>Канева Алина</v>
      </c>
      <c r="C17" s="10" t="str">
        <f>IF('инд. оценка уровня 4 кл.'!C16=" "," ",IF('инд. оценка уровня 4 кл.'!C16=0,IF('инд. оценка уровня 3кл.'!C17=0,"D","C"),IF('инд. оценка уровня 4 кл.'!C16=1,IF('инд. оценка уровня 3кл.'!C17=1,"A","B"))))</f>
        <v>D</v>
      </c>
      <c r="D17" s="10" t="str">
        <f>IF('инд. оценка уровня 4 кл.'!D16=" "," ",IF('инд. оценка уровня 4 кл.'!D16=0,IF('инд. оценка уровня 3кл.'!D17=0,"D","C"),IF('инд. оценка уровня 4 кл.'!D16=1,IF('инд. оценка уровня 3кл.'!D17=1,"A","B"))))</f>
        <v>D</v>
      </c>
      <c r="E17" s="10" t="str">
        <f>IF('инд. оценка уровня 4 кл.'!E16=" "," ",IF('инд. оценка уровня 4 кл.'!E16=0,IF('инд. оценка уровня 3кл.'!E17=0,"D","C"),IF('инд. оценка уровня 4 кл.'!E16=1,IF('инд. оценка уровня 3кл.'!E17=1,"A","B"))))</f>
        <v>D</v>
      </c>
      <c r="F17" s="10" t="str">
        <f>IF('инд. оценка уровня 4 кл.'!F16=" "," ",IF('инд. оценка уровня 4 кл.'!F16=0,IF('инд. оценка уровня 3кл.'!F17=0,"D","C"),IF('инд. оценка уровня 4 кл.'!F16=1,IF('инд. оценка уровня 3кл.'!F17=1,"A","B"))))</f>
        <v>D</v>
      </c>
      <c r="G17" s="10" t="str">
        <f>IF('инд. оценка уровня 4 кл.'!G16=" "," ",IF('инд. оценка уровня 4 кл.'!G16=0,IF('инд. оценка уровня 3кл.'!G17=0,"D","C"),IF('инд. оценка уровня 4 кл.'!G16=1,IF('инд. оценка уровня 3кл.'!G17=1,"A","B"))))</f>
        <v>D</v>
      </c>
      <c r="H17" s="10" t="str">
        <f>IF('инд. оценка уровня 4 кл.'!H16=" "," ",IF('инд. оценка уровня 4 кл.'!H16=0,IF('инд. оценка уровня 3кл.'!H17=0,"D","C"),IF('инд. оценка уровня 4 кл.'!H16=1,IF('инд. оценка уровня 3кл.'!H17=1,"A","B"))))</f>
        <v>C</v>
      </c>
      <c r="I17" s="10" t="str">
        <f>IF('инд. оценка уровня 4 кл.'!I16=" "," ",IF('инд. оценка уровня 4 кл.'!I16=0,IF('инд. оценка уровня 3кл.'!I17=0,"D","C"),IF('инд. оценка уровня 4 кл.'!I16=1,IF('инд. оценка уровня 3кл.'!I17=1,"A","B"))))</f>
        <v>D</v>
      </c>
      <c r="J17" s="10" t="str">
        <f>IF('инд. оценка уровня 4 кл.'!J16=" "," ",IF('инд. оценка уровня 4 кл.'!J16=0,IF('инд. оценка уровня 3кл.'!J17=0,"D","C"),IF('инд. оценка уровня 4 кл.'!J16=1,IF('инд. оценка уровня 3кл.'!J17=1,"A","B"))))</f>
        <v>C</v>
      </c>
      <c r="K17" s="10" t="str">
        <f>IF('инд. оценка уровня 4 кл.'!K16=" "," ",IF('инд. оценка уровня 4 кл.'!K16=0,IF('инд. оценка уровня 3кл.'!K17=0,"D","C"),IF('инд. оценка уровня 4 кл.'!K16=1,IF('инд. оценка уровня 3кл.'!K17=1,"A","B"))))</f>
        <v>D</v>
      </c>
      <c r="L17" s="10" t="str">
        <f>IF('инд. оценка уровня 4 кл.'!L16=" "," ",IF('инд. оценка уровня 4 кл.'!L16=0,IF('инд. оценка уровня 3кл.'!L17=0,"D","C"),IF('инд. оценка уровня 4 кл.'!L16=1,IF('инд. оценка уровня 3кл.'!L17=1,"A","B"))))</f>
        <v>D</v>
      </c>
      <c r="M17" s="10" t="str">
        <f>IF('инд. оценка уровня 4 кл.'!M16=" "," ",IF('инд. оценка уровня 4 кл.'!M16=0,IF('инд. оценка уровня 3кл.'!M17=0,"D","C"),IF('инд. оценка уровня 4 кл.'!M16=1,IF('инд. оценка уровня 3кл.'!M17=1,"A","B"))))</f>
        <v>C</v>
      </c>
      <c r="N17" s="10" t="str">
        <f>IF('инд. оценка уровня 4 кл.'!N16=" "," ",IF('инд. оценка уровня 4 кл.'!N16=0,IF('инд. оценка уровня 3кл.'!N17=0,"D","C"),IF('инд. оценка уровня 4 кл.'!N16=1,IF('инд. оценка уровня 3кл.'!N17=1,"A","B"))))</f>
        <v>D</v>
      </c>
      <c r="O17" s="10" t="str">
        <f>IF('инд. оценка уровня 4 кл.'!O16=" "," ",IF('инд. оценка уровня 4 кл.'!O16=0,IF('инд. оценка уровня 3кл.'!O17=0,"D","C"),IF('инд. оценка уровня 4 кл.'!O16=1,IF('инд. оценка уровня 3кл.'!O17=1,"A","B"))))</f>
        <v>D</v>
      </c>
      <c r="P17" s="10" t="str">
        <f>IF('инд. оценка уровня 4 кл.'!P16=" "," ",IF('инд. оценка уровня 4 кл.'!P16=0,IF('инд. оценка уровня 3кл.'!P17=0,"D","C"),IF('инд. оценка уровня 4 кл.'!P16=1,IF('инд. оценка уровня 3кл.'!P17=1,"A","B"))))</f>
        <v>C</v>
      </c>
      <c r="Q17" s="10" t="str">
        <f>IF('инд. оценка уровня 4 кл.'!Q16=" "," ",IF('инд. оценка уровня 4 кл.'!Q16=0,IF('инд. оценка уровня 3кл.'!Q17=0,"D","C"),IF('инд. оценка уровня 4 кл.'!Q16=1,IF('инд. оценка уровня 3кл.'!Q17=1,"A","B"))))</f>
        <v>D</v>
      </c>
      <c r="R17" s="10" t="str">
        <f>IF('инд. оценка уровня 4 кл.'!R16=" "," ",IF('инд. оценка уровня 4 кл.'!R16=0,IF('инд. оценка уровня 3кл.'!R17=0,"D","C"),IF('инд. оценка уровня 4 кл.'!R16=1,IF('инд. оценка уровня 3кл.'!R17=1,"A","B"))))</f>
        <v>D</v>
      </c>
      <c r="S17" s="10" t="str">
        <f>IF('инд. оценка уровня 4 кл.'!S16=" "," ",IF('инд. оценка уровня 4 кл.'!S16=0,IF('инд. оценка уровня 3кл.'!S17=0,"D","C"),IF('инд. оценка уровня 4 кл.'!S16=1,IF('инд. оценка уровня 3кл.'!S17=1,"A","B"))))</f>
        <v>D</v>
      </c>
      <c r="T17" s="10" t="str">
        <f>IF('инд. оценка уровня 4 кл.'!T16=" "," ",IF('инд. оценка уровня 4 кл.'!T16=0,IF('инд. оценка уровня 3кл.'!T17=0,"D","C"),IF('инд. оценка уровня 4 кл.'!T16=1,IF('инд. оценка уровня 3кл.'!T17=1,"A","B"))))</f>
        <v>C</v>
      </c>
      <c r="U17" s="10" t="str">
        <f>IF('инд. оценка уровня 4 кл.'!U16=" "," ",IF('инд. оценка уровня 4 кл.'!U16=0,IF('инд. оценка уровня 3кл.'!U17=0,"D","C"),IF('инд. оценка уровня 4 кл.'!U16=1,IF('инд. оценка уровня 3кл.'!U17=1,"A","B"))))</f>
        <v>D</v>
      </c>
      <c r="V17" s="10" t="str">
        <f>IF('инд. оценка уровня 4 кл.'!V16=" "," ",IF('инд. оценка уровня 4 кл.'!V16=0,IF('инд. оценка уровня 3кл.'!V17=0,"D","C"),IF('инд. оценка уровня 4 кл.'!V16=1,IF('инд. оценка уровня 3кл.'!V17=1,"A","B"))))</f>
        <v>D</v>
      </c>
      <c r="W17" s="10" t="str">
        <f>IF('инд. оценка уровня 4 кл.'!W16=" "," ",IF('инд. оценка уровня 4 кл.'!W16=0,IF('инд. оценка уровня 3кл.'!W17=0,"D","C"),IF('инд. оценка уровня 4 кл.'!W16=1,IF('инд. оценка уровня 3кл.'!W17=1,"A","B"))))</f>
        <v>D</v>
      </c>
      <c r="X17" s="10" t="str">
        <f>IF('инд. оценка уровня 4 кл.'!X16=" "," ",IF('инд. оценка уровня 4 кл.'!X16=0,IF('инд. оценка уровня 3кл.'!X17=0,"D","C"),IF('инд. оценка уровня 4 кл.'!X16=1,IF('инд. оценка уровня 3кл.'!X17=1,"A","B"))))</f>
        <v>D</v>
      </c>
      <c r="Y17" s="10" t="str">
        <f>IF('инд. оценка уровня 4 кл.'!Y16=" "," ",IF('инд. оценка уровня 4 кл.'!Y16=0,IF('инд. оценка уровня 3кл.'!Y17=0,"D","C"),IF('инд. оценка уровня 4 кл.'!Y16=1,IF('инд. оценка уровня 3кл.'!Y17=1,"A","B"))))</f>
        <v>D</v>
      </c>
      <c r="Z17" s="246"/>
      <c r="AA17" s="246"/>
      <c r="AB17" s="246"/>
    </row>
    <row r="18" spans="1:28" ht="11.25" customHeight="1" x14ac:dyDescent="0.2">
      <c r="A18" s="170">
        <v>13</v>
      </c>
      <c r="B18" s="143" t="str">
        <f>'Первичные данные 4 кл.'!B18</f>
        <v>Катугина Дарья</v>
      </c>
      <c r="C18" s="10" t="str">
        <f>IF('инд. оценка уровня 4 кл.'!C17=" "," ",IF('инд. оценка уровня 4 кл.'!C17=0,IF('инд. оценка уровня 3кл.'!C18=0,"D","C"),IF('инд. оценка уровня 4 кл.'!C17=1,IF('инд. оценка уровня 3кл.'!C18=1,"A","B"))))</f>
        <v>D</v>
      </c>
      <c r="D18" s="10" t="str">
        <f>IF('инд. оценка уровня 4 кл.'!D17=" "," ",IF('инд. оценка уровня 4 кл.'!D17=0,IF('инд. оценка уровня 3кл.'!D18=0,"D","C"),IF('инд. оценка уровня 4 кл.'!D17=1,IF('инд. оценка уровня 3кл.'!D18=1,"A","B"))))</f>
        <v>D</v>
      </c>
      <c r="E18" s="10" t="str">
        <f>IF('инд. оценка уровня 4 кл.'!E17=" "," ",IF('инд. оценка уровня 4 кл.'!E17=0,IF('инд. оценка уровня 3кл.'!E18=0,"D","C"),IF('инд. оценка уровня 4 кл.'!E17=1,IF('инд. оценка уровня 3кл.'!E18=1,"A","B"))))</f>
        <v>D</v>
      </c>
      <c r="F18" s="10" t="str">
        <f>IF('инд. оценка уровня 4 кл.'!F17=" "," ",IF('инд. оценка уровня 4 кл.'!F17=0,IF('инд. оценка уровня 3кл.'!F18=0,"D","C"),IF('инд. оценка уровня 4 кл.'!F17=1,IF('инд. оценка уровня 3кл.'!F18=1,"A","B"))))</f>
        <v>D</v>
      </c>
      <c r="G18" s="10" t="str">
        <f>IF('инд. оценка уровня 4 кл.'!G17=" "," ",IF('инд. оценка уровня 4 кл.'!G17=0,IF('инд. оценка уровня 3кл.'!G18=0,"D","C"),IF('инд. оценка уровня 4 кл.'!G17=1,IF('инд. оценка уровня 3кл.'!G18=1,"A","B"))))</f>
        <v>D</v>
      </c>
      <c r="H18" s="10" t="str">
        <f>IF('инд. оценка уровня 4 кл.'!H17=" "," ",IF('инд. оценка уровня 4 кл.'!H17=0,IF('инд. оценка уровня 3кл.'!H18=0,"D","C"),IF('инд. оценка уровня 4 кл.'!H17=1,IF('инд. оценка уровня 3кл.'!H18=1,"A","B"))))</f>
        <v>D</v>
      </c>
      <c r="I18" s="10" t="str">
        <f>IF('инд. оценка уровня 4 кл.'!I17=" "," ",IF('инд. оценка уровня 4 кл.'!I17=0,IF('инд. оценка уровня 3кл.'!I18=0,"D","C"),IF('инд. оценка уровня 4 кл.'!I17=1,IF('инд. оценка уровня 3кл.'!I18=1,"A","B"))))</f>
        <v>D</v>
      </c>
      <c r="J18" s="10" t="str">
        <f>IF('инд. оценка уровня 4 кл.'!J17=" "," ",IF('инд. оценка уровня 4 кл.'!J17=0,IF('инд. оценка уровня 3кл.'!J18=0,"D","C"),IF('инд. оценка уровня 4 кл.'!J17=1,IF('инд. оценка уровня 3кл.'!J18=1,"A","B"))))</f>
        <v>C</v>
      </c>
      <c r="K18" s="10" t="str">
        <f>IF('инд. оценка уровня 4 кл.'!K17=" "," ",IF('инд. оценка уровня 4 кл.'!K17=0,IF('инд. оценка уровня 3кл.'!K18=0,"D","C"),IF('инд. оценка уровня 4 кл.'!K17=1,IF('инд. оценка уровня 3кл.'!K18=1,"A","B"))))</f>
        <v>C</v>
      </c>
      <c r="L18" s="10" t="str">
        <f>IF('инд. оценка уровня 4 кл.'!L17=" "," ",IF('инд. оценка уровня 4 кл.'!L17=0,IF('инд. оценка уровня 3кл.'!L18=0,"D","C"),IF('инд. оценка уровня 4 кл.'!L17=1,IF('инд. оценка уровня 3кл.'!L18=1,"A","B"))))</f>
        <v>D</v>
      </c>
      <c r="M18" s="10" t="str">
        <f>IF('инд. оценка уровня 4 кл.'!M17=" "," ",IF('инд. оценка уровня 4 кл.'!M17=0,IF('инд. оценка уровня 3кл.'!M18=0,"D","C"),IF('инд. оценка уровня 4 кл.'!M17=1,IF('инд. оценка уровня 3кл.'!M18=1,"A","B"))))</f>
        <v>D</v>
      </c>
      <c r="N18" s="10" t="str">
        <f>IF('инд. оценка уровня 4 кл.'!N17=" "," ",IF('инд. оценка уровня 4 кл.'!N17=0,IF('инд. оценка уровня 3кл.'!N18=0,"D","C"),IF('инд. оценка уровня 4 кл.'!N17=1,IF('инд. оценка уровня 3кл.'!N18=1,"A","B"))))</f>
        <v>D</v>
      </c>
      <c r="O18" s="10" t="str">
        <f>IF('инд. оценка уровня 4 кл.'!O17=" "," ",IF('инд. оценка уровня 4 кл.'!O17=0,IF('инд. оценка уровня 3кл.'!O18=0,"D","C"),IF('инд. оценка уровня 4 кл.'!O17=1,IF('инд. оценка уровня 3кл.'!O18=1,"A","B"))))</f>
        <v>D</v>
      </c>
      <c r="P18" s="10" t="str">
        <f>IF('инд. оценка уровня 4 кл.'!P17=" "," ",IF('инд. оценка уровня 4 кл.'!P17=0,IF('инд. оценка уровня 3кл.'!P18=0,"D","C"),IF('инд. оценка уровня 4 кл.'!P17=1,IF('инд. оценка уровня 3кл.'!P18=1,"A","B"))))</f>
        <v>C</v>
      </c>
      <c r="Q18" s="10" t="str">
        <f>IF('инд. оценка уровня 4 кл.'!Q17=" "," ",IF('инд. оценка уровня 4 кл.'!Q17=0,IF('инд. оценка уровня 3кл.'!Q18=0,"D","C"),IF('инд. оценка уровня 4 кл.'!Q17=1,IF('инд. оценка уровня 3кл.'!Q18=1,"A","B"))))</f>
        <v>D</v>
      </c>
      <c r="R18" s="10" t="str">
        <f>IF('инд. оценка уровня 4 кл.'!R17=" "," ",IF('инд. оценка уровня 4 кл.'!R17=0,IF('инд. оценка уровня 3кл.'!R18=0,"D","C"),IF('инд. оценка уровня 4 кл.'!R17=1,IF('инд. оценка уровня 3кл.'!R18=1,"A","B"))))</f>
        <v>D</v>
      </c>
      <c r="S18" s="10" t="str">
        <f>IF('инд. оценка уровня 4 кл.'!S17=" "," ",IF('инд. оценка уровня 4 кл.'!S17=0,IF('инд. оценка уровня 3кл.'!S18=0,"D","C"),IF('инд. оценка уровня 4 кл.'!S17=1,IF('инд. оценка уровня 3кл.'!S18=1,"A","B"))))</f>
        <v>D</v>
      </c>
      <c r="T18" s="10" t="str">
        <f>IF('инд. оценка уровня 4 кл.'!T17=" "," ",IF('инд. оценка уровня 4 кл.'!T17=0,IF('инд. оценка уровня 3кл.'!T18=0,"D","C"),IF('инд. оценка уровня 4 кл.'!T17=1,IF('инд. оценка уровня 3кл.'!T18=1,"A","B"))))</f>
        <v>C</v>
      </c>
      <c r="U18" s="10" t="str">
        <f>IF('инд. оценка уровня 4 кл.'!U17=" "," ",IF('инд. оценка уровня 4 кл.'!U17=0,IF('инд. оценка уровня 3кл.'!U18=0,"D","C"),IF('инд. оценка уровня 4 кл.'!U17=1,IF('инд. оценка уровня 3кл.'!U18=1,"A","B"))))</f>
        <v>D</v>
      </c>
      <c r="V18" s="10" t="str">
        <f>IF('инд. оценка уровня 4 кл.'!V17=" "," ",IF('инд. оценка уровня 4 кл.'!V17=0,IF('инд. оценка уровня 3кл.'!V18=0,"D","C"),IF('инд. оценка уровня 4 кл.'!V17=1,IF('инд. оценка уровня 3кл.'!V18=1,"A","B"))))</f>
        <v>D</v>
      </c>
      <c r="W18" s="10" t="str">
        <f>IF('инд. оценка уровня 4 кл.'!W17=" "," ",IF('инд. оценка уровня 4 кл.'!W17=0,IF('инд. оценка уровня 3кл.'!W18=0,"D","C"),IF('инд. оценка уровня 4 кл.'!W17=1,IF('инд. оценка уровня 3кл.'!W18=1,"A","B"))))</f>
        <v>D</v>
      </c>
      <c r="X18" s="10" t="str">
        <f>IF('инд. оценка уровня 4 кл.'!X17=" "," ",IF('инд. оценка уровня 4 кл.'!X17=0,IF('инд. оценка уровня 3кл.'!X18=0,"D","C"),IF('инд. оценка уровня 4 кл.'!X17=1,IF('инд. оценка уровня 3кл.'!X18=1,"A","B"))))</f>
        <v>D</v>
      </c>
      <c r="Y18" s="10" t="str">
        <f>IF('инд. оценка уровня 4 кл.'!Y17=" "," ",IF('инд. оценка уровня 4 кл.'!Y17=0,IF('инд. оценка уровня 3кл.'!Y18=0,"D","C"),IF('инд. оценка уровня 4 кл.'!Y17=1,IF('инд. оценка уровня 3кл.'!Y18=1,"A","B"))))</f>
        <v>D</v>
      </c>
      <c r="Z18" s="246"/>
      <c r="AA18" s="246"/>
      <c r="AB18" s="246"/>
    </row>
    <row r="19" spans="1:28" ht="11.25" customHeight="1" x14ac:dyDescent="0.2">
      <c r="A19" s="170">
        <v>14</v>
      </c>
      <c r="B19" s="143" t="str">
        <f>'Первичные данные 4 кл.'!B19</f>
        <v>Макарова Полина</v>
      </c>
      <c r="C19" s="10" t="str">
        <f>IF('инд. оценка уровня 4 кл.'!C18=" "," ",IF('инд. оценка уровня 4 кл.'!C18=0,IF('инд. оценка уровня 3кл.'!C19=0,"D","C"),IF('инд. оценка уровня 4 кл.'!C18=1,IF('инд. оценка уровня 3кл.'!C19=1,"A","B"))))</f>
        <v>D</v>
      </c>
      <c r="D19" s="10" t="str">
        <f>IF('инд. оценка уровня 4 кл.'!D18=" "," ",IF('инд. оценка уровня 4 кл.'!D18=0,IF('инд. оценка уровня 3кл.'!D19=0,"D","C"),IF('инд. оценка уровня 4 кл.'!D18=1,IF('инд. оценка уровня 3кл.'!D19=1,"A","B"))))</f>
        <v>D</v>
      </c>
      <c r="E19" s="10" t="str">
        <f>IF('инд. оценка уровня 4 кл.'!E18=" "," ",IF('инд. оценка уровня 4 кл.'!E18=0,IF('инд. оценка уровня 3кл.'!E19=0,"D","C"),IF('инд. оценка уровня 4 кл.'!E18=1,IF('инд. оценка уровня 3кл.'!E19=1,"A","B"))))</f>
        <v>D</v>
      </c>
      <c r="F19" s="10" t="str">
        <f>IF('инд. оценка уровня 4 кл.'!F18=" "," ",IF('инд. оценка уровня 4 кл.'!F18=0,IF('инд. оценка уровня 3кл.'!F19=0,"D","C"),IF('инд. оценка уровня 4 кл.'!F18=1,IF('инд. оценка уровня 3кл.'!F19=1,"A","B"))))</f>
        <v>D</v>
      </c>
      <c r="G19" s="10" t="str">
        <f>IF('инд. оценка уровня 4 кл.'!G18=" "," ",IF('инд. оценка уровня 4 кл.'!G18=0,IF('инд. оценка уровня 3кл.'!G19=0,"D","C"),IF('инд. оценка уровня 4 кл.'!G18=1,IF('инд. оценка уровня 3кл.'!G19=1,"A","B"))))</f>
        <v>D</v>
      </c>
      <c r="H19" s="10" t="str">
        <f>IF('инд. оценка уровня 4 кл.'!H18=" "," ",IF('инд. оценка уровня 4 кл.'!H18=0,IF('инд. оценка уровня 3кл.'!H19=0,"D","C"),IF('инд. оценка уровня 4 кл.'!H18=1,IF('инд. оценка уровня 3кл.'!H19=1,"A","B"))))</f>
        <v>C</v>
      </c>
      <c r="I19" s="10" t="str">
        <f>IF('инд. оценка уровня 4 кл.'!I18=" "," ",IF('инд. оценка уровня 4 кл.'!I18=0,IF('инд. оценка уровня 3кл.'!I19=0,"D","C"),IF('инд. оценка уровня 4 кл.'!I18=1,IF('инд. оценка уровня 3кл.'!I19=1,"A","B"))))</f>
        <v>C</v>
      </c>
      <c r="J19" s="10" t="str">
        <f>IF('инд. оценка уровня 4 кл.'!J18=" "," ",IF('инд. оценка уровня 4 кл.'!J18=0,IF('инд. оценка уровня 3кл.'!J19=0,"D","C"),IF('инд. оценка уровня 4 кл.'!J18=1,IF('инд. оценка уровня 3кл.'!J19=1,"A","B"))))</f>
        <v>C</v>
      </c>
      <c r="K19" s="10" t="str">
        <f>IF('инд. оценка уровня 4 кл.'!K18=" "," ",IF('инд. оценка уровня 4 кл.'!K18=0,IF('инд. оценка уровня 3кл.'!K19=0,"D","C"),IF('инд. оценка уровня 4 кл.'!K18=1,IF('инд. оценка уровня 3кл.'!K19=1,"A","B"))))</f>
        <v>C</v>
      </c>
      <c r="L19" s="10" t="str">
        <f>IF('инд. оценка уровня 4 кл.'!L18=" "," ",IF('инд. оценка уровня 4 кл.'!L18=0,IF('инд. оценка уровня 3кл.'!L19=0,"D","C"),IF('инд. оценка уровня 4 кл.'!L18=1,IF('инд. оценка уровня 3кл.'!L19=1,"A","B"))))</f>
        <v>C</v>
      </c>
      <c r="M19" s="10" t="str">
        <f>IF('инд. оценка уровня 4 кл.'!M18=" "," ",IF('инд. оценка уровня 4 кл.'!M18=0,IF('инд. оценка уровня 3кл.'!M19=0,"D","C"),IF('инд. оценка уровня 4 кл.'!M18=1,IF('инд. оценка уровня 3кл.'!M19=1,"A","B"))))</f>
        <v>C</v>
      </c>
      <c r="N19" s="10" t="str">
        <f>IF('инд. оценка уровня 4 кл.'!N18=" "," ",IF('инд. оценка уровня 4 кл.'!N18=0,IF('инд. оценка уровня 3кл.'!N19=0,"D","C"),IF('инд. оценка уровня 4 кл.'!N18=1,IF('инд. оценка уровня 3кл.'!N19=1,"A","B"))))</f>
        <v>C</v>
      </c>
      <c r="O19" s="10" t="str">
        <f>IF('инд. оценка уровня 4 кл.'!O18=" "," ",IF('инд. оценка уровня 4 кл.'!O18=0,IF('инд. оценка уровня 3кл.'!O19=0,"D","C"),IF('инд. оценка уровня 4 кл.'!O18=1,IF('инд. оценка уровня 3кл.'!O19=1,"A","B"))))</f>
        <v>C</v>
      </c>
      <c r="P19" s="10" t="str">
        <f>IF('инд. оценка уровня 4 кл.'!P18=" "," ",IF('инд. оценка уровня 4 кл.'!P18=0,IF('инд. оценка уровня 3кл.'!P19=0,"D","C"),IF('инд. оценка уровня 4 кл.'!P18=1,IF('инд. оценка уровня 3кл.'!P19=1,"A","B"))))</f>
        <v>C</v>
      </c>
      <c r="Q19" s="10" t="str">
        <f>IF('инд. оценка уровня 4 кл.'!Q18=" "," ",IF('инд. оценка уровня 4 кл.'!Q18=0,IF('инд. оценка уровня 3кл.'!Q19=0,"D","C"),IF('инд. оценка уровня 4 кл.'!Q18=1,IF('инд. оценка уровня 3кл.'!Q19=1,"A","B"))))</f>
        <v>C</v>
      </c>
      <c r="R19" s="10" t="str">
        <f>IF('инд. оценка уровня 4 кл.'!R18=" "," ",IF('инд. оценка уровня 4 кл.'!R18=0,IF('инд. оценка уровня 3кл.'!R19=0,"D","C"),IF('инд. оценка уровня 4 кл.'!R18=1,IF('инд. оценка уровня 3кл.'!R19=1,"A","B"))))</f>
        <v>C</v>
      </c>
      <c r="S19" s="10" t="str">
        <f>IF('инд. оценка уровня 4 кл.'!S18=" "," ",IF('инд. оценка уровня 4 кл.'!S18=0,IF('инд. оценка уровня 3кл.'!S19=0,"D","C"),IF('инд. оценка уровня 4 кл.'!S18=1,IF('инд. оценка уровня 3кл.'!S19=1,"A","B"))))</f>
        <v>C</v>
      </c>
      <c r="T19" s="10" t="str">
        <f>IF('инд. оценка уровня 4 кл.'!T18=" "," ",IF('инд. оценка уровня 4 кл.'!T18=0,IF('инд. оценка уровня 3кл.'!T19=0,"D","C"),IF('инд. оценка уровня 4 кл.'!T18=1,IF('инд. оценка уровня 3кл.'!T19=1,"A","B"))))</f>
        <v>C</v>
      </c>
      <c r="U19" s="10" t="str">
        <f>IF('инд. оценка уровня 4 кл.'!U18=" "," ",IF('инд. оценка уровня 4 кл.'!U18=0,IF('инд. оценка уровня 3кл.'!U19=0,"D","C"),IF('инд. оценка уровня 4 кл.'!U18=1,IF('инд. оценка уровня 3кл.'!U19=1,"A","B"))))</f>
        <v>C</v>
      </c>
      <c r="V19" s="10" t="str">
        <f>IF('инд. оценка уровня 4 кл.'!V18=" "," ",IF('инд. оценка уровня 4 кл.'!V18=0,IF('инд. оценка уровня 3кл.'!V19=0,"D","C"),IF('инд. оценка уровня 4 кл.'!V18=1,IF('инд. оценка уровня 3кл.'!V19=1,"A","B"))))</f>
        <v>D</v>
      </c>
      <c r="W19" s="10" t="str">
        <f>IF('инд. оценка уровня 4 кл.'!W18=" "," ",IF('инд. оценка уровня 4 кл.'!W18=0,IF('инд. оценка уровня 3кл.'!W19=0,"D","C"),IF('инд. оценка уровня 4 кл.'!W18=1,IF('инд. оценка уровня 3кл.'!W19=1,"A","B"))))</f>
        <v>C</v>
      </c>
      <c r="X19" s="10" t="str">
        <f>IF('инд. оценка уровня 4 кл.'!X18=" "," ",IF('инд. оценка уровня 4 кл.'!X18=0,IF('инд. оценка уровня 3кл.'!X19=0,"D","C"),IF('инд. оценка уровня 4 кл.'!X18=1,IF('инд. оценка уровня 3кл.'!X19=1,"A","B"))))</f>
        <v>C</v>
      </c>
      <c r="Y19" s="10" t="str">
        <f>IF('инд. оценка уровня 4 кл.'!Y18=" "," ",IF('инд. оценка уровня 4 кл.'!Y18=0,IF('инд. оценка уровня 3кл.'!Y19=0,"D","C"),IF('инд. оценка уровня 4 кл.'!Y18=1,IF('инд. оценка уровня 3кл.'!Y19=1,"A","B"))))</f>
        <v>C</v>
      </c>
      <c r="Z19" s="246"/>
      <c r="AA19" s="246"/>
      <c r="AB19" s="246"/>
    </row>
    <row r="20" spans="1:28" ht="11.25" customHeight="1" x14ac:dyDescent="0.2">
      <c r="A20" s="170">
        <v>15</v>
      </c>
      <c r="B20" s="143" t="str">
        <f>'Первичные данные 4 кл.'!B20</f>
        <v>Салтыкова Мария</v>
      </c>
      <c r="C20" s="10" t="str">
        <f>IF('инд. оценка уровня 4 кл.'!C19=" "," ",IF('инд. оценка уровня 4 кл.'!C19=0,IF('инд. оценка уровня 3кл.'!C20=0,"D","C"),IF('инд. оценка уровня 4 кл.'!C19=1,IF('инд. оценка уровня 3кл.'!C20=1,"A","B"))))</f>
        <v>D</v>
      </c>
      <c r="D20" s="10" t="str">
        <f>IF('инд. оценка уровня 4 кл.'!D19=" "," ",IF('инд. оценка уровня 4 кл.'!D19=0,IF('инд. оценка уровня 3кл.'!D20=0,"D","C"),IF('инд. оценка уровня 4 кл.'!D19=1,IF('инд. оценка уровня 3кл.'!D20=1,"A","B"))))</f>
        <v>D</v>
      </c>
      <c r="E20" s="10" t="str">
        <f>IF('инд. оценка уровня 4 кл.'!E19=" "," ",IF('инд. оценка уровня 4 кл.'!E19=0,IF('инд. оценка уровня 3кл.'!E20=0,"D","C"),IF('инд. оценка уровня 4 кл.'!E19=1,IF('инд. оценка уровня 3кл.'!E20=1,"A","B"))))</f>
        <v>D</v>
      </c>
      <c r="F20" s="10" t="str">
        <f>IF('инд. оценка уровня 4 кл.'!F19=" "," ",IF('инд. оценка уровня 4 кл.'!F19=0,IF('инд. оценка уровня 3кл.'!F20=0,"D","C"),IF('инд. оценка уровня 4 кл.'!F19=1,IF('инд. оценка уровня 3кл.'!F20=1,"A","B"))))</f>
        <v>D</v>
      </c>
      <c r="G20" s="10" t="str">
        <f>IF('инд. оценка уровня 4 кл.'!G19=" "," ",IF('инд. оценка уровня 4 кл.'!G19=0,IF('инд. оценка уровня 3кл.'!G20=0,"D","C"),IF('инд. оценка уровня 4 кл.'!G19=1,IF('инд. оценка уровня 3кл.'!G20=1,"A","B"))))</f>
        <v>D</v>
      </c>
      <c r="H20" s="10" t="str">
        <f>IF('инд. оценка уровня 4 кл.'!H19=" "," ",IF('инд. оценка уровня 4 кл.'!H19=0,IF('инд. оценка уровня 3кл.'!H20=0,"D","C"),IF('инд. оценка уровня 4 кл.'!H19=1,IF('инд. оценка уровня 3кл.'!H20=1,"A","B"))))</f>
        <v>C</v>
      </c>
      <c r="I20" s="10" t="str">
        <f>IF('инд. оценка уровня 4 кл.'!I19=" "," ",IF('инд. оценка уровня 4 кл.'!I19=0,IF('инд. оценка уровня 3кл.'!I20=0,"D","C"),IF('инд. оценка уровня 4 кл.'!I19=1,IF('инд. оценка уровня 3кл.'!I20=1,"A","B"))))</f>
        <v>D</v>
      </c>
      <c r="J20" s="10" t="str">
        <f>IF('инд. оценка уровня 4 кл.'!J19=" "," ",IF('инд. оценка уровня 4 кл.'!J19=0,IF('инд. оценка уровня 3кл.'!J20=0,"D","C"),IF('инд. оценка уровня 4 кл.'!J19=1,IF('инд. оценка уровня 3кл.'!J20=1,"A","B"))))</f>
        <v>C</v>
      </c>
      <c r="K20" s="10" t="str">
        <f>IF('инд. оценка уровня 4 кл.'!K19=" "," ",IF('инд. оценка уровня 4 кл.'!K19=0,IF('инд. оценка уровня 3кл.'!K20=0,"D","C"),IF('инд. оценка уровня 4 кл.'!K19=1,IF('инд. оценка уровня 3кл.'!K20=1,"A","B"))))</f>
        <v>C</v>
      </c>
      <c r="L20" s="10" t="str">
        <f>IF('инд. оценка уровня 4 кл.'!L19=" "," ",IF('инд. оценка уровня 4 кл.'!L19=0,IF('инд. оценка уровня 3кл.'!L20=0,"D","C"),IF('инд. оценка уровня 4 кл.'!L19=1,IF('инд. оценка уровня 3кл.'!L20=1,"A","B"))))</f>
        <v>C</v>
      </c>
      <c r="M20" s="10" t="str">
        <f>IF('инд. оценка уровня 4 кл.'!M19=" "," ",IF('инд. оценка уровня 4 кл.'!M19=0,IF('инд. оценка уровня 3кл.'!M20=0,"D","C"),IF('инд. оценка уровня 4 кл.'!M19=1,IF('инд. оценка уровня 3кл.'!M20=1,"A","B"))))</f>
        <v>C</v>
      </c>
      <c r="N20" s="10" t="str">
        <f>IF('инд. оценка уровня 4 кл.'!N19=" "," ",IF('инд. оценка уровня 4 кл.'!N19=0,IF('инд. оценка уровня 3кл.'!N20=0,"D","C"),IF('инд. оценка уровня 4 кл.'!N19=1,IF('инд. оценка уровня 3кл.'!N20=1,"A","B"))))</f>
        <v>D</v>
      </c>
      <c r="O20" s="10" t="str">
        <f>IF('инд. оценка уровня 4 кл.'!O19=" "," ",IF('инд. оценка уровня 4 кл.'!O19=0,IF('инд. оценка уровня 3кл.'!O20=0,"D","C"),IF('инд. оценка уровня 4 кл.'!O19=1,IF('инд. оценка уровня 3кл.'!O20=1,"A","B"))))</f>
        <v>C</v>
      </c>
      <c r="P20" s="10" t="str">
        <f>IF('инд. оценка уровня 4 кл.'!P19=" "," ",IF('инд. оценка уровня 4 кл.'!P19=0,IF('инд. оценка уровня 3кл.'!P20=0,"D","C"),IF('инд. оценка уровня 4 кл.'!P19=1,IF('инд. оценка уровня 3кл.'!P20=1,"A","B"))))</f>
        <v>C</v>
      </c>
      <c r="Q20" s="10" t="str">
        <f>IF('инд. оценка уровня 4 кл.'!Q19=" "," ",IF('инд. оценка уровня 4 кл.'!Q19=0,IF('инд. оценка уровня 3кл.'!Q20=0,"D","C"),IF('инд. оценка уровня 4 кл.'!Q19=1,IF('инд. оценка уровня 3кл.'!Q20=1,"A","B"))))</f>
        <v>C</v>
      </c>
      <c r="R20" s="10" t="str">
        <f>IF('инд. оценка уровня 4 кл.'!R19=" "," ",IF('инд. оценка уровня 4 кл.'!R19=0,IF('инд. оценка уровня 3кл.'!R20=0,"D","C"),IF('инд. оценка уровня 4 кл.'!R19=1,IF('инд. оценка уровня 3кл.'!R20=1,"A","B"))))</f>
        <v>C</v>
      </c>
      <c r="S20" s="10" t="str">
        <f>IF('инд. оценка уровня 4 кл.'!S19=" "," ",IF('инд. оценка уровня 4 кл.'!S19=0,IF('инд. оценка уровня 3кл.'!S20=0,"D","C"),IF('инд. оценка уровня 4 кл.'!S19=1,IF('инд. оценка уровня 3кл.'!S20=1,"A","B"))))</f>
        <v>C</v>
      </c>
      <c r="T20" s="10" t="str">
        <f>IF('инд. оценка уровня 4 кл.'!T19=" "," ",IF('инд. оценка уровня 4 кл.'!T19=0,IF('инд. оценка уровня 3кл.'!T20=0,"D","C"),IF('инд. оценка уровня 4 кл.'!T19=1,IF('инд. оценка уровня 3кл.'!T20=1,"A","B"))))</f>
        <v>C</v>
      </c>
      <c r="U20" s="10" t="str">
        <f>IF('инд. оценка уровня 4 кл.'!U19=" "," ",IF('инд. оценка уровня 4 кл.'!U19=0,IF('инд. оценка уровня 3кл.'!U20=0,"D","C"),IF('инд. оценка уровня 4 кл.'!U19=1,IF('инд. оценка уровня 3кл.'!U20=1,"A","B"))))</f>
        <v>D</v>
      </c>
      <c r="V20" s="10" t="str">
        <f>IF('инд. оценка уровня 4 кл.'!V19=" "," ",IF('инд. оценка уровня 4 кл.'!V19=0,IF('инд. оценка уровня 3кл.'!V20=0,"D","C"),IF('инд. оценка уровня 4 кл.'!V19=1,IF('инд. оценка уровня 3кл.'!V20=1,"A","B"))))</f>
        <v>D</v>
      </c>
      <c r="W20" s="10" t="str">
        <f>IF('инд. оценка уровня 4 кл.'!W19=" "," ",IF('инд. оценка уровня 4 кл.'!W19=0,IF('инд. оценка уровня 3кл.'!W20=0,"D","C"),IF('инд. оценка уровня 4 кл.'!W19=1,IF('инд. оценка уровня 3кл.'!W20=1,"A","B"))))</f>
        <v>C</v>
      </c>
      <c r="X20" s="10" t="str">
        <f>IF('инд. оценка уровня 4 кл.'!X19=" "," ",IF('инд. оценка уровня 4 кл.'!X19=0,IF('инд. оценка уровня 3кл.'!X20=0,"D","C"),IF('инд. оценка уровня 4 кл.'!X19=1,IF('инд. оценка уровня 3кл.'!X20=1,"A","B"))))</f>
        <v>C</v>
      </c>
      <c r="Y20" s="10" t="str">
        <f>IF('инд. оценка уровня 4 кл.'!Y19=" "," ",IF('инд. оценка уровня 4 кл.'!Y19=0,IF('инд. оценка уровня 3кл.'!Y20=0,"D","C"),IF('инд. оценка уровня 4 кл.'!Y19=1,IF('инд. оценка уровня 3кл.'!Y20=1,"A","B"))))</f>
        <v>C</v>
      </c>
      <c r="Z20" s="246"/>
      <c r="AA20" s="246"/>
      <c r="AB20" s="246"/>
    </row>
    <row r="21" spans="1:28" ht="11.25" customHeight="1" x14ac:dyDescent="0.2">
      <c r="A21" s="170">
        <v>16</v>
      </c>
      <c r="B21" s="143" t="str">
        <f>'Первичные данные 4 кл.'!B21</f>
        <v>Нечаева Мария</v>
      </c>
      <c r="C21" s="10" t="str">
        <f>IF('инд. оценка уровня 4 кл.'!C20=" "," ",IF('инд. оценка уровня 4 кл.'!C20=0,IF('инд. оценка уровня 3кл.'!C21=0,"D","C"),IF('инд. оценка уровня 4 кл.'!C20=1,IF('инд. оценка уровня 3кл.'!C21=1,"A","B"))))</f>
        <v>D</v>
      </c>
      <c r="D21" s="10" t="str">
        <f>IF('инд. оценка уровня 4 кл.'!D20=" "," ",IF('инд. оценка уровня 4 кл.'!D20=0,IF('инд. оценка уровня 3кл.'!D21=0,"D","C"),IF('инд. оценка уровня 4 кл.'!D20=1,IF('инд. оценка уровня 3кл.'!D21=1,"A","B"))))</f>
        <v>D</v>
      </c>
      <c r="E21" s="10" t="str">
        <f>IF('инд. оценка уровня 4 кл.'!E20=" "," ",IF('инд. оценка уровня 4 кл.'!E20=0,IF('инд. оценка уровня 3кл.'!E21=0,"D","C"),IF('инд. оценка уровня 4 кл.'!E20=1,IF('инд. оценка уровня 3кл.'!E21=1,"A","B"))))</f>
        <v>D</v>
      </c>
      <c r="F21" s="10" t="str">
        <f>IF('инд. оценка уровня 4 кл.'!F20=" "," ",IF('инд. оценка уровня 4 кл.'!F20=0,IF('инд. оценка уровня 3кл.'!F21=0,"D","C"),IF('инд. оценка уровня 4 кл.'!F20=1,IF('инд. оценка уровня 3кл.'!F21=1,"A","B"))))</f>
        <v>D</v>
      </c>
      <c r="G21" s="10" t="str">
        <f>IF('инд. оценка уровня 4 кл.'!G20=" "," ",IF('инд. оценка уровня 4 кл.'!G20=0,IF('инд. оценка уровня 3кл.'!G21=0,"D","C"),IF('инд. оценка уровня 4 кл.'!G20=1,IF('инд. оценка уровня 3кл.'!G21=1,"A","B"))))</f>
        <v>D</v>
      </c>
      <c r="H21" s="10" t="str">
        <f>IF('инд. оценка уровня 4 кл.'!H20=" "," ",IF('инд. оценка уровня 4 кл.'!H20=0,IF('инд. оценка уровня 3кл.'!H21=0,"D","C"),IF('инд. оценка уровня 4 кл.'!H20=1,IF('инд. оценка уровня 3кл.'!H21=1,"A","B"))))</f>
        <v>C</v>
      </c>
      <c r="I21" s="10" t="str">
        <f>IF('инд. оценка уровня 4 кл.'!I20=" "," ",IF('инд. оценка уровня 4 кл.'!I20=0,IF('инд. оценка уровня 3кл.'!I21=0,"D","C"),IF('инд. оценка уровня 4 кл.'!I20=1,IF('инд. оценка уровня 3кл.'!I21=1,"A","B"))))</f>
        <v>D</v>
      </c>
      <c r="J21" s="10" t="str">
        <f>IF('инд. оценка уровня 4 кл.'!J20=" "," ",IF('инд. оценка уровня 4 кл.'!J20=0,IF('инд. оценка уровня 3кл.'!J21=0,"D","C"),IF('инд. оценка уровня 4 кл.'!J20=1,IF('инд. оценка уровня 3кл.'!J21=1,"A","B"))))</f>
        <v>D</v>
      </c>
      <c r="K21" s="10" t="str">
        <f>IF('инд. оценка уровня 4 кл.'!K20=" "," ",IF('инд. оценка уровня 4 кл.'!K20=0,IF('инд. оценка уровня 3кл.'!K21=0,"D","C"),IF('инд. оценка уровня 4 кл.'!K20=1,IF('инд. оценка уровня 3кл.'!K21=1,"A","B"))))</f>
        <v>C</v>
      </c>
      <c r="L21" s="10" t="str">
        <f>IF('инд. оценка уровня 4 кл.'!L20=" "," ",IF('инд. оценка уровня 4 кл.'!L20=0,IF('инд. оценка уровня 3кл.'!L21=0,"D","C"),IF('инд. оценка уровня 4 кл.'!L20=1,IF('инд. оценка уровня 3кл.'!L21=1,"A","B"))))</f>
        <v>C</v>
      </c>
      <c r="M21" s="10" t="str">
        <f>IF('инд. оценка уровня 4 кл.'!M20=" "," ",IF('инд. оценка уровня 4 кл.'!M20=0,IF('инд. оценка уровня 3кл.'!M21=0,"D","C"),IF('инд. оценка уровня 4 кл.'!M20=1,IF('инд. оценка уровня 3кл.'!M21=1,"A","B"))))</f>
        <v>D</v>
      </c>
      <c r="N21" s="10" t="str">
        <f>IF('инд. оценка уровня 4 кл.'!N20=" "," ",IF('инд. оценка уровня 4 кл.'!N20=0,IF('инд. оценка уровня 3кл.'!N21=0,"D","C"),IF('инд. оценка уровня 4 кл.'!N20=1,IF('инд. оценка уровня 3кл.'!N21=1,"A","B"))))</f>
        <v>D</v>
      </c>
      <c r="O21" s="10" t="str">
        <f>IF('инд. оценка уровня 4 кл.'!O20=" "," ",IF('инд. оценка уровня 4 кл.'!O20=0,IF('инд. оценка уровня 3кл.'!O21=0,"D","C"),IF('инд. оценка уровня 4 кл.'!O20=1,IF('инд. оценка уровня 3кл.'!O21=1,"A","B"))))</f>
        <v>D</v>
      </c>
      <c r="P21" s="10" t="str">
        <f>IF('инд. оценка уровня 4 кл.'!P20=" "," ",IF('инд. оценка уровня 4 кл.'!P20=0,IF('инд. оценка уровня 3кл.'!P21=0,"D","C"),IF('инд. оценка уровня 4 кл.'!P20=1,IF('инд. оценка уровня 3кл.'!P21=1,"A","B"))))</f>
        <v>C</v>
      </c>
      <c r="Q21" s="10" t="str">
        <f>IF('инд. оценка уровня 4 кл.'!Q20=" "," ",IF('инд. оценка уровня 4 кл.'!Q20=0,IF('инд. оценка уровня 3кл.'!Q21=0,"D","C"),IF('инд. оценка уровня 4 кл.'!Q20=1,IF('инд. оценка уровня 3кл.'!Q21=1,"A","B"))))</f>
        <v>D</v>
      </c>
      <c r="R21" s="10" t="str">
        <f>IF('инд. оценка уровня 4 кл.'!R20=" "," ",IF('инд. оценка уровня 4 кл.'!R20=0,IF('инд. оценка уровня 3кл.'!R21=0,"D","C"),IF('инд. оценка уровня 4 кл.'!R20=1,IF('инд. оценка уровня 3кл.'!R21=1,"A","B"))))</f>
        <v>D</v>
      </c>
      <c r="S21" s="10" t="str">
        <f>IF('инд. оценка уровня 4 кл.'!S20=" "," ",IF('инд. оценка уровня 4 кл.'!S20=0,IF('инд. оценка уровня 3кл.'!S21=0,"D","C"),IF('инд. оценка уровня 4 кл.'!S20=1,IF('инд. оценка уровня 3кл.'!S21=1,"A","B"))))</f>
        <v>D</v>
      </c>
      <c r="T21" s="10" t="str">
        <f>IF('инд. оценка уровня 4 кл.'!T20=" "," ",IF('инд. оценка уровня 4 кл.'!T20=0,IF('инд. оценка уровня 3кл.'!T21=0,"D","C"),IF('инд. оценка уровня 4 кл.'!T20=1,IF('инд. оценка уровня 3кл.'!T21=1,"A","B"))))</f>
        <v>C</v>
      </c>
      <c r="U21" s="10" t="str">
        <f>IF('инд. оценка уровня 4 кл.'!U20=" "," ",IF('инд. оценка уровня 4 кл.'!U20=0,IF('инд. оценка уровня 3кл.'!U21=0,"D","C"),IF('инд. оценка уровня 4 кл.'!U20=1,IF('инд. оценка уровня 3кл.'!U21=1,"A","B"))))</f>
        <v>D</v>
      </c>
      <c r="V21" s="10" t="str">
        <f>IF('инд. оценка уровня 4 кл.'!V20=" "," ",IF('инд. оценка уровня 4 кл.'!V20=0,IF('инд. оценка уровня 3кл.'!V21=0,"D","C"),IF('инд. оценка уровня 4 кл.'!V20=1,IF('инд. оценка уровня 3кл.'!V21=1,"A","B"))))</f>
        <v>D</v>
      </c>
      <c r="W21" s="10" t="str">
        <f>IF('инд. оценка уровня 4 кл.'!W20=" "," ",IF('инд. оценка уровня 4 кл.'!W20=0,IF('инд. оценка уровня 3кл.'!W21=0,"D","C"),IF('инд. оценка уровня 4 кл.'!W20=1,IF('инд. оценка уровня 3кл.'!W21=1,"A","B"))))</f>
        <v>D</v>
      </c>
      <c r="X21" s="10" t="str">
        <f>IF('инд. оценка уровня 4 кл.'!X20=" "," ",IF('инд. оценка уровня 4 кл.'!X20=0,IF('инд. оценка уровня 3кл.'!X21=0,"D","C"),IF('инд. оценка уровня 4 кл.'!X20=1,IF('инд. оценка уровня 3кл.'!X21=1,"A","B"))))</f>
        <v>D</v>
      </c>
      <c r="Y21" s="10" t="str">
        <f>IF('инд. оценка уровня 4 кл.'!Y20=" "," ",IF('инд. оценка уровня 4 кл.'!Y20=0,IF('инд. оценка уровня 3кл.'!Y21=0,"D","C"),IF('инд. оценка уровня 4 кл.'!Y20=1,IF('инд. оценка уровня 3кл.'!Y21=1,"A","B"))))</f>
        <v>D</v>
      </c>
      <c r="Z21" s="246"/>
      <c r="AA21" s="246"/>
      <c r="AB21" s="246"/>
    </row>
    <row r="22" spans="1:28" ht="11.25" customHeight="1" x14ac:dyDescent="0.2">
      <c r="A22" s="170">
        <v>17</v>
      </c>
      <c r="B22" s="143" t="str">
        <f>'Первичные данные 4 кл.'!B22</f>
        <v>Обухович Артем</v>
      </c>
      <c r="C22" s="10" t="str">
        <f>IF('инд. оценка уровня 4 кл.'!C21=" "," ",IF('инд. оценка уровня 4 кл.'!C21=0,IF('инд. оценка уровня 3кл.'!C22=0,"D","C"),IF('инд. оценка уровня 4 кл.'!C21=1,IF('инд. оценка уровня 3кл.'!C22=1,"A","B"))))</f>
        <v>D</v>
      </c>
      <c r="D22" s="10" t="str">
        <f>IF('инд. оценка уровня 4 кл.'!D21=" "," ",IF('инд. оценка уровня 4 кл.'!D21=0,IF('инд. оценка уровня 3кл.'!D22=0,"D","C"),IF('инд. оценка уровня 4 кл.'!D21=1,IF('инд. оценка уровня 3кл.'!D22=1,"A","B"))))</f>
        <v>D</v>
      </c>
      <c r="E22" s="10" t="str">
        <f>IF('инд. оценка уровня 4 кл.'!E21=" "," ",IF('инд. оценка уровня 4 кл.'!E21=0,IF('инд. оценка уровня 3кл.'!E22=0,"D","C"),IF('инд. оценка уровня 4 кл.'!E21=1,IF('инд. оценка уровня 3кл.'!E22=1,"A","B"))))</f>
        <v>D</v>
      </c>
      <c r="F22" s="10" t="str">
        <f>IF('инд. оценка уровня 4 кл.'!F21=" "," ",IF('инд. оценка уровня 4 кл.'!F21=0,IF('инд. оценка уровня 3кл.'!F22=0,"D","C"),IF('инд. оценка уровня 4 кл.'!F21=1,IF('инд. оценка уровня 3кл.'!F22=1,"A","B"))))</f>
        <v>D</v>
      </c>
      <c r="G22" s="10" t="str">
        <f>IF('инд. оценка уровня 4 кл.'!G21=" "," ",IF('инд. оценка уровня 4 кл.'!G21=0,IF('инд. оценка уровня 3кл.'!G22=0,"D","C"),IF('инд. оценка уровня 4 кл.'!G21=1,IF('инд. оценка уровня 3кл.'!G22=1,"A","B"))))</f>
        <v>D</v>
      </c>
      <c r="H22" s="10" t="str">
        <f>IF('инд. оценка уровня 4 кл.'!H21=" "," ",IF('инд. оценка уровня 4 кл.'!H21=0,IF('инд. оценка уровня 3кл.'!H22=0,"D","C"),IF('инд. оценка уровня 4 кл.'!H21=1,IF('инд. оценка уровня 3кл.'!H22=1,"A","B"))))</f>
        <v>C</v>
      </c>
      <c r="I22" s="10" t="str">
        <f>IF('инд. оценка уровня 4 кл.'!I21=" "," ",IF('инд. оценка уровня 4 кл.'!I21=0,IF('инд. оценка уровня 3кл.'!I22=0,"D","C"),IF('инд. оценка уровня 4 кл.'!I21=1,IF('инд. оценка уровня 3кл.'!I22=1,"A","B"))))</f>
        <v>C</v>
      </c>
      <c r="J22" s="10" t="str">
        <f>IF('инд. оценка уровня 4 кл.'!J21=" "," ",IF('инд. оценка уровня 4 кл.'!J21=0,IF('инд. оценка уровня 3кл.'!J22=0,"D","C"),IF('инд. оценка уровня 4 кл.'!J21=1,IF('инд. оценка уровня 3кл.'!J22=1,"A","B"))))</f>
        <v>C</v>
      </c>
      <c r="K22" s="10" t="str">
        <f>IF('инд. оценка уровня 4 кл.'!K21=" "," ",IF('инд. оценка уровня 4 кл.'!K21=0,IF('инд. оценка уровня 3кл.'!K22=0,"D","C"),IF('инд. оценка уровня 4 кл.'!K21=1,IF('инд. оценка уровня 3кл.'!K22=1,"A","B"))))</f>
        <v>C</v>
      </c>
      <c r="L22" s="10" t="str">
        <f>IF('инд. оценка уровня 4 кл.'!L21=" "," ",IF('инд. оценка уровня 4 кл.'!L21=0,IF('инд. оценка уровня 3кл.'!L22=0,"D","C"),IF('инд. оценка уровня 4 кл.'!L21=1,IF('инд. оценка уровня 3кл.'!L22=1,"A","B"))))</f>
        <v>C</v>
      </c>
      <c r="M22" s="10" t="str">
        <f>IF('инд. оценка уровня 4 кл.'!M21=" "," ",IF('инд. оценка уровня 4 кл.'!M21=0,IF('инд. оценка уровня 3кл.'!M22=0,"D","C"),IF('инд. оценка уровня 4 кл.'!M21=1,IF('инд. оценка уровня 3кл.'!M22=1,"A","B"))))</f>
        <v>C</v>
      </c>
      <c r="N22" s="10" t="str">
        <f>IF('инд. оценка уровня 4 кл.'!N21=" "," ",IF('инд. оценка уровня 4 кл.'!N21=0,IF('инд. оценка уровня 3кл.'!N22=0,"D","C"),IF('инд. оценка уровня 4 кл.'!N21=1,IF('инд. оценка уровня 3кл.'!N22=1,"A","B"))))</f>
        <v>C</v>
      </c>
      <c r="O22" s="10" t="str">
        <f>IF('инд. оценка уровня 4 кл.'!O21=" "," ",IF('инд. оценка уровня 4 кл.'!O21=0,IF('инд. оценка уровня 3кл.'!O22=0,"D","C"),IF('инд. оценка уровня 4 кл.'!O21=1,IF('инд. оценка уровня 3кл.'!O22=1,"A","B"))))</f>
        <v>C</v>
      </c>
      <c r="P22" s="10" t="str">
        <f>IF('инд. оценка уровня 4 кл.'!P21=" "," ",IF('инд. оценка уровня 4 кл.'!P21=0,IF('инд. оценка уровня 3кл.'!P22=0,"D","C"),IF('инд. оценка уровня 4 кл.'!P21=1,IF('инд. оценка уровня 3кл.'!P22=1,"A","B"))))</f>
        <v>C</v>
      </c>
      <c r="Q22" s="10" t="str">
        <f>IF('инд. оценка уровня 4 кл.'!Q21=" "," ",IF('инд. оценка уровня 4 кл.'!Q21=0,IF('инд. оценка уровня 3кл.'!Q22=0,"D","C"),IF('инд. оценка уровня 4 кл.'!Q21=1,IF('инд. оценка уровня 3кл.'!Q22=1,"A","B"))))</f>
        <v>C</v>
      </c>
      <c r="R22" s="10" t="str">
        <f>IF('инд. оценка уровня 4 кл.'!R21=" "," ",IF('инд. оценка уровня 4 кл.'!R21=0,IF('инд. оценка уровня 3кл.'!R22=0,"D","C"),IF('инд. оценка уровня 4 кл.'!R21=1,IF('инд. оценка уровня 3кл.'!R22=1,"A","B"))))</f>
        <v>C</v>
      </c>
      <c r="S22" s="10" t="str">
        <f>IF('инд. оценка уровня 4 кл.'!S21=" "," ",IF('инд. оценка уровня 4 кл.'!S21=0,IF('инд. оценка уровня 3кл.'!S22=0,"D","C"),IF('инд. оценка уровня 4 кл.'!S21=1,IF('инд. оценка уровня 3кл.'!S22=1,"A","B"))))</f>
        <v>C</v>
      </c>
      <c r="T22" s="10" t="str">
        <f>IF('инд. оценка уровня 4 кл.'!T21=" "," ",IF('инд. оценка уровня 4 кл.'!T21=0,IF('инд. оценка уровня 3кл.'!T22=0,"D","C"),IF('инд. оценка уровня 4 кл.'!T21=1,IF('инд. оценка уровня 3кл.'!T22=1,"A","B"))))</f>
        <v>C</v>
      </c>
      <c r="U22" s="10" t="str">
        <f>IF('инд. оценка уровня 4 кл.'!U21=" "," ",IF('инд. оценка уровня 4 кл.'!U21=0,IF('инд. оценка уровня 3кл.'!U22=0,"D","C"),IF('инд. оценка уровня 4 кл.'!U21=1,IF('инд. оценка уровня 3кл.'!U22=1,"A","B"))))</f>
        <v>C</v>
      </c>
      <c r="V22" s="10" t="str">
        <f>IF('инд. оценка уровня 4 кл.'!V21=" "," ",IF('инд. оценка уровня 4 кл.'!V21=0,IF('инд. оценка уровня 3кл.'!V22=0,"D","C"),IF('инд. оценка уровня 4 кл.'!V21=1,IF('инд. оценка уровня 3кл.'!V22=1,"A","B"))))</f>
        <v>D</v>
      </c>
      <c r="W22" s="10" t="str">
        <f>IF('инд. оценка уровня 4 кл.'!W21=" "," ",IF('инд. оценка уровня 4 кл.'!W21=0,IF('инд. оценка уровня 3кл.'!W22=0,"D","C"),IF('инд. оценка уровня 4 кл.'!W21=1,IF('инд. оценка уровня 3кл.'!W22=1,"A","B"))))</f>
        <v>C</v>
      </c>
      <c r="X22" s="10" t="str">
        <f>IF('инд. оценка уровня 4 кл.'!X21=" "," ",IF('инд. оценка уровня 4 кл.'!X21=0,IF('инд. оценка уровня 3кл.'!X22=0,"D","C"),IF('инд. оценка уровня 4 кл.'!X21=1,IF('инд. оценка уровня 3кл.'!X22=1,"A","B"))))</f>
        <v>C</v>
      </c>
      <c r="Y22" s="10" t="str">
        <f>IF('инд. оценка уровня 4 кл.'!Y21=" "," ",IF('инд. оценка уровня 4 кл.'!Y21=0,IF('инд. оценка уровня 3кл.'!Y22=0,"D","C"),IF('инд. оценка уровня 4 кл.'!Y21=1,IF('инд. оценка уровня 3кл.'!Y22=1,"A","B"))))</f>
        <v>C</v>
      </c>
      <c r="Z22" s="246"/>
      <c r="AA22" s="246"/>
      <c r="AB22" s="246"/>
    </row>
    <row r="23" spans="1:28" ht="11.25" customHeight="1" x14ac:dyDescent="0.2">
      <c r="A23" s="170">
        <v>18</v>
      </c>
      <c r="B23" s="143" t="str">
        <f>'Первичные данные 4 кл.'!B23</f>
        <v>Пастухова Ксения</v>
      </c>
      <c r="C23" s="10" t="str">
        <f>IF('инд. оценка уровня 4 кл.'!C22=" "," ",IF('инд. оценка уровня 4 кл.'!C22=0,IF('инд. оценка уровня 3кл.'!C23=0,"D","C"),IF('инд. оценка уровня 4 кл.'!C22=1,IF('инд. оценка уровня 3кл.'!C23=1,"A","B"))))</f>
        <v>D</v>
      </c>
      <c r="D23" s="10" t="str">
        <f>IF('инд. оценка уровня 4 кл.'!D22=" "," ",IF('инд. оценка уровня 4 кл.'!D22=0,IF('инд. оценка уровня 3кл.'!D23=0,"D","C"),IF('инд. оценка уровня 4 кл.'!D22=1,IF('инд. оценка уровня 3кл.'!D23=1,"A","B"))))</f>
        <v>D</v>
      </c>
      <c r="E23" s="10" t="str">
        <f>IF('инд. оценка уровня 4 кл.'!E22=" "," ",IF('инд. оценка уровня 4 кл.'!E22=0,IF('инд. оценка уровня 3кл.'!E23=0,"D","C"),IF('инд. оценка уровня 4 кл.'!E22=1,IF('инд. оценка уровня 3кл.'!E23=1,"A","B"))))</f>
        <v>D</v>
      </c>
      <c r="F23" s="10" t="str">
        <f>IF('инд. оценка уровня 4 кл.'!F22=" "," ",IF('инд. оценка уровня 4 кл.'!F22=0,IF('инд. оценка уровня 3кл.'!F23=0,"D","C"),IF('инд. оценка уровня 4 кл.'!F22=1,IF('инд. оценка уровня 3кл.'!F23=1,"A","B"))))</f>
        <v>D</v>
      </c>
      <c r="G23" s="10" t="str">
        <f>IF('инд. оценка уровня 4 кл.'!G22=" "," ",IF('инд. оценка уровня 4 кл.'!G22=0,IF('инд. оценка уровня 3кл.'!G23=0,"D","C"),IF('инд. оценка уровня 4 кл.'!G22=1,IF('инд. оценка уровня 3кл.'!G23=1,"A","B"))))</f>
        <v>D</v>
      </c>
      <c r="H23" s="10" t="str">
        <f>IF('инд. оценка уровня 4 кл.'!H22=" "," ",IF('инд. оценка уровня 4 кл.'!H22=0,IF('инд. оценка уровня 3кл.'!H23=0,"D","C"),IF('инд. оценка уровня 4 кл.'!H22=1,IF('инд. оценка уровня 3кл.'!H23=1,"A","B"))))</f>
        <v>D</v>
      </c>
      <c r="I23" s="10" t="str">
        <f>IF('инд. оценка уровня 4 кл.'!I22=" "," ",IF('инд. оценка уровня 4 кл.'!I22=0,IF('инд. оценка уровня 3кл.'!I23=0,"D","C"),IF('инд. оценка уровня 4 кл.'!I22=1,IF('инд. оценка уровня 3кл.'!I23=1,"A","B"))))</f>
        <v>D</v>
      </c>
      <c r="J23" s="10" t="str">
        <f>IF('инд. оценка уровня 4 кл.'!J22=" "," ",IF('инд. оценка уровня 4 кл.'!J22=0,IF('инд. оценка уровня 3кл.'!J23=0,"D","C"),IF('инд. оценка уровня 4 кл.'!J22=1,IF('инд. оценка уровня 3кл.'!J23=1,"A","B"))))</f>
        <v>D</v>
      </c>
      <c r="K23" s="10" t="str">
        <f>IF('инд. оценка уровня 4 кл.'!K22=" "," ",IF('инд. оценка уровня 4 кл.'!K22=0,IF('инд. оценка уровня 3кл.'!K23=0,"D","C"),IF('инд. оценка уровня 4 кл.'!K22=1,IF('инд. оценка уровня 3кл.'!K23=1,"A","B"))))</f>
        <v>D</v>
      </c>
      <c r="L23" s="10" t="str">
        <f>IF('инд. оценка уровня 4 кл.'!L22=" "," ",IF('инд. оценка уровня 4 кл.'!L22=0,IF('инд. оценка уровня 3кл.'!L23=0,"D","C"),IF('инд. оценка уровня 4 кл.'!L22=1,IF('инд. оценка уровня 3кл.'!L23=1,"A","B"))))</f>
        <v>D</v>
      </c>
      <c r="M23" s="10" t="str">
        <f>IF('инд. оценка уровня 4 кл.'!M22=" "," ",IF('инд. оценка уровня 4 кл.'!M22=0,IF('инд. оценка уровня 3кл.'!M23=0,"D","C"),IF('инд. оценка уровня 4 кл.'!M22=1,IF('инд. оценка уровня 3кл.'!M23=1,"A","B"))))</f>
        <v>D</v>
      </c>
      <c r="N23" s="10" t="str">
        <f>IF('инд. оценка уровня 4 кл.'!N22=" "," ",IF('инд. оценка уровня 4 кл.'!N22=0,IF('инд. оценка уровня 3кл.'!N23=0,"D","C"),IF('инд. оценка уровня 4 кл.'!N22=1,IF('инд. оценка уровня 3кл.'!N23=1,"A","B"))))</f>
        <v>D</v>
      </c>
      <c r="O23" s="10" t="str">
        <f>IF('инд. оценка уровня 4 кл.'!O22=" "," ",IF('инд. оценка уровня 4 кл.'!O22=0,IF('инд. оценка уровня 3кл.'!O23=0,"D","C"),IF('инд. оценка уровня 4 кл.'!O22=1,IF('инд. оценка уровня 3кл.'!O23=1,"A","B"))))</f>
        <v>D</v>
      </c>
      <c r="P23" s="10" t="str">
        <f>IF('инд. оценка уровня 4 кл.'!P22=" "," ",IF('инд. оценка уровня 4 кл.'!P22=0,IF('инд. оценка уровня 3кл.'!P23=0,"D","C"),IF('инд. оценка уровня 4 кл.'!P22=1,IF('инд. оценка уровня 3кл.'!P23=1,"A","B"))))</f>
        <v>C</v>
      </c>
      <c r="Q23" s="10" t="str">
        <f>IF('инд. оценка уровня 4 кл.'!Q22=" "," ",IF('инд. оценка уровня 4 кл.'!Q22=0,IF('инд. оценка уровня 3кл.'!Q23=0,"D","C"),IF('инд. оценка уровня 4 кл.'!Q22=1,IF('инд. оценка уровня 3кл.'!Q23=1,"A","B"))))</f>
        <v>D</v>
      </c>
      <c r="R23" s="10" t="str">
        <f>IF('инд. оценка уровня 4 кл.'!R22=" "," ",IF('инд. оценка уровня 4 кл.'!R22=0,IF('инд. оценка уровня 3кл.'!R23=0,"D","C"),IF('инд. оценка уровня 4 кл.'!R22=1,IF('инд. оценка уровня 3кл.'!R23=1,"A","B"))))</f>
        <v>C</v>
      </c>
      <c r="S23" s="10" t="str">
        <f>IF('инд. оценка уровня 4 кл.'!S22=" "," ",IF('инд. оценка уровня 4 кл.'!S22=0,IF('инд. оценка уровня 3кл.'!S23=0,"D","C"),IF('инд. оценка уровня 4 кл.'!S22=1,IF('инд. оценка уровня 3кл.'!S23=1,"A","B"))))</f>
        <v>C</v>
      </c>
      <c r="T23" s="10" t="str">
        <f>IF('инд. оценка уровня 4 кл.'!T22=" "," ",IF('инд. оценка уровня 4 кл.'!T22=0,IF('инд. оценка уровня 3кл.'!T23=0,"D","C"),IF('инд. оценка уровня 4 кл.'!T22=1,IF('инд. оценка уровня 3кл.'!T23=1,"A","B"))))</f>
        <v>C</v>
      </c>
      <c r="U23" s="10" t="str">
        <f>IF('инд. оценка уровня 4 кл.'!U22=" "," ",IF('инд. оценка уровня 4 кл.'!U22=0,IF('инд. оценка уровня 3кл.'!U23=0,"D","C"),IF('инд. оценка уровня 4 кл.'!U22=1,IF('инд. оценка уровня 3кл.'!U23=1,"A","B"))))</f>
        <v>C</v>
      </c>
      <c r="V23" s="10" t="str">
        <f>IF('инд. оценка уровня 4 кл.'!V22=" "," ",IF('инд. оценка уровня 4 кл.'!V22=0,IF('инд. оценка уровня 3кл.'!V23=0,"D","C"),IF('инд. оценка уровня 4 кл.'!V22=1,IF('инд. оценка уровня 3кл.'!V23=1,"A","B"))))</f>
        <v>D</v>
      </c>
      <c r="W23" s="10" t="str">
        <f>IF('инд. оценка уровня 4 кл.'!W22=" "," ",IF('инд. оценка уровня 4 кл.'!W22=0,IF('инд. оценка уровня 3кл.'!W23=0,"D","C"),IF('инд. оценка уровня 4 кл.'!W22=1,IF('инд. оценка уровня 3кл.'!W23=1,"A","B"))))</f>
        <v>D</v>
      </c>
      <c r="X23" s="10" t="str">
        <f>IF('инд. оценка уровня 4 кл.'!X22=" "," ",IF('инд. оценка уровня 4 кл.'!X22=0,IF('инд. оценка уровня 3кл.'!X23=0,"D","C"),IF('инд. оценка уровня 4 кл.'!X22=1,IF('инд. оценка уровня 3кл.'!X23=1,"A","B"))))</f>
        <v>C</v>
      </c>
      <c r="Y23" s="10" t="str">
        <f>IF('инд. оценка уровня 4 кл.'!Y22=" "," ",IF('инд. оценка уровня 4 кл.'!Y22=0,IF('инд. оценка уровня 3кл.'!Y23=0,"D","C"),IF('инд. оценка уровня 4 кл.'!Y22=1,IF('инд. оценка уровня 3кл.'!Y23=1,"A","B"))))</f>
        <v>D</v>
      </c>
      <c r="Z23" s="246"/>
      <c r="AA23" s="246"/>
      <c r="AB23" s="246"/>
    </row>
    <row r="24" spans="1:28" ht="11.25" customHeight="1" x14ac:dyDescent="0.2">
      <c r="A24" s="170">
        <v>19</v>
      </c>
      <c r="B24" s="143" t="str">
        <f>'Первичные данные 4 кл.'!B24</f>
        <v>Проводников Иван</v>
      </c>
      <c r="C24" s="10" t="str">
        <f>IF('инд. оценка уровня 4 кл.'!C23=" "," ",IF('инд. оценка уровня 4 кл.'!C23=0,IF('инд. оценка уровня 3кл.'!C24=0,"D","C"),IF('инд. оценка уровня 4 кл.'!C23=1,IF('инд. оценка уровня 3кл.'!C24=1,"A","B"))))</f>
        <v>D</v>
      </c>
      <c r="D24" s="10" t="str">
        <f>IF('инд. оценка уровня 4 кл.'!D23=" "," ",IF('инд. оценка уровня 4 кл.'!D23=0,IF('инд. оценка уровня 3кл.'!D24=0,"D","C"),IF('инд. оценка уровня 4 кл.'!D23=1,IF('инд. оценка уровня 3кл.'!D24=1,"A","B"))))</f>
        <v>D</v>
      </c>
      <c r="E24" s="10" t="str">
        <f>IF('инд. оценка уровня 4 кл.'!E23=" "," ",IF('инд. оценка уровня 4 кл.'!E23=0,IF('инд. оценка уровня 3кл.'!E24=0,"D","C"),IF('инд. оценка уровня 4 кл.'!E23=1,IF('инд. оценка уровня 3кл.'!E24=1,"A","B"))))</f>
        <v>D</v>
      </c>
      <c r="F24" s="10" t="str">
        <f>IF('инд. оценка уровня 4 кл.'!F23=" "," ",IF('инд. оценка уровня 4 кл.'!F23=0,IF('инд. оценка уровня 3кл.'!F24=0,"D","C"),IF('инд. оценка уровня 4 кл.'!F23=1,IF('инд. оценка уровня 3кл.'!F24=1,"A","B"))))</f>
        <v>D</v>
      </c>
      <c r="G24" s="10" t="str">
        <f>IF('инд. оценка уровня 4 кл.'!G23=" "," ",IF('инд. оценка уровня 4 кл.'!G23=0,IF('инд. оценка уровня 3кл.'!G24=0,"D","C"),IF('инд. оценка уровня 4 кл.'!G23=1,IF('инд. оценка уровня 3кл.'!G24=1,"A","B"))))</f>
        <v>D</v>
      </c>
      <c r="H24" s="10" t="str">
        <f>IF('инд. оценка уровня 4 кл.'!H23=" "," ",IF('инд. оценка уровня 4 кл.'!H23=0,IF('инд. оценка уровня 3кл.'!H24=0,"D","C"),IF('инд. оценка уровня 4 кл.'!H23=1,IF('инд. оценка уровня 3кл.'!H24=1,"A","B"))))</f>
        <v>D</v>
      </c>
      <c r="I24" s="10" t="str">
        <f>IF('инд. оценка уровня 4 кл.'!I23=" "," ",IF('инд. оценка уровня 4 кл.'!I23=0,IF('инд. оценка уровня 3кл.'!I24=0,"D","C"),IF('инд. оценка уровня 4 кл.'!I23=1,IF('инд. оценка уровня 3кл.'!I24=1,"A","B"))))</f>
        <v>D</v>
      </c>
      <c r="J24" s="10" t="str">
        <f>IF('инд. оценка уровня 4 кл.'!J23=" "," ",IF('инд. оценка уровня 4 кл.'!J23=0,IF('инд. оценка уровня 3кл.'!J24=0,"D","C"),IF('инд. оценка уровня 4 кл.'!J23=1,IF('инд. оценка уровня 3кл.'!J24=1,"A","B"))))</f>
        <v>D</v>
      </c>
      <c r="K24" s="10" t="str">
        <f>IF('инд. оценка уровня 4 кл.'!K23=" "," ",IF('инд. оценка уровня 4 кл.'!K23=0,IF('инд. оценка уровня 3кл.'!K24=0,"D","C"),IF('инд. оценка уровня 4 кл.'!K23=1,IF('инд. оценка уровня 3кл.'!K24=1,"A","B"))))</f>
        <v>D</v>
      </c>
      <c r="L24" s="10" t="str">
        <f>IF('инд. оценка уровня 4 кл.'!L23=" "," ",IF('инд. оценка уровня 4 кл.'!L23=0,IF('инд. оценка уровня 3кл.'!L24=0,"D","C"),IF('инд. оценка уровня 4 кл.'!L23=1,IF('инд. оценка уровня 3кл.'!L24=1,"A","B"))))</f>
        <v>D</v>
      </c>
      <c r="M24" s="10" t="str">
        <f>IF('инд. оценка уровня 4 кл.'!M23=" "," ",IF('инд. оценка уровня 4 кл.'!M23=0,IF('инд. оценка уровня 3кл.'!M24=0,"D","C"),IF('инд. оценка уровня 4 кл.'!M23=1,IF('инд. оценка уровня 3кл.'!M24=1,"A","B"))))</f>
        <v>D</v>
      </c>
      <c r="N24" s="10" t="str">
        <f>IF('инд. оценка уровня 4 кл.'!N23=" "," ",IF('инд. оценка уровня 4 кл.'!N23=0,IF('инд. оценка уровня 3кл.'!N24=0,"D","C"),IF('инд. оценка уровня 4 кл.'!N23=1,IF('инд. оценка уровня 3кл.'!N24=1,"A","B"))))</f>
        <v>D</v>
      </c>
      <c r="O24" s="10" t="str">
        <f>IF('инд. оценка уровня 4 кл.'!O23=" "," ",IF('инд. оценка уровня 4 кл.'!O23=0,IF('инд. оценка уровня 3кл.'!O24=0,"D","C"),IF('инд. оценка уровня 4 кл.'!O23=1,IF('инд. оценка уровня 3кл.'!O24=1,"A","B"))))</f>
        <v>D</v>
      </c>
      <c r="P24" s="10" t="str">
        <f>IF('инд. оценка уровня 4 кл.'!P23=" "," ",IF('инд. оценка уровня 4 кл.'!P23=0,IF('инд. оценка уровня 3кл.'!P24=0,"D","C"),IF('инд. оценка уровня 4 кл.'!P23=1,IF('инд. оценка уровня 3кл.'!P24=1,"A","B"))))</f>
        <v>D</v>
      </c>
      <c r="Q24" s="10" t="str">
        <f>IF('инд. оценка уровня 4 кл.'!Q23=" "," ",IF('инд. оценка уровня 4 кл.'!Q23=0,IF('инд. оценка уровня 3кл.'!Q24=0,"D","C"),IF('инд. оценка уровня 4 кл.'!Q23=1,IF('инд. оценка уровня 3кл.'!Q24=1,"A","B"))))</f>
        <v>D</v>
      </c>
      <c r="R24" s="10" t="str">
        <f>IF('инд. оценка уровня 4 кл.'!R23=" "," ",IF('инд. оценка уровня 4 кл.'!R23=0,IF('инд. оценка уровня 3кл.'!R24=0,"D","C"),IF('инд. оценка уровня 4 кл.'!R23=1,IF('инд. оценка уровня 3кл.'!R24=1,"A","B"))))</f>
        <v>D</v>
      </c>
      <c r="S24" s="10" t="str">
        <f>IF('инд. оценка уровня 4 кл.'!S23=" "," ",IF('инд. оценка уровня 4 кл.'!S23=0,IF('инд. оценка уровня 3кл.'!S24=0,"D","C"),IF('инд. оценка уровня 4 кл.'!S23=1,IF('инд. оценка уровня 3кл.'!S24=1,"A","B"))))</f>
        <v>D</v>
      </c>
      <c r="T24" s="10" t="str">
        <f>IF('инд. оценка уровня 4 кл.'!T23=" "," ",IF('инд. оценка уровня 4 кл.'!T23=0,IF('инд. оценка уровня 3кл.'!T24=0,"D","C"),IF('инд. оценка уровня 4 кл.'!T23=1,IF('инд. оценка уровня 3кл.'!T24=1,"A","B"))))</f>
        <v>D</v>
      </c>
      <c r="U24" s="10" t="str">
        <f>IF('инд. оценка уровня 4 кл.'!U23=" "," ",IF('инд. оценка уровня 4 кл.'!U23=0,IF('инд. оценка уровня 3кл.'!U24=0,"D","C"),IF('инд. оценка уровня 4 кл.'!U23=1,IF('инд. оценка уровня 3кл.'!U24=1,"A","B"))))</f>
        <v>D</v>
      </c>
      <c r="V24" s="10" t="str">
        <f>IF('инд. оценка уровня 4 кл.'!V23=" "," ",IF('инд. оценка уровня 4 кл.'!V23=0,IF('инд. оценка уровня 3кл.'!V24=0,"D","C"),IF('инд. оценка уровня 4 кл.'!V23=1,IF('инд. оценка уровня 3кл.'!V24=1,"A","B"))))</f>
        <v>D</v>
      </c>
      <c r="W24" s="10" t="str">
        <f>IF('инд. оценка уровня 4 кл.'!W23=" "," ",IF('инд. оценка уровня 4 кл.'!W23=0,IF('инд. оценка уровня 3кл.'!W24=0,"D","C"),IF('инд. оценка уровня 4 кл.'!W23=1,IF('инд. оценка уровня 3кл.'!W24=1,"A","B"))))</f>
        <v>D</v>
      </c>
      <c r="X24" s="10" t="str">
        <f>IF('инд. оценка уровня 4 кл.'!X23=" "," ",IF('инд. оценка уровня 4 кл.'!X23=0,IF('инд. оценка уровня 3кл.'!X24=0,"D","C"),IF('инд. оценка уровня 4 кл.'!X23=1,IF('инд. оценка уровня 3кл.'!X24=1,"A","B"))))</f>
        <v>D</v>
      </c>
      <c r="Y24" s="10" t="str">
        <f>IF('инд. оценка уровня 4 кл.'!Y23=" "," ",IF('инд. оценка уровня 4 кл.'!Y23=0,IF('инд. оценка уровня 3кл.'!Y24=0,"D","C"),IF('инд. оценка уровня 4 кл.'!Y23=1,IF('инд. оценка уровня 3кл.'!Y24=1,"A","B"))))</f>
        <v>D</v>
      </c>
      <c r="Z24" s="246"/>
      <c r="AA24" s="246"/>
      <c r="AB24" s="246"/>
    </row>
    <row r="25" spans="1:28" ht="11.25" customHeight="1" x14ac:dyDescent="0.2">
      <c r="A25" s="170">
        <v>20</v>
      </c>
      <c r="B25" s="143" t="str">
        <f>'Первичные данные 4 кл.'!B25</f>
        <v>Ратушная Маргарита</v>
      </c>
      <c r="C25" s="10" t="str">
        <f>IF('инд. оценка уровня 4 кл.'!C24=" "," ",IF('инд. оценка уровня 4 кл.'!C24=0,IF('инд. оценка уровня 3кл.'!C25=0,"D","C"),IF('инд. оценка уровня 4 кл.'!C24=1,IF('инд. оценка уровня 3кл.'!C25=1,"A","B"))))</f>
        <v>D</v>
      </c>
      <c r="D25" s="10" t="str">
        <f>IF('инд. оценка уровня 4 кл.'!D24=" "," ",IF('инд. оценка уровня 4 кл.'!D24=0,IF('инд. оценка уровня 3кл.'!D25=0,"D","C"),IF('инд. оценка уровня 4 кл.'!D24=1,IF('инд. оценка уровня 3кл.'!D25=1,"A","B"))))</f>
        <v>D</v>
      </c>
      <c r="E25" s="10" t="str">
        <f>IF('инд. оценка уровня 4 кл.'!E24=" "," ",IF('инд. оценка уровня 4 кл.'!E24=0,IF('инд. оценка уровня 3кл.'!E25=0,"D","C"),IF('инд. оценка уровня 4 кл.'!E24=1,IF('инд. оценка уровня 3кл.'!E25=1,"A","B"))))</f>
        <v>D</v>
      </c>
      <c r="F25" s="10" t="str">
        <f>IF('инд. оценка уровня 4 кл.'!F24=" "," ",IF('инд. оценка уровня 4 кл.'!F24=0,IF('инд. оценка уровня 3кл.'!F25=0,"D","C"),IF('инд. оценка уровня 4 кл.'!F24=1,IF('инд. оценка уровня 3кл.'!F25=1,"A","B"))))</f>
        <v>D</v>
      </c>
      <c r="G25" s="10" t="str">
        <f>IF('инд. оценка уровня 4 кл.'!G24=" "," ",IF('инд. оценка уровня 4 кл.'!G24=0,IF('инд. оценка уровня 3кл.'!G25=0,"D","C"),IF('инд. оценка уровня 4 кл.'!G24=1,IF('инд. оценка уровня 3кл.'!G25=1,"A","B"))))</f>
        <v>D</v>
      </c>
      <c r="H25" s="10" t="str">
        <f>IF('инд. оценка уровня 4 кл.'!H24=" "," ",IF('инд. оценка уровня 4 кл.'!H24=0,IF('инд. оценка уровня 3кл.'!H25=0,"D","C"),IF('инд. оценка уровня 4 кл.'!H24=1,IF('инд. оценка уровня 3кл.'!H25=1,"A","B"))))</f>
        <v>C</v>
      </c>
      <c r="I25" s="10" t="str">
        <f>IF('инд. оценка уровня 4 кл.'!I24=" "," ",IF('инд. оценка уровня 4 кл.'!I24=0,IF('инд. оценка уровня 3кл.'!I25=0,"D","C"),IF('инд. оценка уровня 4 кл.'!I24=1,IF('инд. оценка уровня 3кл.'!I25=1,"A","B"))))</f>
        <v>C</v>
      </c>
      <c r="J25" s="10" t="str">
        <f>IF('инд. оценка уровня 4 кл.'!J24=" "," ",IF('инд. оценка уровня 4 кл.'!J24=0,IF('инд. оценка уровня 3кл.'!J25=0,"D","C"),IF('инд. оценка уровня 4 кл.'!J24=1,IF('инд. оценка уровня 3кл.'!J25=1,"A","B"))))</f>
        <v>C</v>
      </c>
      <c r="K25" s="10" t="str">
        <f>IF('инд. оценка уровня 4 кл.'!K24=" "," ",IF('инд. оценка уровня 4 кл.'!K24=0,IF('инд. оценка уровня 3кл.'!K25=0,"D","C"),IF('инд. оценка уровня 4 кл.'!K24=1,IF('инд. оценка уровня 3кл.'!K25=1,"A","B"))))</f>
        <v>C</v>
      </c>
      <c r="L25" s="10" t="str">
        <f>IF('инд. оценка уровня 4 кл.'!L24=" "," ",IF('инд. оценка уровня 4 кл.'!L24=0,IF('инд. оценка уровня 3кл.'!L25=0,"D","C"),IF('инд. оценка уровня 4 кл.'!L24=1,IF('инд. оценка уровня 3кл.'!L25=1,"A","B"))))</f>
        <v>C</v>
      </c>
      <c r="M25" s="10" t="str">
        <f>IF('инд. оценка уровня 4 кл.'!M24=" "," ",IF('инд. оценка уровня 4 кл.'!M24=0,IF('инд. оценка уровня 3кл.'!M25=0,"D","C"),IF('инд. оценка уровня 4 кл.'!M24=1,IF('инд. оценка уровня 3кл.'!M25=1,"A","B"))))</f>
        <v>C</v>
      </c>
      <c r="N25" s="10" t="str">
        <f>IF('инд. оценка уровня 4 кл.'!N24=" "," ",IF('инд. оценка уровня 4 кл.'!N24=0,IF('инд. оценка уровня 3кл.'!N25=0,"D","C"),IF('инд. оценка уровня 4 кл.'!N24=1,IF('инд. оценка уровня 3кл.'!N25=1,"A","B"))))</f>
        <v>C</v>
      </c>
      <c r="O25" s="10" t="str">
        <f>IF('инд. оценка уровня 4 кл.'!O24=" "," ",IF('инд. оценка уровня 4 кл.'!O24=0,IF('инд. оценка уровня 3кл.'!O25=0,"D","C"),IF('инд. оценка уровня 4 кл.'!O24=1,IF('инд. оценка уровня 3кл.'!O25=1,"A","B"))))</f>
        <v>C</v>
      </c>
      <c r="P25" s="10" t="str">
        <f>IF('инд. оценка уровня 4 кл.'!P24=" "," ",IF('инд. оценка уровня 4 кл.'!P24=0,IF('инд. оценка уровня 3кл.'!P25=0,"D","C"),IF('инд. оценка уровня 4 кл.'!P24=1,IF('инд. оценка уровня 3кл.'!P25=1,"A","B"))))</f>
        <v>C</v>
      </c>
      <c r="Q25" s="10" t="str">
        <f>IF('инд. оценка уровня 4 кл.'!Q24=" "," ",IF('инд. оценка уровня 4 кл.'!Q24=0,IF('инд. оценка уровня 3кл.'!Q25=0,"D","C"),IF('инд. оценка уровня 4 кл.'!Q24=1,IF('инд. оценка уровня 3кл.'!Q25=1,"A","B"))))</f>
        <v>C</v>
      </c>
      <c r="R25" s="10" t="str">
        <f>IF('инд. оценка уровня 4 кл.'!R24=" "," ",IF('инд. оценка уровня 4 кл.'!R24=0,IF('инд. оценка уровня 3кл.'!R25=0,"D","C"),IF('инд. оценка уровня 4 кл.'!R24=1,IF('инд. оценка уровня 3кл.'!R25=1,"A","B"))))</f>
        <v>C</v>
      </c>
      <c r="S25" s="10" t="str">
        <f>IF('инд. оценка уровня 4 кл.'!S24=" "," ",IF('инд. оценка уровня 4 кл.'!S24=0,IF('инд. оценка уровня 3кл.'!S25=0,"D","C"),IF('инд. оценка уровня 4 кл.'!S24=1,IF('инд. оценка уровня 3кл.'!S25=1,"A","B"))))</f>
        <v>C</v>
      </c>
      <c r="T25" s="10" t="str">
        <f>IF('инд. оценка уровня 4 кл.'!T24=" "," ",IF('инд. оценка уровня 4 кл.'!T24=0,IF('инд. оценка уровня 3кл.'!T25=0,"D","C"),IF('инд. оценка уровня 4 кл.'!T24=1,IF('инд. оценка уровня 3кл.'!T25=1,"A","B"))))</f>
        <v>D</v>
      </c>
      <c r="U25" s="10" t="str">
        <f>IF('инд. оценка уровня 4 кл.'!U24=" "," ",IF('инд. оценка уровня 4 кл.'!U24=0,IF('инд. оценка уровня 3кл.'!U25=0,"D","C"),IF('инд. оценка уровня 4 кл.'!U24=1,IF('инд. оценка уровня 3кл.'!U25=1,"A","B"))))</f>
        <v>C</v>
      </c>
      <c r="V25" s="10" t="str">
        <f>IF('инд. оценка уровня 4 кл.'!V24=" "," ",IF('инд. оценка уровня 4 кл.'!V24=0,IF('инд. оценка уровня 3кл.'!V25=0,"D","C"),IF('инд. оценка уровня 4 кл.'!V24=1,IF('инд. оценка уровня 3кл.'!V25=1,"A","B"))))</f>
        <v>D</v>
      </c>
      <c r="W25" s="10" t="str">
        <f>IF('инд. оценка уровня 4 кл.'!W24=" "," ",IF('инд. оценка уровня 4 кл.'!W24=0,IF('инд. оценка уровня 3кл.'!W25=0,"D","C"),IF('инд. оценка уровня 4 кл.'!W24=1,IF('инд. оценка уровня 3кл.'!W25=1,"A","B"))))</f>
        <v>C</v>
      </c>
      <c r="X25" s="10" t="str">
        <f>IF('инд. оценка уровня 4 кл.'!X24=" "," ",IF('инд. оценка уровня 4 кл.'!X24=0,IF('инд. оценка уровня 3кл.'!X25=0,"D","C"),IF('инд. оценка уровня 4 кл.'!X24=1,IF('инд. оценка уровня 3кл.'!X25=1,"A","B"))))</f>
        <v>C</v>
      </c>
      <c r="Y25" s="10" t="str">
        <f>IF('инд. оценка уровня 4 кл.'!Y24=" "," ",IF('инд. оценка уровня 4 кл.'!Y24=0,IF('инд. оценка уровня 3кл.'!Y25=0,"D","C"),IF('инд. оценка уровня 4 кл.'!Y24=1,IF('инд. оценка уровня 3кл.'!Y25=1,"A","B"))))</f>
        <v>C</v>
      </c>
      <c r="Z25" s="246"/>
      <c r="AA25" s="246"/>
      <c r="AB25" s="246"/>
    </row>
    <row r="26" spans="1:28" ht="11.25" customHeight="1" x14ac:dyDescent="0.2">
      <c r="A26" s="170">
        <v>21</v>
      </c>
      <c r="B26" s="143" t="str">
        <f>'Первичные данные 4 кл.'!B26</f>
        <v>Салтыков Кирилл</v>
      </c>
      <c r="C26" s="10" t="str">
        <f>IF('инд. оценка уровня 4 кл.'!C25=" "," ",IF('инд. оценка уровня 4 кл.'!C25=0,IF('инд. оценка уровня 3кл.'!C26=0,"D","C"),IF('инд. оценка уровня 4 кл.'!C25=1,IF('инд. оценка уровня 3кл.'!C26=1,"A","B"))))</f>
        <v>D</v>
      </c>
      <c r="D26" s="10" t="str">
        <f>IF('инд. оценка уровня 4 кл.'!D25=" "," ",IF('инд. оценка уровня 4 кл.'!D25=0,IF('инд. оценка уровня 3кл.'!D26=0,"D","C"),IF('инд. оценка уровня 4 кл.'!D25=1,IF('инд. оценка уровня 3кл.'!D26=1,"A","B"))))</f>
        <v>D</v>
      </c>
      <c r="E26" s="10" t="str">
        <f>IF('инд. оценка уровня 4 кл.'!E25=" "," ",IF('инд. оценка уровня 4 кл.'!E25=0,IF('инд. оценка уровня 3кл.'!E26=0,"D","C"),IF('инд. оценка уровня 4 кл.'!E25=1,IF('инд. оценка уровня 3кл.'!E26=1,"A","B"))))</f>
        <v>D</v>
      </c>
      <c r="F26" s="10" t="str">
        <f>IF('инд. оценка уровня 4 кл.'!F25=" "," ",IF('инд. оценка уровня 4 кл.'!F25=0,IF('инд. оценка уровня 3кл.'!F26=0,"D","C"),IF('инд. оценка уровня 4 кл.'!F25=1,IF('инд. оценка уровня 3кл.'!F26=1,"A","B"))))</f>
        <v>D</v>
      </c>
      <c r="G26" s="10" t="str">
        <f>IF('инд. оценка уровня 4 кл.'!G25=" "," ",IF('инд. оценка уровня 4 кл.'!G25=0,IF('инд. оценка уровня 3кл.'!G26=0,"D","C"),IF('инд. оценка уровня 4 кл.'!G25=1,IF('инд. оценка уровня 3кл.'!G26=1,"A","B"))))</f>
        <v>D</v>
      </c>
      <c r="H26" s="10" t="str">
        <f>IF('инд. оценка уровня 4 кл.'!H25=" "," ",IF('инд. оценка уровня 4 кл.'!H25=0,IF('инд. оценка уровня 3кл.'!H26=0,"D","C"),IF('инд. оценка уровня 4 кл.'!H25=1,IF('инд. оценка уровня 3кл.'!H26=1,"A","B"))))</f>
        <v>C</v>
      </c>
      <c r="I26" s="10" t="str">
        <f>IF('инд. оценка уровня 4 кл.'!I25=" "," ",IF('инд. оценка уровня 4 кл.'!I25=0,IF('инд. оценка уровня 3кл.'!I26=0,"D","C"),IF('инд. оценка уровня 4 кл.'!I25=1,IF('инд. оценка уровня 3кл.'!I26=1,"A","B"))))</f>
        <v>C</v>
      </c>
      <c r="J26" s="10" t="str">
        <f>IF('инд. оценка уровня 4 кл.'!J25=" "," ",IF('инд. оценка уровня 4 кл.'!J25=0,IF('инд. оценка уровня 3кл.'!J26=0,"D","C"),IF('инд. оценка уровня 4 кл.'!J25=1,IF('инд. оценка уровня 3кл.'!J26=1,"A","B"))))</f>
        <v>C</v>
      </c>
      <c r="K26" s="10" t="str">
        <f>IF('инд. оценка уровня 4 кл.'!K25=" "," ",IF('инд. оценка уровня 4 кл.'!K25=0,IF('инд. оценка уровня 3кл.'!K26=0,"D","C"),IF('инд. оценка уровня 4 кл.'!K25=1,IF('инд. оценка уровня 3кл.'!K26=1,"A","B"))))</f>
        <v>D</v>
      </c>
      <c r="L26" s="10" t="str">
        <f>IF('инд. оценка уровня 4 кл.'!L25=" "," ",IF('инд. оценка уровня 4 кл.'!L25=0,IF('инд. оценка уровня 3кл.'!L26=0,"D","C"),IF('инд. оценка уровня 4 кл.'!L25=1,IF('инд. оценка уровня 3кл.'!L26=1,"A","B"))))</f>
        <v>C</v>
      </c>
      <c r="M26" s="10" t="str">
        <f>IF('инд. оценка уровня 4 кл.'!M25=" "," ",IF('инд. оценка уровня 4 кл.'!M25=0,IF('инд. оценка уровня 3кл.'!M26=0,"D","C"),IF('инд. оценка уровня 4 кл.'!M25=1,IF('инд. оценка уровня 3кл.'!M26=1,"A","B"))))</f>
        <v>C</v>
      </c>
      <c r="N26" s="10" t="str">
        <f>IF('инд. оценка уровня 4 кл.'!N25=" "," ",IF('инд. оценка уровня 4 кл.'!N25=0,IF('инд. оценка уровня 3кл.'!N26=0,"D","C"),IF('инд. оценка уровня 4 кл.'!N25=1,IF('инд. оценка уровня 3кл.'!N26=1,"A","B"))))</f>
        <v>C</v>
      </c>
      <c r="O26" s="10" t="str">
        <f>IF('инд. оценка уровня 4 кл.'!O25=" "," ",IF('инд. оценка уровня 4 кл.'!O25=0,IF('инд. оценка уровня 3кл.'!O26=0,"D","C"),IF('инд. оценка уровня 4 кл.'!O25=1,IF('инд. оценка уровня 3кл.'!O26=1,"A","B"))))</f>
        <v>C</v>
      </c>
      <c r="P26" s="10" t="str">
        <f>IF('инд. оценка уровня 4 кл.'!P25=" "," ",IF('инд. оценка уровня 4 кл.'!P25=0,IF('инд. оценка уровня 3кл.'!P26=0,"D","C"),IF('инд. оценка уровня 4 кл.'!P25=1,IF('инд. оценка уровня 3кл.'!P26=1,"A","B"))))</f>
        <v>C</v>
      </c>
      <c r="Q26" s="10" t="str">
        <f>IF('инд. оценка уровня 4 кл.'!Q25=" "," ",IF('инд. оценка уровня 4 кл.'!Q25=0,IF('инд. оценка уровня 3кл.'!Q26=0,"D","C"),IF('инд. оценка уровня 4 кл.'!Q25=1,IF('инд. оценка уровня 3кл.'!Q26=1,"A","B"))))</f>
        <v>C</v>
      </c>
      <c r="R26" s="10" t="str">
        <f>IF('инд. оценка уровня 4 кл.'!R25=" "," ",IF('инд. оценка уровня 4 кл.'!R25=0,IF('инд. оценка уровня 3кл.'!R26=0,"D","C"),IF('инд. оценка уровня 4 кл.'!R25=1,IF('инд. оценка уровня 3кл.'!R26=1,"A","B"))))</f>
        <v>C</v>
      </c>
      <c r="S26" s="10" t="str">
        <f>IF('инд. оценка уровня 4 кл.'!S25=" "," ",IF('инд. оценка уровня 4 кл.'!S25=0,IF('инд. оценка уровня 3кл.'!S26=0,"D","C"),IF('инд. оценка уровня 4 кл.'!S25=1,IF('инд. оценка уровня 3кл.'!S26=1,"A","B"))))</f>
        <v>C</v>
      </c>
      <c r="T26" s="10" t="str">
        <f>IF('инд. оценка уровня 4 кл.'!T25=" "," ",IF('инд. оценка уровня 4 кл.'!T25=0,IF('инд. оценка уровня 3кл.'!T26=0,"D","C"),IF('инд. оценка уровня 4 кл.'!T25=1,IF('инд. оценка уровня 3кл.'!T26=1,"A","B"))))</f>
        <v>C</v>
      </c>
      <c r="U26" s="10" t="str">
        <f>IF('инд. оценка уровня 4 кл.'!U25=" "," ",IF('инд. оценка уровня 4 кл.'!U25=0,IF('инд. оценка уровня 3кл.'!U26=0,"D","C"),IF('инд. оценка уровня 4 кл.'!U25=1,IF('инд. оценка уровня 3кл.'!U26=1,"A","B"))))</f>
        <v>D</v>
      </c>
      <c r="V26" s="10" t="str">
        <f>IF('инд. оценка уровня 4 кл.'!V25=" "," ",IF('инд. оценка уровня 4 кл.'!V25=0,IF('инд. оценка уровня 3кл.'!V26=0,"D","C"),IF('инд. оценка уровня 4 кл.'!V25=1,IF('инд. оценка уровня 3кл.'!V26=1,"A","B"))))</f>
        <v>D</v>
      </c>
      <c r="W26" s="10" t="str">
        <f>IF('инд. оценка уровня 4 кл.'!W25=" "," ",IF('инд. оценка уровня 4 кл.'!W25=0,IF('инд. оценка уровня 3кл.'!W26=0,"D","C"),IF('инд. оценка уровня 4 кл.'!W25=1,IF('инд. оценка уровня 3кл.'!W26=1,"A","B"))))</f>
        <v>C</v>
      </c>
      <c r="X26" s="10" t="str">
        <f>IF('инд. оценка уровня 4 кл.'!X25=" "," ",IF('инд. оценка уровня 4 кл.'!X25=0,IF('инд. оценка уровня 3кл.'!X26=0,"D","C"),IF('инд. оценка уровня 4 кл.'!X25=1,IF('инд. оценка уровня 3кл.'!X26=1,"A","B"))))</f>
        <v>C</v>
      </c>
      <c r="Y26" s="10" t="str">
        <f>IF('инд. оценка уровня 4 кл.'!Y25=" "," ",IF('инд. оценка уровня 4 кл.'!Y25=0,IF('инд. оценка уровня 3кл.'!Y26=0,"D","C"),IF('инд. оценка уровня 4 кл.'!Y25=1,IF('инд. оценка уровня 3кл.'!Y26=1,"A","B"))))</f>
        <v>C</v>
      </c>
      <c r="Z26" s="246"/>
      <c r="AA26" s="246"/>
      <c r="AB26" s="246"/>
    </row>
    <row r="27" spans="1:28" ht="11.25" customHeight="1" x14ac:dyDescent="0.2">
      <c r="A27" s="170">
        <v>22</v>
      </c>
      <c r="B27" s="143" t="str">
        <f>'Первичные данные 4 кл.'!B27</f>
        <v>Самойлов Савва</v>
      </c>
      <c r="C27" s="10" t="str">
        <f>IF('инд. оценка уровня 4 кл.'!C26=" "," ",IF('инд. оценка уровня 4 кл.'!C26=0,IF('инд. оценка уровня 3кл.'!C27=0,"D","C"),IF('инд. оценка уровня 4 кл.'!C26=1,IF('инд. оценка уровня 3кл.'!C27=1,"A","B"))))</f>
        <v>D</v>
      </c>
      <c r="D27" s="10" t="str">
        <f>IF('инд. оценка уровня 4 кл.'!D26=" "," ",IF('инд. оценка уровня 4 кл.'!D26=0,IF('инд. оценка уровня 3кл.'!D27=0,"D","C"),IF('инд. оценка уровня 4 кл.'!D26=1,IF('инд. оценка уровня 3кл.'!D27=1,"A","B"))))</f>
        <v>D</v>
      </c>
      <c r="E27" s="10" t="str">
        <f>IF('инд. оценка уровня 4 кл.'!E26=" "," ",IF('инд. оценка уровня 4 кл.'!E26=0,IF('инд. оценка уровня 3кл.'!E27=0,"D","C"),IF('инд. оценка уровня 4 кл.'!E26=1,IF('инд. оценка уровня 3кл.'!E27=1,"A","B"))))</f>
        <v>D</v>
      </c>
      <c r="F27" s="10" t="str">
        <f>IF('инд. оценка уровня 4 кл.'!F26=" "," ",IF('инд. оценка уровня 4 кл.'!F26=0,IF('инд. оценка уровня 3кл.'!F27=0,"D","C"),IF('инд. оценка уровня 4 кл.'!F26=1,IF('инд. оценка уровня 3кл.'!F27=1,"A","B"))))</f>
        <v>D</v>
      </c>
      <c r="G27" s="10" t="str">
        <f>IF('инд. оценка уровня 4 кл.'!G26=" "," ",IF('инд. оценка уровня 4 кл.'!G26=0,IF('инд. оценка уровня 3кл.'!G27=0,"D","C"),IF('инд. оценка уровня 4 кл.'!G26=1,IF('инд. оценка уровня 3кл.'!G27=1,"A","B"))))</f>
        <v>D</v>
      </c>
      <c r="H27" s="10" t="str">
        <f>IF('инд. оценка уровня 4 кл.'!H26=" "," ",IF('инд. оценка уровня 4 кл.'!H26=0,IF('инд. оценка уровня 3кл.'!H27=0,"D","C"),IF('инд. оценка уровня 4 кл.'!H26=1,IF('инд. оценка уровня 3кл.'!H27=1,"A","B"))))</f>
        <v>D</v>
      </c>
      <c r="I27" s="10" t="str">
        <f>IF('инд. оценка уровня 4 кл.'!I26=" "," ",IF('инд. оценка уровня 4 кл.'!I26=0,IF('инд. оценка уровня 3кл.'!I27=0,"D","C"),IF('инд. оценка уровня 4 кл.'!I26=1,IF('инд. оценка уровня 3кл.'!I27=1,"A","B"))))</f>
        <v>C</v>
      </c>
      <c r="J27" s="10" t="str">
        <f>IF('инд. оценка уровня 4 кл.'!J26=" "," ",IF('инд. оценка уровня 4 кл.'!J26=0,IF('инд. оценка уровня 3кл.'!J27=0,"D","C"),IF('инд. оценка уровня 4 кл.'!J26=1,IF('инд. оценка уровня 3кл.'!J27=1,"A","B"))))</f>
        <v>D</v>
      </c>
      <c r="K27" s="10" t="str">
        <f>IF('инд. оценка уровня 4 кл.'!K26=" "," ",IF('инд. оценка уровня 4 кл.'!K26=0,IF('инд. оценка уровня 3кл.'!K27=0,"D","C"),IF('инд. оценка уровня 4 кл.'!K26=1,IF('инд. оценка уровня 3кл.'!K27=1,"A","B"))))</f>
        <v>C</v>
      </c>
      <c r="L27" s="10" t="str">
        <f>IF('инд. оценка уровня 4 кл.'!L26=" "," ",IF('инд. оценка уровня 4 кл.'!L26=0,IF('инд. оценка уровня 3кл.'!L27=0,"D","C"),IF('инд. оценка уровня 4 кл.'!L26=1,IF('инд. оценка уровня 3кл.'!L27=1,"A","B"))))</f>
        <v>C</v>
      </c>
      <c r="M27" s="10" t="str">
        <f>IF('инд. оценка уровня 4 кл.'!M26=" "," ",IF('инд. оценка уровня 4 кл.'!M26=0,IF('инд. оценка уровня 3кл.'!M27=0,"D","C"),IF('инд. оценка уровня 4 кл.'!M26=1,IF('инд. оценка уровня 3кл.'!M27=1,"A","B"))))</f>
        <v>C</v>
      </c>
      <c r="N27" s="10" t="str">
        <f>IF('инд. оценка уровня 4 кл.'!N26=" "," ",IF('инд. оценка уровня 4 кл.'!N26=0,IF('инд. оценка уровня 3кл.'!N27=0,"D","C"),IF('инд. оценка уровня 4 кл.'!N26=1,IF('инд. оценка уровня 3кл.'!N27=1,"A","B"))))</f>
        <v>D</v>
      </c>
      <c r="O27" s="10" t="str">
        <f>IF('инд. оценка уровня 4 кл.'!O26=" "," ",IF('инд. оценка уровня 4 кл.'!O26=0,IF('инд. оценка уровня 3кл.'!O27=0,"D","C"),IF('инд. оценка уровня 4 кл.'!O26=1,IF('инд. оценка уровня 3кл.'!O27=1,"A","B"))))</f>
        <v>D</v>
      </c>
      <c r="P27" s="10" t="str">
        <f>IF('инд. оценка уровня 4 кл.'!P26=" "," ",IF('инд. оценка уровня 4 кл.'!P26=0,IF('инд. оценка уровня 3кл.'!P27=0,"D","C"),IF('инд. оценка уровня 4 кл.'!P26=1,IF('инд. оценка уровня 3кл.'!P27=1,"A","B"))))</f>
        <v>C</v>
      </c>
      <c r="Q27" s="10" t="str">
        <f>IF('инд. оценка уровня 4 кл.'!Q26=" "," ",IF('инд. оценка уровня 4 кл.'!Q26=0,IF('инд. оценка уровня 3кл.'!Q27=0,"D","C"),IF('инд. оценка уровня 4 кл.'!Q26=1,IF('инд. оценка уровня 3кл.'!Q27=1,"A","B"))))</f>
        <v>D</v>
      </c>
      <c r="R27" s="10" t="str">
        <f>IF('инд. оценка уровня 4 кл.'!R26=" "," ",IF('инд. оценка уровня 4 кл.'!R26=0,IF('инд. оценка уровня 3кл.'!R27=0,"D","C"),IF('инд. оценка уровня 4 кл.'!R26=1,IF('инд. оценка уровня 3кл.'!R27=1,"A","B"))))</f>
        <v>D</v>
      </c>
      <c r="S27" s="10" t="str">
        <f>IF('инд. оценка уровня 4 кл.'!S26=" "," ",IF('инд. оценка уровня 4 кл.'!S26=0,IF('инд. оценка уровня 3кл.'!S27=0,"D","C"),IF('инд. оценка уровня 4 кл.'!S26=1,IF('инд. оценка уровня 3кл.'!S27=1,"A","B"))))</f>
        <v>D</v>
      </c>
      <c r="T27" s="10" t="str">
        <f>IF('инд. оценка уровня 4 кл.'!T26=" "," ",IF('инд. оценка уровня 4 кл.'!T26=0,IF('инд. оценка уровня 3кл.'!T27=0,"D","C"),IF('инд. оценка уровня 4 кл.'!T26=1,IF('инд. оценка уровня 3кл.'!T27=1,"A","B"))))</f>
        <v>D</v>
      </c>
      <c r="U27" s="10" t="str">
        <f>IF('инд. оценка уровня 4 кл.'!U26=" "," ",IF('инд. оценка уровня 4 кл.'!U26=0,IF('инд. оценка уровня 3кл.'!U27=0,"D","C"),IF('инд. оценка уровня 4 кл.'!U26=1,IF('инд. оценка уровня 3кл.'!U27=1,"A","B"))))</f>
        <v>D</v>
      </c>
      <c r="V27" s="10" t="str">
        <f>IF('инд. оценка уровня 4 кл.'!V26=" "," ",IF('инд. оценка уровня 4 кл.'!V26=0,IF('инд. оценка уровня 3кл.'!V27=0,"D","C"),IF('инд. оценка уровня 4 кл.'!V26=1,IF('инд. оценка уровня 3кл.'!V27=1,"A","B"))))</f>
        <v>D</v>
      </c>
      <c r="W27" s="10" t="str">
        <f>IF('инд. оценка уровня 4 кл.'!W26=" "," ",IF('инд. оценка уровня 4 кл.'!W26=0,IF('инд. оценка уровня 3кл.'!W27=0,"D","C"),IF('инд. оценка уровня 4 кл.'!W26=1,IF('инд. оценка уровня 3кл.'!W27=1,"A","B"))))</f>
        <v>D</v>
      </c>
      <c r="X27" s="10" t="str">
        <f>IF('инд. оценка уровня 4 кл.'!X26=" "," ",IF('инд. оценка уровня 4 кл.'!X26=0,IF('инд. оценка уровня 3кл.'!X27=0,"D","C"),IF('инд. оценка уровня 4 кл.'!X26=1,IF('инд. оценка уровня 3кл.'!X27=1,"A","B"))))</f>
        <v>D</v>
      </c>
      <c r="Y27" s="10" t="str">
        <f>IF('инд. оценка уровня 4 кл.'!Y26=" "," ",IF('инд. оценка уровня 4 кл.'!Y26=0,IF('инд. оценка уровня 3кл.'!Y27=0,"D","C"),IF('инд. оценка уровня 4 кл.'!Y26=1,IF('инд. оценка уровня 3кл.'!Y27=1,"A","B"))))</f>
        <v>D</v>
      </c>
      <c r="Z27" s="246"/>
      <c r="AA27" s="246"/>
      <c r="AB27" s="246"/>
    </row>
    <row r="28" spans="1:28" ht="11.25" customHeight="1" x14ac:dyDescent="0.2">
      <c r="A28" s="170">
        <v>23</v>
      </c>
      <c r="B28" s="143" t="str">
        <f>'Первичные данные 4 кл.'!B28</f>
        <v>Чолпонкулов Эмир</v>
      </c>
      <c r="C28" s="10" t="str">
        <f>IF('инд. оценка уровня 4 кл.'!C27=" "," ",IF('инд. оценка уровня 4 кл.'!C27=0,IF('инд. оценка уровня 3кл.'!C28=0,"D","C"),IF('инд. оценка уровня 4 кл.'!C27=1,IF('инд. оценка уровня 3кл.'!C28=1,"A","B"))))</f>
        <v>D</v>
      </c>
      <c r="D28" s="10" t="str">
        <f>IF('инд. оценка уровня 4 кл.'!D27=" "," ",IF('инд. оценка уровня 4 кл.'!D27=0,IF('инд. оценка уровня 3кл.'!D28=0,"D","C"),IF('инд. оценка уровня 4 кл.'!D27=1,IF('инд. оценка уровня 3кл.'!D28=1,"A","B"))))</f>
        <v>D</v>
      </c>
      <c r="E28" s="10" t="str">
        <f>IF('инд. оценка уровня 4 кл.'!E27=" "," ",IF('инд. оценка уровня 4 кл.'!E27=0,IF('инд. оценка уровня 3кл.'!E28=0,"D","C"),IF('инд. оценка уровня 4 кл.'!E27=1,IF('инд. оценка уровня 3кл.'!E28=1,"A","B"))))</f>
        <v>D</v>
      </c>
      <c r="F28" s="10" t="str">
        <f>IF('инд. оценка уровня 4 кл.'!F27=" "," ",IF('инд. оценка уровня 4 кл.'!F27=0,IF('инд. оценка уровня 3кл.'!F28=0,"D","C"),IF('инд. оценка уровня 4 кл.'!F27=1,IF('инд. оценка уровня 3кл.'!F28=1,"A","B"))))</f>
        <v>D</v>
      </c>
      <c r="G28" s="10" t="str">
        <f>IF('инд. оценка уровня 4 кл.'!G27=" "," ",IF('инд. оценка уровня 4 кл.'!G27=0,IF('инд. оценка уровня 3кл.'!G28=0,"D","C"),IF('инд. оценка уровня 4 кл.'!G27=1,IF('инд. оценка уровня 3кл.'!G28=1,"A","B"))))</f>
        <v>D</v>
      </c>
      <c r="H28" s="10" t="str">
        <f>IF('инд. оценка уровня 4 кл.'!H27=" "," ",IF('инд. оценка уровня 4 кл.'!H27=0,IF('инд. оценка уровня 3кл.'!H28=0,"D","C"),IF('инд. оценка уровня 4 кл.'!H27=1,IF('инд. оценка уровня 3кл.'!H28=1,"A","B"))))</f>
        <v>C</v>
      </c>
      <c r="I28" s="10" t="str">
        <f>IF('инд. оценка уровня 4 кл.'!I27=" "," ",IF('инд. оценка уровня 4 кл.'!I27=0,IF('инд. оценка уровня 3кл.'!I28=0,"D","C"),IF('инд. оценка уровня 4 кл.'!I27=1,IF('инд. оценка уровня 3кл.'!I28=1,"A","B"))))</f>
        <v>C</v>
      </c>
      <c r="J28" s="10" t="str">
        <f>IF('инд. оценка уровня 4 кл.'!J27=" "," ",IF('инд. оценка уровня 4 кл.'!J27=0,IF('инд. оценка уровня 3кл.'!J28=0,"D","C"),IF('инд. оценка уровня 4 кл.'!J27=1,IF('инд. оценка уровня 3кл.'!J28=1,"A","B"))))</f>
        <v>C</v>
      </c>
      <c r="K28" s="10" t="str">
        <f>IF('инд. оценка уровня 4 кл.'!K27=" "," ",IF('инд. оценка уровня 4 кл.'!K27=0,IF('инд. оценка уровня 3кл.'!K28=0,"D","C"),IF('инд. оценка уровня 4 кл.'!K27=1,IF('инд. оценка уровня 3кл.'!K28=1,"A","B"))))</f>
        <v>C</v>
      </c>
      <c r="L28" s="10" t="str">
        <f>IF('инд. оценка уровня 4 кл.'!L27=" "," ",IF('инд. оценка уровня 4 кл.'!L27=0,IF('инд. оценка уровня 3кл.'!L28=0,"D","C"),IF('инд. оценка уровня 4 кл.'!L27=1,IF('инд. оценка уровня 3кл.'!L28=1,"A","B"))))</f>
        <v>C</v>
      </c>
      <c r="M28" s="10" t="str">
        <f>IF('инд. оценка уровня 4 кл.'!M27=" "," ",IF('инд. оценка уровня 4 кл.'!M27=0,IF('инд. оценка уровня 3кл.'!M28=0,"D","C"),IF('инд. оценка уровня 4 кл.'!M27=1,IF('инд. оценка уровня 3кл.'!M28=1,"A","B"))))</f>
        <v>C</v>
      </c>
      <c r="N28" s="10" t="str">
        <f>IF('инд. оценка уровня 4 кл.'!N27=" "," ",IF('инд. оценка уровня 4 кл.'!N27=0,IF('инд. оценка уровня 3кл.'!N28=0,"D","C"),IF('инд. оценка уровня 4 кл.'!N27=1,IF('инд. оценка уровня 3кл.'!N28=1,"A","B"))))</f>
        <v>C</v>
      </c>
      <c r="O28" s="10" t="str">
        <f>IF('инд. оценка уровня 4 кл.'!O27=" "," ",IF('инд. оценка уровня 4 кл.'!O27=0,IF('инд. оценка уровня 3кл.'!O28=0,"D","C"),IF('инд. оценка уровня 4 кл.'!O27=1,IF('инд. оценка уровня 3кл.'!O28=1,"A","B"))))</f>
        <v>C</v>
      </c>
      <c r="P28" s="10" t="str">
        <f>IF('инд. оценка уровня 4 кл.'!P27=" "," ",IF('инд. оценка уровня 4 кл.'!P27=0,IF('инд. оценка уровня 3кл.'!P28=0,"D","C"),IF('инд. оценка уровня 4 кл.'!P27=1,IF('инд. оценка уровня 3кл.'!P28=1,"A","B"))))</f>
        <v>C</v>
      </c>
      <c r="Q28" s="10" t="str">
        <f>IF('инд. оценка уровня 4 кл.'!Q27=" "," ",IF('инд. оценка уровня 4 кл.'!Q27=0,IF('инд. оценка уровня 3кл.'!Q28=0,"D","C"),IF('инд. оценка уровня 4 кл.'!Q27=1,IF('инд. оценка уровня 3кл.'!Q28=1,"A","B"))))</f>
        <v>C</v>
      </c>
      <c r="R28" s="10" t="str">
        <f>IF('инд. оценка уровня 4 кл.'!R27=" "," ",IF('инд. оценка уровня 4 кл.'!R27=0,IF('инд. оценка уровня 3кл.'!R28=0,"D","C"),IF('инд. оценка уровня 4 кл.'!R27=1,IF('инд. оценка уровня 3кл.'!R28=1,"A","B"))))</f>
        <v>D</v>
      </c>
      <c r="S28" s="10" t="str">
        <f>IF('инд. оценка уровня 4 кл.'!S27=" "," ",IF('инд. оценка уровня 4 кл.'!S27=0,IF('инд. оценка уровня 3кл.'!S28=0,"D","C"),IF('инд. оценка уровня 4 кл.'!S27=1,IF('инд. оценка уровня 3кл.'!S28=1,"A","B"))))</f>
        <v>C</v>
      </c>
      <c r="T28" s="10" t="str">
        <f>IF('инд. оценка уровня 4 кл.'!T27=" "," ",IF('инд. оценка уровня 4 кл.'!T27=0,IF('инд. оценка уровня 3кл.'!T28=0,"D","C"),IF('инд. оценка уровня 4 кл.'!T27=1,IF('инд. оценка уровня 3кл.'!T28=1,"A","B"))))</f>
        <v>C</v>
      </c>
      <c r="U28" s="10" t="str">
        <f>IF('инд. оценка уровня 4 кл.'!U27=" "," ",IF('инд. оценка уровня 4 кл.'!U27=0,IF('инд. оценка уровня 3кл.'!U28=0,"D","C"),IF('инд. оценка уровня 4 кл.'!U27=1,IF('инд. оценка уровня 3кл.'!U28=1,"A","B"))))</f>
        <v>C</v>
      </c>
      <c r="V28" s="10" t="str">
        <f>IF('инд. оценка уровня 4 кл.'!V27=" "," ",IF('инд. оценка уровня 4 кл.'!V27=0,IF('инд. оценка уровня 3кл.'!V28=0,"D","C"),IF('инд. оценка уровня 4 кл.'!V27=1,IF('инд. оценка уровня 3кл.'!V28=1,"A","B"))))</f>
        <v>D</v>
      </c>
      <c r="W28" s="10" t="str">
        <f>IF('инд. оценка уровня 4 кл.'!W27=" "," ",IF('инд. оценка уровня 4 кл.'!W27=0,IF('инд. оценка уровня 3кл.'!W28=0,"D","C"),IF('инд. оценка уровня 4 кл.'!W27=1,IF('инд. оценка уровня 3кл.'!W28=1,"A","B"))))</f>
        <v>C</v>
      </c>
      <c r="X28" s="10" t="str">
        <f>IF('инд. оценка уровня 4 кл.'!X27=" "," ",IF('инд. оценка уровня 4 кл.'!X27=0,IF('инд. оценка уровня 3кл.'!X28=0,"D","C"),IF('инд. оценка уровня 4 кл.'!X27=1,IF('инд. оценка уровня 3кл.'!X28=1,"A","B"))))</f>
        <v>C</v>
      </c>
      <c r="Y28" s="10" t="str">
        <f>IF('инд. оценка уровня 4 кл.'!Y27=" "," ",IF('инд. оценка уровня 4 кл.'!Y27=0,IF('инд. оценка уровня 3кл.'!Y28=0,"D","C"),IF('инд. оценка уровня 4 кл.'!Y27=1,IF('инд. оценка уровня 3кл.'!Y28=1,"A","B"))))</f>
        <v>C</v>
      </c>
      <c r="Z28" s="246"/>
      <c r="AA28" s="246"/>
      <c r="AB28" s="246"/>
    </row>
    <row r="29" spans="1:28" ht="11.25" customHeight="1" x14ac:dyDescent="0.2">
      <c r="A29" s="170">
        <v>24</v>
      </c>
      <c r="B29" s="143" t="str">
        <f>'Первичные данные 4 кл.'!B29</f>
        <v>Шарипов Илья</v>
      </c>
      <c r="C29" s="10" t="str">
        <f>IF('инд. оценка уровня 4 кл.'!C28=" "," ",IF('инд. оценка уровня 4 кл.'!C28=0,IF('инд. оценка уровня 3кл.'!C29=0,"D","C"),IF('инд. оценка уровня 4 кл.'!C28=1,IF('инд. оценка уровня 3кл.'!C29=1,"A","B"))))</f>
        <v>D</v>
      </c>
      <c r="D29" s="10" t="str">
        <f>IF('инд. оценка уровня 4 кл.'!D28=" "," ",IF('инд. оценка уровня 4 кл.'!D28=0,IF('инд. оценка уровня 3кл.'!D29=0,"D","C"),IF('инд. оценка уровня 4 кл.'!D28=1,IF('инд. оценка уровня 3кл.'!D29=1,"A","B"))))</f>
        <v>D</v>
      </c>
      <c r="E29" s="10" t="str">
        <f>IF('инд. оценка уровня 4 кл.'!E28=" "," ",IF('инд. оценка уровня 4 кл.'!E28=0,IF('инд. оценка уровня 3кл.'!E29=0,"D","C"),IF('инд. оценка уровня 4 кл.'!E28=1,IF('инд. оценка уровня 3кл.'!E29=1,"A","B"))))</f>
        <v>D</v>
      </c>
      <c r="F29" s="10" t="str">
        <f>IF('инд. оценка уровня 4 кл.'!F28=" "," ",IF('инд. оценка уровня 4 кл.'!F28=0,IF('инд. оценка уровня 3кл.'!F29=0,"D","C"),IF('инд. оценка уровня 4 кл.'!F28=1,IF('инд. оценка уровня 3кл.'!F29=1,"A","B"))))</f>
        <v>D</v>
      </c>
      <c r="G29" s="10" t="str">
        <f>IF('инд. оценка уровня 4 кл.'!G28=" "," ",IF('инд. оценка уровня 4 кл.'!G28=0,IF('инд. оценка уровня 3кл.'!G29=0,"D","C"),IF('инд. оценка уровня 4 кл.'!G28=1,IF('инд. оценка уровня 3кл.'!G29=1,"A","B"))))</f>
        <v>D</v>
      </c>
      <c r="H29" s="10" t="str">
        <f>IF('инд. оценка уровня 4 кл.'!H28=" "," ",IF('инд. оценка уровня 4 кл.'!H28=0,IF('инд. оценка уровня 3кл.'!H29=0,"D","C"),IF('инд. оценка уровня 4 кл.'!H28=1,IF('инд. оценка уровня 3кл.'!H29=1,"A","B"))))</f>
        <v>C</v>
      </c>
      <c r="I29" s="10" t="str">
        <f>IF('инд. оценка уровня 4 кл.'!I28=" "," ",IF('инд. оценка уровня 4 кл.'!I28=0,IF('инд. оценка уровня 3кл.'!I29=0,"D","C"),IF('инд. оценка уровня 4 кл.'!I28=1,IF('инд. оценка уровня 3кл.'!I29=1,"A","B"))))</f>
        <v>C</v>
      </c>
      <c r="J29" s="10" t="str">
        <f>IF('инд. оценка уровня 4 кл.'!J28=" "," ",IF('инд. оценка уровня 4 кл.'!J28=0,IF('инд. оценка уровня 3кл.'!J29=0,"D","C"),IF('инд. оценка уровня 4 кл.'!J28=1,IF('инд. оценка уровня 3кл.'!J29=1,"A","B"))))</f>
        <v>C</v>
      </c>
      <c r="K29" s="10" t="str">
        <f>IF('инд. оценка уровня 4 кл.'!K28=" "," ",IF('инд. оценка уровня 4 кл.'!K28=0,IF('инд. оценка уровня 3кл.'!K29=0,"D","C"),IF('инд. оценка уровня 4 кл.'!K28=1,IF('инд. оценка уровня 3кл.'!K29=1,"A","B"))))</f>
        <v>C</v>
      </c>
      <c r="L29" s="10" t="str">
        <f>IF('инд. оценка уровня 4 кл.'!L28=" "," ",IF('инд. оценка уровня 4 кл.'!L28=0,IF('инд. оценка уровня 3кл.'!L29=0,"D","C"),IF('инд. оценка уровня 4 кл.'!L28=1,IF('инд. оценка уровня 3кл.'!L29=1,"A","B"))))</f>
        <v>C</v>
      </c>
      <c r="M29" s="10" t="str">
        <f>IF('инд. оценка уровня 4 кл.'!M28=" "," ",IF('инд. оценка уровня 4 кл.'!M28=0,IF('инд. оценка уровня 3кл.'!M29=0,"D","C"),IF('инд. оценка уровня 4 кл.'!M28=1,IF('инд. оценка уровня 3кл.'!M29=1,"A","B"))))</f>
        <v>C</v>
      </c>
      <c r="N29" s="10" t="str">
        <f>IF('инд. оценка уровня 4 кл.'!N28=" "," ",IF('инд. оценка уровня 4 кл.'!N28=0,IF('инд. оценка уровня 3кл.'!N29=0,"D","C"),IF('инд. оценка уровня 4 кл.'!N28=1,IF('инд. оценка уровня 3кл.'!N29=1,"A","B"))))</f>
        <v>C</v>
      </c>
      <c r="O29" s="10" t="str">
        <f>IF('инд. оценка уровня 4 кл.'!O28=" "," ",IF('инд. оценка уровня 4 кл.'!O28=0,IF('инд. оценка уровня 3кл.'!O29=0,"D","C"),IF('инд. оценка уровня 4 кл.'!O28=1,IF('инд. оценка уровня 3кл.'!O29=1,"A","B"))))</f>
        <v>D</v>
      </c>
      <c r="P29" s="10" t="str">
        <f>IF('инд. оценка уровня 4 кл.'!P28=" "," ",IF('инд. оценка уровня 4 кл.'!P28=0,IF('инд. оценка уровня 3кл.'!P29=0,"D","C"),IF('инд. оценка уровня 4 кл.'!P28=1,IF('инд. оценка уровня 3кл.'!P29=1,"A","B"))))</f>
        <v>D</v>
      </c>
      <c r="Q29" s="10" t="str">
        <f>IF('инд. оценка уровня 4 кл.'!Q28=" "," ",IF('инд. оценка уровня 4 кл.'!Q28=0,IF('инд. оценка уровня 3кл.'!Q29=0,"D","C"),IF('инд. оценка уровня 4 кл.'!Q28=1,IF('инд. оценка уровня 3кл.'!Q29=1,"A","B"))))</f>
        <v>D</v>
      </c>
      <c r="R29" s="10" t="str">
        <f>IF('инд. оценка уровня 4 кл.'!R28=" "," ",IF('инд. оценка уровня 4 кл.'!R28=0,IF('инд. оценка уровня 3кл.'!R29=0,"D","C"),IF('инд. оценка уровня 4 кл.'!R28=1,IF('инд. оценка уровня 3кл.'!R29=1,"A","B"))))</f>
        <v>D</v>
      </c>
      <c r="S29" s="10" t="str">
        <f>IF('инд. оценка уровня 4 кл.'!S28=" "," ",IF('инд. оценка уровня 4 кл.'!S28=0,IF('инд. оценка уровня 3кл.'!S29=0,"D","C"),IF('инд. оценка уровня 4 кл.'!S28=1,IF('инд. оценка уровня 3кл.'!S29=1,"A","B"))))</f>
        <v>D</v>
      </c>
      <c r="T29" s="10" t="str">
        <f>IF('инд. оценка уровня 4 кл.'!T28=" "," ",IF('инд. оценка уровня 4 кл.'!T28=0,IF('инд. оценка уровня 3кл.'!T29=0,"D","C"),IF('инд. оценка уровня 4 кл.'!T28=1,IF('инд. оценка уровня 3кл.'!T29=1,"A","B"))))</f>
        <v>C</v>
      </c>
      <c r="U29" s="10" t="str">
        <f>IF('инд. оценка уровня 4 кл.'!U28=" "," ",IF('инд. оценка уровня 4 кл.'!U28=0,IF('инд. оценка уровня 3кл.'!U29=0,"D","C"),IF('инд. оценка уровня 4 кл.'!U28=1,IF('инд. оценка уровня 3кл.'!U29=1,"A","B"))))</f>
        <v>D</v>
      </c>
      <c r="V29" s="10" t="str">
        <f>IF('инд. оценка уровня 4 кл.'!V28=" "," ",IF('инд. оценка уровня 4 кл.'!V28=0,IF('инд. оценка уровня 3кл.'!V29=0,"D","C"),IF('инд. оценка уровня 4 кл.'!V28=1,IF('инд. оценка уровня 3кл.'!V29=1,"A","B"))))</f>
        <v>D</v>
      </c>
      <c r="W29" s="10" t="str">
        <f>IF('инд. оценка уровня 4 кл.'!W28=" "," ",IF('инд. оценка уровня 4 кл.'!W28=0,IF('инд. оценка уровня 3кл.'!W29=0,"D","C"),IF('инд. оценка уровня 4 кл.'!W28=1,IF('инд. оценка уровня 3кл.'!W29=1,"A","B"))))</f>
        <v>C</v>
      </c>
      <c r="X29" s="10" t="str">
        <f>IF('инд. оценка уровня 4 кл.'!X28=" "," ",IF('инд. оценка уровня 4 кл.'!X28=0,IF('инд. оценка уровня 3кл.'!X29=0,"D","C"),IF('инд. оценка уровня 4 кл.'!X28=1,IF('инд. оценка уровня 3кл.'!X29=1,"A","B"))))</f>
        <v>D</v>
      </c>
      <c r="Y29" s="10" t="str">
        <f>IF('инд. оценка уровня 4 кл.'!Y28=" "," ",IF('инд. оценка уровня 4 кл.'!Y28=0,IF('инд. оценка уровня 3кл.'!Y29=0,"D","C"),IF('инд. оценка уровня 4 кл.'!Y28=1,IF('инд. оценка уровня 3кл.'!Y29=1,"A","B"))))</f>
        <v>D</v>
      </c>
      <c r="Z29" s="246"/>
      <c r="AA29" s="246"/>
      <c r="AB29" s="246"/>
    </row>
    <row r="30" spans="1:28" ht="11.25" customHeight="1" x14ac:dyDescent="0.2">
      <c r="A30" s="170">
        <v>25</v>
      </c>
      <c r="B30" s="143">
        <f>'Первичные данные 4 кл.'!B30</f>
        <v>0</v>
      </c>
      <c r="C30" s="10" t="str">
        <f>IF('инд. оценка уровня 4 кл.'!C29=" "," ",IF('инд. оценка уровня 4 кл.'!C29=0,IF('инд. оценка уровня 3кл.'!C30=0,"D","C"),IF('инд. оценка уровня 4 кл.'!C29=1,IF('инд. оценка уровня 3кл.'!C30=1,"A","B"))))</f>
        <v>D</v>
      </c>
      <c r="D30" s="10" t="str">
        <f>IF('инд. оценка уровня 4 кл.'!D29=" "," ",IF('инд. оценка уровня 4 кл.'!D29=0,IF('инд. оценка уровня 3кл.'!D30=0,"D","C"),IF('инд. оценка уровня 4 кл.'!D29=1,IF('инд. оценка уровня 3кл.'!D30=1,"A","B"))))</f>
        <v>D</v>
      </c>
      <c r="E30" s="10" t="str">
        <f>IF('инд. оценка уровня 4 кл.'!E29=" "," ",IF('инд. оценка уровня 4 кл.'!E29=0,IF('инд. оценка уровня 3кл.'!E30=0,"D","C"),IF('инд. оценка уровня 4 кл.'!E29=1,IF('инд. оценка уровня 3кл.'!E30=1,"A","B"))))</f>
        <v>D</v>
      </c>
      <c r="F30" s="10" t="str">
        <f>IF('инд. оценка уровня 4 кл.'!F29=" "," ",IF('инд. оценка уровня 4 кл.'!F29=0,IF('инд. оценка уровня 3кл.'!F30=0,"D","C"),IF('инд. оценка уровня 4 кл.'!F29=1,IF('инд. оценка уровня 3кл.'!F30=1,"A","B"))))</f>
        <v>D</v>
      </c>
      <c r="G30" s="10" t="str">
        <f>IF('инд. оценка уровня 4 кл.'!G29=" "," ",IF('инд. оценка уровня 4 кл.'!G29=0,IF('инд. оценка уровня 3кл.'!G30=0,"D","C"),IF('инд. оценка уровня 4 кл.'!G29=1,IF('инд. оценка уровня 3кл.'!G30=1,"A","B"))))</f>
        <v>D</v>
      </c>
      <c r="H30" s="10" t="str">
        <f>IF('инд. оценка уровня 4 кл.'!H29=" "," ",IF('инд. оценка уровня 4 кл.'!H29=0,IF('инд. оценка уровня 3кл.'!H30=0,"D","C"),IF('инд. оценка уровня 4 кл.'!H29=1,IF('инд. оценка уровня 3кл.'!H30=1,"A","B"))))</f>
        <v>D</v>
      </c>
      <c r="I30" s="10" t="str">
        <f>IF('инд. оценка уровня 4 кл.'!I29=" "," ",IF('инд. оценка уровня 4 кл.'!I29=0,IF('инд. оценка уровня 3кл.'!I30=0,"D","C"),IF('инд. оценка уровня 4 кл.'!I29=1,IF('инд. оценка уровня 3кл.'!I30=1,"A","B"))))</f>
        <v>D</v>
      </c>
      <c r="J30" s="10" t="str">
        <f>IF('инд. оценка уровня 4 кл.'!J29=" "," ",IF('инд. оценка уровня 4 кл.'!J29=0,IF('инд. оценка уровня 3кл.'!J30=0,"D","C"),IF('инд. оценка уровня 4 кл.'!J29=1,IF('инд. оценка уровня 3кл.'!J30=1,"A","B"))))</f>
        <v>D</v>
      </c>
      <c r="K30" s="10" t="str">
        <f>IF('инд. оценка уровня 4 кл.'!K29=" "," ",IF('инд. оценка уровня 4 кл.'!K29=0,IF('инд. оценка уровня 3кл.'!K30=0,"D","C"),IF('инд. оценка уровня 4 кл.'!K29=1,IF('инд. оценка уровня 3кл.'!K30=1,"A","B"))))</f>
        <v>D</v>
      </c>
      <c r="L30" s="10" t="str">
        <f>IF('инд. оценка уровня 4 кл.'!L29=" "," ",IF('инд. оценка уровня 4 кл.'!L29=0,IF('инд. оценка уровня 3кл.'!L30=0,"D","C"),IF('инд. оценка уровня 4 кл.'!L29=1,IF('инд. оценка уровня 3кл.'!L30=1,"A","B"))))</f>
        <v>D</v>
      </c>
      <c r="M30" s="10" t="str">
        <f>IF('инд. оценка уровня 4 кл.'!M29=" "," ",IF('инд. оценка уровня 4 кл.'!M29=0,IF('инд. оценка уровня 3кл.'!M30=0,"D","C"),IF('инд. оценка уровня 4 кл.'!M29=1,IF('инд. оценка уровня 3кл.'!M30=1,"A","B"))))</f>
        <v>D</v>
      </c>
      <c r="N30" s="10" t="str">
        <f>IF('инд. оценка уровня 4 кл.'!N29=" "," ",IF('инд. оценка уровня 4 кл.'!N29=0,IF('инд. оценка уровня 3кл.'!N30=0,"D","C"),IF('инд. оценка уровня 4 кл.'!N29=1,IF('инд. оценка уровня 3кл.'!N30=1,"A","B"))))</f>
        <v>D</v>
      </c>
      <c r="O30" s="10" t="str">
        <f>IF('инд. оценка уровня 4 кл.'!O29=" "," ",IF('инд. оценка уровня 4 кл.'!O29=0,IF('инд. оценка уровня 3кл.'!O30=0,"D","C"),IF('инд. оценка уровня 4 кл.'!O29=1,IF('инд. оценка уровня 3кл.'!O30=1,"A","B"))))</f>
        <v>D</v>
      </c>
      <c r="P30" s="10" t="str">
        <f>IF('инд. оценка уровня 4 кл.'!P29=" "," ",IF('инд. оценка уровня 4 кл.'!P29=0,IF('инд. оценка уровня 3кл.'!P30=0,"D","C"),IF('инд. оценка уровня 4 кл.'!P29=1,IF('инд. оценка уровня 3кл.'!P30=1,"A","B"))))</f>
        <v>D</v>
      </c>
      <c r="Q30" s="10" t="str">
        <f>IF('инд. оценка уровня 4 кл.'!Q29=" "," ",IF('инд. оценка уровня 4 кл.'!Q29=0,IF('инд. оценка уровня 3кл.'!Q30=0,"D","C"),IF('инд. оценка уровня 4 кл.'!Q29=1,IF('инд. оценка уровня 3кл.'!Q30=1,"A","B"))))</f>
        <v>D</v>
      </c>
      <c r="R30" s="10" t="str">
        <f>IF('инд. оценка уровня 4 кл.'!R29=" "," ",IF('инд. оценка уровня 4 кл.'!R29=0,IF('инд. оценка уровня 3кл.'!R30=0,"D","C"),IF('инд. оценка уровня 4 кл.'!R29=1,IF('инд. оценка уровня 3кл.'!R30=1,"A","B"))))</f>
        <v>D</v>
      </c>
      <c r="S30" s="10" t="str">
        <f>IF('инд. оценка уровня 4 кл.'!S29=" "," ",IF('инд. оценка уровня 4 кл.'!S29=0,IF('инд. оценка уровня 3кл.'!S30=0,"D","C"),IF('инд. оценка уровня 4 кл.'!S29=1,IF('инд. оценка уровня 3кл.'!S30=1,"A","B"))))</f>
        <v>D</v>
      </c>
      <c r="T30" s="10" t="str">
        <f>IF('инд. оценка уровня 4 кл.'!T29=" "," ",IF('инд. оценка уровня 4 кл.'!T29=0,IF('инд. оценка уровня 3кл.'!T30=0,"D","C"),IF('инд. оценка уровня 4 кл.'!T29=1,IF('инд. оценка уровня 3кл.'!T30=1,"A","B"))))</f>
        <v>D</v>
      </c>
      <c r="U30" s="10" t="str">
        <f>IF('инд. оценка уровня 4 кл.'!U29=" "," ",IF('инд. оценка уровня 4 кл.'!U29=0,IF('инд. оценка уровня 3кл.'!U30=0,"D","C"),IF('инд. оценка уровня 4 кл.'!U29=1,IF('инд. оценка уровня 3кл.'!U30=1,"A","B"))))</f>
        <v>D</v>
      </c>
      <c r="V30" s="10" t="str">
        <f>IF('инд. оценка уровня 4 кл.'!V29=" "," ",IF('инд. оценка уровня 4 кл.'!V29=0,IF('инд. оценка уровня 3кл.'!V30=0,"D","C"),IF('инд. оценка уровня 4 кл.'!V29=1,IF('инд. оценка уровня 3кл.'!V30=1,"A","B"))))</f>
        <v>D</v>
      </c>
      <c r="W30" s="10" t="str">
        <f>IF('инд. оценка уровня 4 кл.'!W29=" "," ",IF('инд. оценка уровня 4 кл.'!W29=0,IF('инд. оценка уровня 3кл.'!W30=0,"D","C"),IF('инд. оценка уровня 4 кл.'!W29=1,IF('инд. оценка уровня 3кл.'!W30=1,"A","B"))))</f>
        <v>D</v>
      </c>
      <c r="X30" s="10" t="str">
        <f>IF('инд. оценка уровня 4 кл.'!X29=" "," ",IF('инд. оценка уровня 4 кл.'!X29=0,IF('инд. оценка уровня 3кл.'!X30=0,"D","C"),IF('инд. оценка уровня 4 кл.'!X29=1,IF('инд. оценка уровня 3кл.'!X30=1,"A","B"))))</f>
        <v>D</v>
      </c>
      <c r="Y30" s="10" t="str">
        <f>IF('инд. оценка уровня 4 кл.'!Y29=" "," ",IF('инд. оценка уровня 4 кл.'!Y29=0,IF('инд. оценка уровня 3кл.'!Y30=0,"D","C"),IF('инд. оценка уровня 4 кл.'!Y29=1,IF('инд. оценка уровня 3кл.'!Y30=1,"A","B"))))</f>
        <v>D</v>
      </c>
      <c r="Z30" s="246"/>
      <c r="AA30" s="246"/>
      <c r="AB30" s="246"/>
    </row>
    <row r="31" spans="1:28" ht="11.25" customHeight="1" x14ac:dyDescent="0.2">
      <c r="A31" s="170">
        <v>26</v>
      </c>
      <c r="B31" s="143">
        <f>'Первичные данные 4 кл.'!B31</f>
        <v>0</v>
      </c>
      <c r="C31" s="10" t="str">
        <f>IF('инд. оценка уровня 4 кл.'!C30=" "," ",IF('инд. оценка уровня 4 кл.'!C30=0,IF('инд. оценка уровня 3кл.'!C31=0,"D","C"),IF('инд. оценка уровня 4 кл.'!C30=1,IF('инд. оценка уровня 3кл.'!C31=1,"A","B"))))</f>
        <v>D</v>
      </c>
      <c r="D31" s="10" t="str">
        <f>IF('инд. оценка уровня 4 кл.'!D30=" "," ",IF('инд. оценка уровня 4 кл.'!D30=0,IF('инд. оценка уровня 3кл.'!D31=0,"D","C"),IF('инд. оценка уровня 4 кл.'!D30=1,IF('инд. оценка уровня 3кл.'!D31=1,"A","B"))))</f>
        <v>D</v>
      </c>
      <c r="E31" s="10" t="str">
        <f>IF('инд. оценка уровня 4 кл.'!E30=" "," ",IF('инд. оценка уровня 4 кл.'!E30=0,IF('инд. оценка уровня 3кл.'!E31=0,"D","C"),IF('инд. оценка уровня 4 кл.'!E30=1,IF('инд. оценка уровня 3кл.'!E31=1,"A","B"))))</f>
        <v>D</v>
      </c>
      <c r="F31" s="10" t="str">
        <f>IF('инд. оценка уровня 4 кл.'!F30=" "," ",IF('инд. оценка уровня 4 кл.'!F30=0,IF('инд. оценка уровня 3кл.'!F31=0,"D","C"),IF('инд. оценка уровня 4 кл.'!F30=1,IF('инд. оценка уровня 3кл.'!F31=1,"A","B"))))</f>
        <v>D</v>
      </c>
      <c r="G31" s="10" t="str">
        <f>IF('инд. оценка уровня 4 кл.'!G30=" "," ",IF('инд. оценка уровня 4 кл.'!G30=0,IF('инд. оценка уровня 3кл.'!G31=0,"D","C"),IF('инд. оценка уровня 4 кл.'!G30=1,IF('инд. оценка уровня 3кл.'!G31=1,"A","B"))))</f>
        <v>D</v>
      </c>
      <c r="H31" s="10" t="str">
        <f>IF('инд. оценка уровня 4 кл.'!H30=" "," ",IF('инд. оценка уровня 4 кл.'!H30=0,IF('инд. оценка уровня 3кл.'!H31=0,"D","C"),IF('инд. оценка уровня 4 кл.'!H30=1,IF('инд. оценка уровня 3кл.'!H31=1,"A","B"))))</f>
        <v>D</v>
      </c>
      <c r="I31" s="10" t="str">
        <f>IF('инд. оценка уровня 4 кл.'!I30=" "," ",IF('инд. оценка уровня 4 кл.'!I30=0,IF('инд. оценка уровня 3кл.'!I31=0,"D","C"),IF('инд. оценка уровня 4 кл.'!I30=1,IF('инд. оценка уровня 3кл.'!I31=1,"A","B"))))</f>
        <v>D</v>
      </c>
      <c r="J31" s="10" t="str">
        <f>IF('инд. оценка уровня 4 кл.'!J30=" "," ",IF('инд. оценка уровня 4 кл.'!J30=0,IF('инд. оценка уровня 3кл.'!J31=0,"D","C"),IF('инд. оценка уровня 4 кл.'!J30=1,IF('инд. оценка уровня 3кл.'!J31=1,"A","B"))))</f>
        <v>D</v>
      </c>
      <c r="K31" s="10" t="str">
        <f>IF('инд. оценка уровня 4 кл.'!K30=" "," ",IF('инд. оценка уровня 4 кл.'!K30=0,IF('инд. оценка уровня 3кл.'!K31=0,"D","C"),IF('инд. оценка уровня 4 кл.'!K30=1,IF('инд. оценка уровня 3кл.'!K31=1,"A","B"))))</f>
        <v>D</v>
      </c>
      <c r="L31" s="10" t="str">
        <f>IF('инд. оценка уровня 4 кл.'!L30=" "," ",IF('инд. оценка уровня 4 кл.'!L30=0,IF('инд. оценка уровня 3кл.'!L31=0,"D","C"),IF('инд. оценка уровня 4 кл.'!L30=1,IF('инд. оценка уровня 3кл.'!L31=1,"A","B"))))</f>
        <v>D</v>
      </c>
      <c r="M31" s="10" t="str">
        <f>IF('инд. оценка уровня 4 кл.'!M30=" "," ",IF('инд. оценка уровня 4 кл.'!M30=0,IF('инд. оценка уровня 3кл.'!M31=0,"D","C"),IF('инд. оценка уровня 4 кл.'!M30=1,IF('инд. оценка уровня 3кл.'!M31=1,"A","B"))))</f>
        <v>D</v>
      </c>
      <c r="N31" s="10" t="str">
        <f>IF('инд. оценка уровня 4 кл.'!N30=" "," ",IF('инд. оценка уровня 4 кл.'!N30=0,IF('инд. оценка уровня 3кл.'!N31=0,"D","C"),IF('инд. оценка уровня 4 кл.'!N30=1,IF('инд. оценка уровня 3кл.'!N31=1,"A","B"))))</f>
        <v>D</v>
      </c>
      <c r="O31" s="10" t="str">
        <f>IF('инд. оценка уровня 4 кл.'!O30=" "," ",IF('инд. оценка уровня 4 кл.'!O30=0,IF('инд. оценка уровня 3кл.'!O31=0,"D","C"),IF('инд. оценка уровня 4 кл.'!O30=1,IF('инд. оценка уровня 3кл.'!O31=1,"A","B"))))</f>
        <v>D</v>
      </c>
      <c r="P31" s="10" t="str">
        <f>IF('инд. оценка уровня 4 кл.'!P30=" "," ",IF('инд. оценка уровня 4 кл.'!P30=0,IF('инд. оценка уровня 3кл.'!P31=0,"D","C"),IF('инд. оценка уровня 4 кл.'!P30=1,IF('инд. оценка уровня 3кл.'!P31=1,"A","B"))))</f>
        <v>D</v>
      </c>
      <c r="Q31" s="10" t="str">
        <f>IF('инд. оценка уровня 4 кл.'!Q30=" "," ",IF('инд. оценка уровня 4 кл.'!Q30=0,IF('инд. оценка уровня 3кл.'!Q31=0,"D","C"),IF('инд. оценка уровня 4 кл.'!Q30=1,IF('инд. оценка уровня 3кл.'!Q31=1,"A","B"))))</f>
        <v>D</v>
      </c>
      <c r="R31" s="10" t="str">
        <f>IF('инд. оценка уровня 4 кл.'!R30=" "," ",IF('инд. оценка уровня 4 кл.'!R30=0,IF('инд. оценка уровня 3кл.'!R31=0,"D","C"),IF('инд. оценка уровня 4 кл.'!R30=1,IF('инд. оценка уровня 3кл.'!R31=1,"A","B"))))</f>
        <v>D</v>
      </c>
      <c r="S31" s="10" t="str">
        <f>IF('инд. оценка уровня 4 кл.'!S30=" "," ",IF('инд. оценка уровня 4 кл.'!S30=0,IF('инд. оценка уровня 3кл.'!S31=0,"D","C"),IF('инд. оценка уровня 4 кл.'!S30=1,IF('инд. оценка уровня 3кл.'!S31=1,"A","B"))))</f>
        <v>D</v>
      </c>
      <c r="T31" s="10" t="str">
        <f>IF('инд. оценка уровня 4 кл.'!T30=" "," ",IF('инд. оценка уровня 4 кл.'!T30=0,IF('инд. оценка уровня 3кл.'!T31=0,"D","C"),IF('инд. оценка уровня 4 кл.'!T30=1,IF('инд. оценка уровня 3кл.'!T31=1,"A","B"))))</f>
        <v>D</v>
      </c>
      <c r="U31" s="10" t="str">
        <f>IF('инд. оценка уровня 4 кл.'!U30=" "," ",IF('инд. оценка уровня 4 кл.'!U30=0,IF('инд. оценка уровня 3кл.'!U31=0,"D","C"),IF('инд. оценка уровня 4 кл.'!U30=1,IF('инд. оценка уровня 3кл.'!U31=1,"A","B"))))</f>
        <v>D</v>
      </c>
      <c r="V31" s="10" t="str">
        <f>IF('инд. оценка уровня 4 кл.'!V30=" "," ",IF('инд. оценка уровня 4 кл.'!V30=0,IF('инд. оценка уровня 3кл.'!V31=0,"D","C"),IF('инд. оценка уровня 4 кл.'!V30=1,IF('инд. оценка уровня 3кл.'!V31=1,"A","B"))))</f>
        <v>D</v>
      </c>
      <c r="W31" s="10" t="str">
        <f>IF('инд. оценка уровня 4 кл.'!W30=" "," ",IF('инд. оценка уровня 4 кл.'!W30=0,IF('инд. оценка уровня 3кл.'!W31=0,"D","C"),IF('инд. оценка уровня 4 кл.'!W30=1,IF('инд. оценка уровня 3кл.'!W31=1,"A","B"))))</f>
        <v>D</v>
      </c>
      <c r="X31" s="10" t="str">
        <f>IF('инд. оценка уровня 4 кл.'!X30=" "," ",IF('инд. оценка уровня 4 кл.'!X30=0,IF('инд. оценка уровня 3кл.'!X31=0,"D","C"),IF('инд. оценка уровня 4 кл.'!X30=1,IF('инд. оценка уровня 3кл.'!X31=1,"A","B"))))</f>
        <v>D</v>
      </c>
      <c r="Y31" s="10" t="str">
        <f>IF('инд. оценка уровня 4 кл.'!Y30=" "," ",IF('инд. оценка уровня 4 кл.'!Y30=0,IF('инд. оценка уровня 3кл.'!Y31=0,"D","C"),IF('инд. оценка уровня 4 кл.'!Y30=1,IF('инд. оценка уровня 3кл.'!Y31=1,"A","B"))))</f>
        <v>D</v>
      </c>
      <c r="Z31" s="246"/>
      <c r="AA31" s="246"/>
      <c r="AB31" s="246"/>
    </row>
    <row r="32" spans="1:28" ht="11.25" customHeight="1" x14ac:dyDescent="0.2">
      <c r="A32" s="170">
        <v>27</v>
      </c>
      <c r="B32" s="143">
        <f>'Первичные данные 4 кл.'!B32</f>
        <v>0</v>
      </c>
      <c r="C32" s="10" t="str">
        <f>IF('инд. оценка уровня 4 кл.'!C31=" "," ",IF('инд. оценка уровня 4 кл.'!C31=0,IF('инд. оценка уровня 3кл.'!C32=0,"D","C"),IF('инд. оценка уровня 4 кл.'!C31=1,IF('инд. оценка уровня 3кл.'!C32=1,"A","B"))))</f>
        <v>D</v>
      </c>
      <c r="D32" s="10" t="str">
        <f>IF('инд. оценка уровня 4 кл.'!D31=" "," ",IF('инд. оценка уровня 4 кл.'!D31=0,IF('инд. оценка уровня 3кл.'!D32=0,"D","C"),IF('инд. оценка уровня 4 кл.'!D31=1,IF('инд. оценка уровня 3кл.'!D32=1,"A","B"))))</f>
        <v>D</v>
      </c>
      <c r="E32" s="10" t="str">
        <f>IF('инд. оценка уровня 4 кл.'!E31=" "," ",IF('инд. оценка уровня 4 кл.'!E31=0,IF('инд. оценка уровня 3кл.'!E32=0,"D","C"),IF('инд. оценка уровня 4 кл.'!E31=1,IF('инд. оценка уровня 3кл.'!E32=1,"A","B"))))</f>
        <v>D</v>
      </c>
      <c r="F32" s="10" t="str">
        <f>IF('инд. оценка уровня 4 кл.'!F31=" "," ",IF('инд. оценка уровня 4 кл.'!F31=0,IF('инд. оценка уровня 3кл.'!F32=0,"D","C"),IF('инд. оценка уровня 4 кл.'!F31=1,IF('инд. оценка уровня 3кл.'!F32=1,"A","B"))))</f>
        <v>D</v>
      </c>
      <c r="G32" s="10" t="str">
        <f>IF('инд. оценка уровня 4 кл.'!G31=" "," ",IF('инд. оценка уровня 4 кл.'!G31=0,IF('инд. оценка уровня 3кл.'!G32=0,"D","C"),IF('инд. оценка уровня 4 кл.'!G31=1,IF('инд. оценка уровня 3кл.'!G32=1,"A","B"))))</f>
        <v>D</v>
      </c>
      <c r="H32" s="10" t="str">
        <f>IF('инд. оценка уровня 4 кл.'!H31=" "," ",IF('инд. оценка уровня 4 кл.'!H31=0,IF('инд. оценка уровня 3кл.'!H32=0,"D","C"),IF('инд. оценка уровня 4 кл.'!H31=1,IF('инд. оценка уровня 3кл.'!H32=1,"A","B"))))</f>
        <v>D</v>
      </c>
      <c r="I32" s="10" t="str">
        <f>IF('инд. оценка уровня 4 кл.'!I31=" "," ",IF('инд. оценка уровня 4 кл.'!I31=0,IF('инд. оценка уровня 3кл.'!I32=0,"D","C"),IF('инд. оценка уровня 4 кл.'!I31=1,IF('инд. оценка уровня 3кл.'!I32=1,"A","B"))))</f>
        <v>D</v>
      </c>
      <c r="J32" s="10" t="str">
        <f>IF('инд. оценка уровня 4 кл.'!J31=" "," ",IF('инд. оценка уровня 4 кл.'!J31=0,IF('инд. оценка уровня 3кл.'!J32=0,"D","C"),IF('инд. оценка уровня 4 кл.'!J31=1,IF('инд. оценка уровня 3кл.'!J32=1,"A","B"))))</f>
        <v>D</v>
      </c>
      <c r="K32" s="10" t="str">
        <f>IF('инд. оценка уровня 4 кл.'!K31=" "," ",IF('инд. оценка уровня 4 кл.'!K31=0,IF('инд. оценка уровня 3кл.'!K32=0,"D","C"),IF('инд. оценка уровня 4 кл.'!K31=1,IF('инд. оценка уровня 3кл.'!K32=1,"A","B"))))</f>
        <v>D</v>
      </c>
      <c r="L32" s="10" t="str">
        <f>IF('инд. оценка уровня 4 кл.'!L31=" "," ",IF('инд. оценка уровня 4 кл.'!L31=0,IF('инд. оценка уровня 3кл.'!L32=0,"D","C"),IF('инд. оценка уровня 4 кл.'!L31=1,IF('инд. оценка уровня 3кл.'!L32=1,"A","B"))))</f>
        <v>D</v>
      </c>
      <c r="M32" s="10" t="str">
        <f>IF('инд. оценка уровня 4 кл.'!M31=" "," ",IF('инд. оценка уровня 4 кл.'!M31=0,IF('инд. оценка уровня 3кл.'!M32=0,"D","C"),IF('инд. оценка уровня 4 кл.'!M31=1,IF('инд. оценка уровня 3кл.'!M32=1,"A","B"))))</f>
        <v>D</v>
      </c>
      <c r="N32" s="10" t="str">
        <f>IF('инд. оценка уровня 4 кл.'!N31=" "," ",IF('инд. оценка уровня 4 кл.'!N31=0,IF('инд. оценка уровня 3кл.'!N32=0,"D","C"),IF('инд. оценка уровня 4 кл.'!N31=1,IF('инд. оценка уровня 3кл.'!N32=1,"A","B"))))</f>
        <v>D</v>
      </c>
      <c r="O32" s="10" t="str">
        <f>IF('инд. оценка уровня 4 кл.'!O31=" "," ",IF('инд. оценка уровня 4 кл.'!O31=0,IF('инд. оценка уровня 3кл.'!O32=0,"D","C"),IF('инд. оценка уровня 4 кл.'!O31=1,IF('инд. оценка уровня 3кл.'!O32=1,"A","B"))))</f>
        <v>D</v>
      </c>
      <c r="P32" s="10" t="str">
        <f>IF('инд. оценка уровня 4 кл.'!P31=" "," ",IF('инд. оценка уровня 4 кл.'!P31=0,IF('инд. оценка уровня 3кл.'!P32=0,"D","C"),IF('инд. оценка уровня 4 кл.'!P31=1,IF('инд. оценка уровня 3кл.'!P32=1,"A","B"))))</f>
        <v>D</v>
      </c>
      <c r="Q32" s="10" t="str">
        <f>IF('инд. оценка уровня 4 кл.'!Q31=" "," ",IF('инд. оценка уровня 4 кл.'!Q31=0,IF('инд. оценка уровня 3кл.'!Q32=0,"D","C"),IF('инд. оценка уровня 4 кл.'!Q31=1,IF('инд. оценка уровня 3кл.'!Q32=1,"A","B"))))</f>
        <v>D</v>
      </c>
      <c r="R32" s="10" t="str">
        <f>IF('инд. оценка уровня 4 кл.'!R31=" "," ",IF('инд. оценка уровня 4 кл.'!R31=0,IF('инд. оценка уровня 3кл.'!R32=0,"D","C"),IF('инд. оценка уровня 4 кл.'!R31=1,IF('инд. оценка уровня 3кл.'!R32=1,"A","B"))))</f>
        <v>D</v>
      </c>
      <c r="S32" s="10" t="str">
        <f>IF('инд. оценка уровня 4 кл.'!S31=" "," ",IF('инд. оценка уровня 4 кл.'!S31=0,IF('инд. оценка уровня 3кл.'!S32=0,"D","C"),IF('инд. оценка уровня 4 кл.'!S31=1,IF('инд. оценка уровня 3кл.'!S32=1,"A","B"))))</f>
        <v>D</v>
      </c>
      <c r="T32" s="10" t="str">
        <f>IF('инд. оценка уровня 4 кл.'!T31=" "," ",IF('инд. оценка уровня 4 кл.'!T31=0,IF('инд. оценка уровня 3кл.'!T32=0,"D","C"),IF('инд. оценка уровня 4 кл.'!T31=1,IF('инд. оценка уровня 3кл.'!T32=1,"A","B"))))</f>
        <v>D</v>
      </c>
      <c r="U32" s="10" t="str">
        <f>IF('инд. оценка уровня 4 кл.'!U31=" "," ",IF('инд. оценка уровня 4 кл.'!U31=0,IF('инд. оценка уровня 3кл.'!U32=0,"D","C"),IF('инд. оценка уровня 4 кл.'!U31=1,IF('инд. оценка уровня 3кл.'!U32=1,"A","B"))))</f>
        <v>D</v>
      </c>
      <c r="V32" s="10" t="str">
        <f>IF('инд. оценка уровня 4 кл.'!V31=" "," ",IF('инд. оценка уровня 4 кл.'!V31=0,IF('инд. оценка уровня 3кл.'!V32=0,"D","C"),IF('инд. оценка уровня 4 кл.'!V31=1,IF('инд. оценка уровня 3кл.'!V32=1,"A","B"))))</f>
        <v>D</v>
      </c>
      <c r="W32" s="10" t="str">
        <f>IF('инд. оценка уровня 4 кл.'!W31=" "," ",IF('инд. оценка уровня 4 кл.'!W31=0,IF('инд. оценка уровня 3кл.'!W32=0,"D","C"),IF('инд. оценка уровня 4 кл.'!W31=1,IF('инд. оценка уровня 3кл.'!W32=1,"A","B"))))</f>
        <v>D</v>
      </c>
      <c r="X32" s="10" t="str">
        <f>IF('инд. оценка уровня 4 кл.'!X31=" "," ",IF('инд. оценка уровня 4 кл.'!X31=0,IF('инд. оценка уровня 3кл.'!X32=0,"D","C"),IF('инд. оценка уровня 4 кл.'!X31=1,IF('инд. оценка уровня 3кл.'!X32=1,"A","B"))))</f>
        <v>D</v>
      </c>
      <c r="Y32" s="10" t="str">
        <f>IF('инд. оценка уровня 4 кл.'!Y31=" "," ",IF('инд. оценка уровня 4 кл.'!Y31=0,IF('инд. оценка уровня 3кл.'!Y32=0,"D","C"),IF('инд. оценка уровня 4 кл.'!Y31=1,IF('инд. оценка уровня 3кл.'!Y32=1,"A","B"))))</f>
        <v>D</v>
      </c>
      <c r="Z32" s="246"/>
      <c r="AA32" s="246"/>
      <c r="AB32" s="246"/>
    </row>
    <row r="33" spans="1:28" ht="11.25" customHeight="1" x14ac:dyDescent="0.2">
      <c r="A33" s="170">
        <v>28</v>
      </c>
      <c r="B33" s="143">
        <f>'Первичные данные 4 кл.'!B33</f>
        <v>0</v>
      </c>
      <c r="C33" s="10" t="str">
        <f>IF('инд. оценка уровня 4 кл.'!C32=" "," ",IF('инд. оценка уровня 4 кл.'!C32=0,IF('инд. оценка уровня 3кл.'!C33=0,"D","C"),IF('инд. оценка уровня 4 кл.'!C32=1,IF('инд. оценка уровня 3кл.'!C33=1,"A","B"))))</f>
        <v>D</v>
      </c>
      <c r="D33" s="10" t="str">
        <f>IF('инд. оценка уровня 4 кл.'!D32=" "," ",IF('инд. оценка уровня 4 кл.'!D32=0,IF('инд. оценка уровня 3кл.'!D33=0,"D","C"),IF('инд. оценка уровня 4 кл.'!D32=1,IF('инд. оценка уровня 3кл.'!D33=1,"A","B"))))</f>
        <v>D</v>
      </c>
      <c r="E33" s="10" t="str">
        <f>IF('инд. оценка уровня 4 кл.'!E32=" "," ",IF('инд. оценка уровня 4 кл.'!E32=0,IF('инд. оценка уровня 3кл.'!E33=0,"D","C"),IF('инд. оценка уровня 4 кл.'!E32=1,IF('инд. оценка уровня 3кл.'!E33=1,"A","B"))))</f>
        <v>D</v>
      </c>
      <c r="F33" s="10" t="str">
        <f>IF('инд. оценка уровня 4 кл.'!F32=" "," ",IF('инд. оценка уровня 4 кл.'!F32=0,IF('инд. оценка уровня 3кл.'!F33=0,"D","C"),IF('инд. оценка уровня 4 кл.'!F32=1,IF('инд. оценка уровня 3кл.'!F33=1,"A","B"))))</f>
        <v>D</v>
      </c>
      <c r="G33" s="10" t="str">
        <f>IF('инд. оценка уровня 4 кл.'!G32=" "," ",IF('инд. оценка уровня 4 кл.'!G32=0,IF('инд. оценка уровня 3кл.'!G33=0,"D","C"),IF('инд. оценка уровня 4 кл.'!G32=1,IF('инд. оценка уровня 3кл.'!G33=1,"A","B"))))</f>
        <v>D</v>
      </c>
      <c r="H33" s="10" t="str">
        <f>IF('инд. оценка уровня 4 кл.'!H32=" "," ",IF('инд. оценка уровня 4 кл.'!H32=0,IF('инд. оценка уровня 3кл.'!H33=0,"D","C"),IF('инд. оценка уровня 4 кл.'!H32=1,IF('инд. оценка уровня 3кл.'!H33=1,"A","B"))))</f>
        <v>D</v>
      </c>
      <c r="I33" s="10" t="str">
        <f>IF('инд. оценка уровня 4 кл.'!I32=" "," ",IF('инд. оценка уровня 4 кл.'!I32=0,IF('инд. оценка уровня 3кл.'!I33=0,"D","C"),IF('инд. оценка уровня 4 кл.'!I32=1,IF('инд. оценка уровня 3кл.'!I33=1,"A","B"))))</f>
        <v>D</v>
      </c>
      <c r="J33" s="10" t="str">
        <f>IF('инд. оценка уровня 4 кл.'!J32=" "," ",IF('инд. оценка уровня 4 кл.'!J32=0,IF('инд. оценка уровня 3кл.'!J33=0,"D","C"),IF('инд. оценка уровня 4 кл.'!J32=1,IF('инд. оценка уровня 3кл.'!J33=1,"A","B"))))</f>
        <v>D</v>
      </c>
      <c r="K33" s="10" t="str">
        <f>IF('инд. оценка уровня 4 кл.'!K32=" "," ",IF('инд. оценка уровня 4 кл.'!K32=0,IF('инд. оценка уровня 3кл.'!K33=0,"D","C"),IF('инд. оценка уровня 4 кл.'!K32=1,IF('инд. оценка уровня 3кл.'!K33=1,"A","B"))))</f>
        <v>D</v>
      </c>
      <c r="L33" s="10" t="str">
        <f>IF('инд. оценка уровня 4 кл.'!L32=" "," ",IF('инд. оценка уровня 4 кл.'!L32=0,IF('инд. оценка уровня 3кл.'!L33=0,"D","C"),IF('инд. оценка уровня 4 кл.'!L32=1,IF('инд. оценка уровня 3кл.'!L33=1,"A","B"))))</f>
        <v>D</v>
      </c>
      <c r="M33" s="10" t="str">
        <f>IF('инд. оценка уровня 4 кл.'!M32=" "," ",IF('инд. оценка уровня 4 кл.'!M32=0,IF('инд. оценка уровня 3кл.'!M33=0,"D","C"),IF('инд. оценка уровня 4 кл.'!M32=1,IF('инд. оценка уровня 3кл.'!M33=1,"A","B"))))</f>
        <v>D</v>
      </c>
      <c r="N33" s="10" t="str">
        <f>IF('инд. оценка уровня 4 кл.'!N32=" "," ",IF('инд. оценка уровня 4 кл.'!N32=0,IF('инд. оценка уровня 3кл.'!N33=0,"D","C"),IF('инд. оценка уровня 4 кл.'!N32=1,IF('инд. оценка уровня 3кл.'!N33=1,"A","B"))))</f>
        <v>D</v>
      </c>
      <c r="O33" s="10" t="str">
        <f>IF('инд. оценка уровня 4 кл.'!O32=" "," ",IF('инд. оценка уровня 4 кл.'!O32=0,IF('инд. оценка уровня 3кл.'!O33=0,"D","C"),IF('инд. оценка уровня 4 кл.'!O32=1,IF('инд. оценка уровня 3кл.'!O33=1,"A","B"))))</f>
        <v>D</v>
      </c>
      <c r="P33" s="10" t="str">
        <f>IF('инд. оценка уровня 4 кл.'!P32=" "," ",IF('инд. оценка уровня 4 кл.'!P32=0,IF('инд. оценка уровня 3кл.'!P33=0,"D","C"),IF('инд. оценка уровня 4 кл.'!P32=1,IF('инд. оценка уровня 3кл.'!P33=1,"A","B"))))</f>
        <v>D</v>
      </c>
      <c r="Q33" s="10" t="str">
        <f>IF('инд. оценка уровня 4 кл.'!Q32=" "," ",IF('инд. оценка уровня 4 кл.'!Q32=0,IF('инд. оценка уровня 3кл.'!Q33=0,"D","C"),IF('инд. оценка уровня 4 кл.'!Q32=1,IF('инд. оценка уровня 3кл.'!Q33=1,"A","B"))))</f>
        <v>D</v>
      </c>
      <c r="R33" s="10" t="str">
        <f>IF('инд. оценка уровня 4 кл.'!R32=" "," ",IF('инд. оценка уровня 4 кл.'!R32=0,IF('инд. оценка уровня 3кл.'!R33=0,"D","C"),IF('инд. оценка уровня 4 кл.'!R32=1,IF('инд. оценка уровня 3кл.'!R33=1,"A","B"))))</f>
        <v>D</v>
      </c>
      <c r="S33" s="10" t="str">
        <f>IF('инд. оценка уровня 4 кл.'!S32=" "," ",IF('инд. оценка уровня 4 кл.'!S32=0,IF('инд. оценка уровня 3кл.'!S33=0,"D","C"),IF('инд. оценка уровня 4 кл.'!S32=1,IF('инд. оценка уровня 3кл.'!S33=1,"A","B"))))</f>
        <v>D</v>
      </c>
      <c r="T33" s="10" t="str">
        <f>IF('инд. оценка уровня 4 кл.'!T32=" "," ",IF('инд. оценка уровня 4 кл.'!T32=0,IF('инд. оценка уровня 3кл.'!T33=0,"D","C"),IF('инд. оценка уровня 4 кл.'!T32=1,IF('инд. оценка уровня 3кл.'!T33=1,"A","B"))))</f>
        <v>D</v>
      </c>
      <c r="U33" s="10" t="str">
        <f>IF('инд. оценка уровня 4 кл.'!U32=" "," ",IF('инд. оценка уровня 4 кл.'!U32=0,IF('инд. оценка уровня 3кл.'!U33=0,"D","C"),IF('инд. оценка уровня 4 кл.'!U32=1,IF('инд. оценка уровня 3кл.'!U33=1,"A","B"))))</f>
        <v>D</v>
      </c>
      <c r="V33" s="10" t="str">
        <f>IF('инд. оценка уровня 4 кл.'!V32=" "," ",IF('инд. оценка уровня 4 кл.'!V32=0,IF('инд. оценка уровня 3кл.'!V33=0,"D","C"),IF('инд. оценка уровня 4 кл.'!V32=1,IF('инд. оценка уровня 3кл.'!V33=1,"A","B"))))</f>
        <v>D</v>
      </c>
      <c r="W33" s="10" t="str">
        <f>IF('инд. оценка уровня 4 кл.'!W32=" "," ",IF('инд. оценка уровня 4 кл.'!W32=0,IF('инд. оценка уровня 3кл.'!W33=0,"D","C"),IF('инд. оценка уровня 4 кл.'!W32=1,IF('инд. оценка уровня 3кл.'!W33=1,"A","B"))))</f>
        <v>D</v>
      </c>
      <c r="X33" s="10" t="str">
        <f>IF('инд. оценка уровня 4 кл.'!X32=" "," ",IF('инд. оценка уровня 4 кл.'!X32=0,IF('инд. оценка уровня 3кл.'!X33=0,"D","C"),IF('инд. оценка уровня 4 кл.'!X32=1,IF('инд. оценка уровня 3кл.'!X33=1,"A","B"))))</f>
        <v>D</v>
      </c>
      <c r="Y33" s="10" t="str">
        <f>IF('инд. оценка уровня 4 кл.'!Y32=" "," ",IF('инд. оценка уровня 4 кл.'!Y32=0,IF('инд. оценка уровня 3кл.'!Y33=0,"D","C"),IF('инд. оценка уровня 4 кл.'!Y32=1,IF('инд. оценка уровня 3кл.'!Y33=1,"A","B"))))</f>
        <v>D</v>
      </c>
      <c r="Z33" s="246"/>
      <c r="AA33" s="246"/>
      <c r="AB33" s="246"/>
    </row>
    <row r="34" spans="1:28" ht="11.25" customHeight="1" x14ac:dyDescent="0.2">
      <c r="A34" s="170">
        <v>29</v>
      </c>
      <c r="B34" s="143">
        <f>'Первичные данные 4 кл.'!B34</f>
        <v>0</v>
      </c>
      <c r="C34" s="10" t="str">
        <f>IF('инд. оценка уровня 4 кл.'!C33=" "," ",IF('инд. оценка уровня 4 кл.'!C33=0,IF('инд. оценка уровня 3кл.'!C34=0,"D","C"),IF('инд. оценка уровня 4 кл.'!C33=1,IF('инд. оценка уровня 3кл.'!C34=1,"A","B"))))</f>
        <v>D</v>
      </c>
      <c r="D34" s="10" t="str">
        <f>IF('инд. оценка уровня 4 кл.'!D33=" "," ",IF('инд. оценка уровня 4 кл.'!D33=0,IF('инд. оценка уровня 3кл.'!D34=0,"D","C"),IF('инд. оценка уровня 4 кл.'!D33=1,IF('инд. оценка уровня 3кл.'!D34=1,"A","B"))))</f>
        <v>D</v>
      </c>
      <c r="E34" s="10" t="str">
        <f>IF('инд. оценка уровня 4 кл.'!E33=" "," ",IF('инд. оценка уровня 4 кл.'!E33=0,IF('инд. оценка уровня 3кл.'!E34=0,"D","C"),IF('инд. оценка уровня 4 кл.'!E33=1,IF('инд. оценка уровня 3кл.'!E34=1,"A","B"))))</f>
        <v>D</v>
      </c>
      <c r="F34" s="10" t="str">
        <f>IF('инд. оценка уровня 4 кл.'!F33=" "," ",IF('инд. оценка уровня 4 кл.'!F33=0,IF('инд. оценка уровня 3кл.'!F34=0,"D","C"),IF('инд. оценка уровня 4 кл.'!F33=1,IF('инд. оценка уровня 3кл.'!F34=1,"A","B"))))</f>
        <v>D</v>
      </c>
      <c r="G34" s="10" t="str">
        <f>IF('инд. оценка уровня 4 кл.'!G33=" "," ",IF('инд. оценка уровня 4 кл.'!G33=0,IF('инд. оценка уровня 3кл.'!G34=0,"D","C"),IF('инд. оценка уровня 4 кл.'!G33=1,IF('инд. оценка уровня 3кл.'!G34=1,"A","B"))))</f>
        <v>D</v>
      </c>
      <c r="H34" s="10" t="str">
        <f>IF('инд. оценка уровня 4 кл.'!H33=" "," ",IF('инд. оценка уровня 4 кл.'!H33=0,IF('инд. оценка уровня 3кл.'!H34=0,"D","C"),IF('инд. оценка уровня 4 кл.'!H33=1,IF('инд. оценка уровня 3кл.'!H34=1,"A","B"))))</f>
        <v>D</v>
      </c>
      <c r="I34" s="10" t="str">
        <f>IF('инд. оценка уровня 4 кл.'!I33=" "," ",IF('инд. оценка уровня 4 кл.'!I33=0,IF('инд. оценка уровня 3кл.'!I34=0,"D","C"),IF('инд. оценка уровня 4 кл.'!I33=1,IF('инд. оценка уровня 3кл.'!I34=1,"A","B"))))</f>
        <v>D</v>
      </c>
      <c r="J34" s="10" t="str">
        <f>IF('инд. оценка уровня 4 кл.'!J33=" "," ",IF('инд. оценка уровня 4 кл.'!J33=0,IF('инд. оценка уровня 3кл.'!J34=0,"D","C"),IF('инд. оценка уровня 4 кл.'!J33=1,IF('инд. оценка уровня 3кл.'!J34=1,"A","B"))))</f>
        <v>D</v>
      </c>
      <c r="K34" s="10" t="str">
        <f>IF('инд. оценка уровня 4 кл.'!K33=" "," ",IF('инд. оценка уровня 4 кл.'!K33=0,IF('инд. оценка уровня 3кл.'!K34=0,"D","C"),IF('инд. оценка уровня 4 кл.'!K33=1,IF('инд. оценка уровня 3кл.'!K34=1,"A","B"))))</f>
        <v>D</v>
      </c>
      <c r="L34" s="10" t="str">
        <f>IF('инд. оценка уровня 4 кл.'!L33=" "," ",IF('инд. оценка уровня 4 кл.'!L33=0,IF('инд. оценка уровня 3кл.'!L34=0,"D","C"),IF('инд. оценка уровня 4 кл.'!L33=1,IF('инд. оценка уровня 3кл.'!L34=1,"A","B"))))</f>
        <v>D</v>
      </c>
      <c r="M34" s="10" t="str">
        <f>IF('инд. оценка уровня 4 кл.'!M33=" "," ",IF('инд. оценка уровня 4 кл.'!M33=0,IF('инд. оценка уровня 3кл.'!M34=0,"D","C"),IF('инд. оценка уровня 4 кл.'!M33=1,IF('инд. оценка уровня 3кл.'!M34=1,"A","B"))))</f>
        <v>D</v>
      </c>
      <c r="N34" s="10" t="str">
        <f>IF('инд. оценка уровня 4 кл.'!N33=" "," ",IF('инд. оценка уровня 4 кл.'!N33=0,IF('инд. оценка уровня 3кл.'!N34=0,"D","C"),IF('инд. оценка уровня 4 кл.'!N33=1,IF('инд. оценка уровня 3кл.'!N34=1,"A","B"))))</f>
        <v>D</v>
      </c>
      <c r="O34" s="10" t="str">
        <f>IF('инд. оценка уровня 4 кл.'!O33=" "," ",IF('инд. оценка уровня 4 кл.'!O33=0,IF('инд. оценка уровня 3кл.'!O34=0,"D","C"),IF('инд. оценка уровня 4 кл.'!O33=1,IF('инд. оценка уровня 3кл.'!O34=1,"A","B"))))</f>
        <v>D</v>
      </c>
      <c r="P34" s="10" t="str">
        <f>IF('инд. оценка уровня 4 кл.'!P33=" "," ",IF('инд. оценка уровня 4 кл.'!P33=0,IF('инд. оценка уровня 3кл.'!P34=0,"D","C"),IF('инд. оценка уровня 4 кл.'!P33=1,IF('инд. оценка уровня 3кл.'!P34=1,"A","B"))))</f>
        <v>D</v>
      </c>
      <c r="Q34" s="10" t="str">
        <f>IF('инд. оценка уровня 4 кл.'!Q33=" "," ",IF('инд. оценка уровня 4 кл.'!Q33=0,IF('инд. оценка уровня 3кл.'!Q34=0,"D","C"),IF('инд. оценка уровня 4 кл.'!Q33=1,IF('инд. оценка уровня 3кл.'!Q34=1,"A","B"))))</f>
        <v>D</v>
      </c>
      <c r="R34" s="10" t="str">
        <f>IF('инд. оценка уровня 4 кл.'!R33=" "," ",IF('инд. оценка уровня 4 кл.'!R33=0,IF('инд. оценка уровня 3кл.'!R34=0,"D","C"),IF('инд. оценка уровня 4 кл.'!R33=1,IF('инд. оценка уровня 3кл.'!R34=1,"A","B"))))</f>
        <v>D</v>
      </c>
      <c r="S34" s="10" t="str">
        <f>IF('инд. оценка уровня 4 кл.'!S33=" "," ",IF('инд. оценка уровня 4 кл.'!S33=0,IF('инд. оценка уровня 3кл.'!S34=0,"D","C"),IF('инд. оценка уровня 4 кл.'!S33=1,IF('инд. оценка уровня 3кл.'!S34=1,"A","B"))))</f>
        <v>D</v>
      </c>
      <c r="T34" s="10" t="str">
        <f>IF('инд. оценка уровня 4 кл.'!T33=" "," ",IF('инд. оценка уровня 4 кл.'!T33=0,IF('инд. оценка уровня 3кл.'!T34=0,"D","C"),IF('инд. оценка уровня 4 кл.'!T33=1,IF('инд. оценка уровня 3кл.'!T34=1,"A","B"))))</f>
        <v>D</v>
      </c>
      <c r="U34" s="10" t="str">
        <f>IF('инд. оценка уровня 4 кл.'!U33=" "," ",IF('инд. оценка уровня 4 кл.'!U33=0,IF('инд. оценка уровня 3кл.'!U34=0,"D","C"),IF('инд. оценка уровня 4 кл.'!U33=1,IF('инд. оценка уровня 3кл.'!U34=1,"A","B"))))</f>
        <v>D</v>
      </c>
      <c r="V34" s="10" t="str">
        <f>IF('инд. оценка уровня 4 кл.'!V33=" "," ",IF('инд. оценка уровня 4 кл.'!V33=0,IF('инд. оценка уровня 3кл.'!V34=0,"D","C"),IF('инд. оценка уровня 4 кл.'!V33=1,IF('инд. оценка уровня 3кл.'!V34=1,"A","B"))))</f>
        <v>D</v>
      </c>
      <c r="W34" s="10" t="str">
        <f>IF('инд. оценка уровня 4 кл.'!W33=" "," ",IF('инд. оценка уровня 4 кл.'!W33=0,IF('инд. оценка уровня 3кл.'!W34=0,"D","C"),IF('инд. оценка уровня 4 кл.'!W33=1,IF('инд. оценка уровня 3кл.'!W34=1,"A","B"))))</f>
        <v>D</v>
      </c>
      <c r="X34" s="10" t="str">
        <f>IF('инд. оценка уровня 4 кл.'!X33=" "," ",IF('инд. оценка уровня 4 кл.'!X33=0,IF('инд. оценка уровня 3кл.'!X34=0,"D","C"),IF('инд. оценка уровня 4 кл.'!X33=1,IF('инд. оценка уровня 3кл.'!X34=1,"A","B"))))</f>
        <v>D</v>
      </c>
      <c r="Y34" s="10" t="str">
        <f>IF('инд. оценка уровня 4 кл.'!Y33=" "," ",IF('инд. оценка уровня 4 кл.'!Y33=0,IF('инд. оценка уровня 3кл.'!Y34=0,"D","C"),IF('инд. оценка уровня 4 кл.'!Y33=1,IF('инд. оценка уровня 3кл.'!Y34=1,"A","B"))))</f>
        <v>D</v>
      </c>
      <c r="Z34" s="246"/>
      <c r="AA34" s="246"/>
      <c r="AB34" s="246"/>
    </row>
    <row r="35" spans="1:28" ht="11.25" customHeight="1" x14ac:dyDescent="0.2">
      <c r="A35" s="170">
        <v>30</v>
      </c>
      <c r="B35" s="143">
        <f>'Первичные данные 4 кл.'!B35</f>
        <v>0</v>
      </c>
      <c r="C35" s="10" t="str">
        <f>IF('инд. оценка уровня 4 кл.'!C34=" "," ",IF('инд. оценка уровня 4 кл.'!C34=0,IF('инд. оценка уровня 3кл.'!C35=0,"D","C"),IF('инд. оценка уровня 4 кл.'!C34=1,IF('инд. оценка уровня 3кл.'!C35=1,"A","B"))))</f>
        <v>D</v>
      </c>
      <c r="D35" s="10" t="str">
        <f>IF('инд. оценка уровня 4 кл.'!D34=" "," ",IF('инд. оценка уровня 4 кл.'!D34=0,IF('инд. оценка уровня 3кл.'!D35=0,"D","C"),IF('инд. оценка уровня 4 кл.'!D34=1,IF('инд. оценка уровня 3кл.'!D35=1,"A","B"))))</f>
        <v>D</v>
      </c>
      <c r="E35" s="10" t="str">
        <f>IF('инд. оценка уровня 4 кл.'!E34=" "," ",IF('инд. оценка уровня 4 кл.'!E34=0,IF('инд. оценка уровня 3кл.'!E35=0,"D","C"),IF('инд. оценка уровня 4 кл.'!E34=1,IF('инд. оценка уровня 3кл.'!E35=1,"A","B"))))</f>
        <v>D</v>
      </c>
      <c r="F35" s="10" t="str">
        <f>IF('инд. оценка уровня 4 кл.'!F34=" "," ",IF('инд. оценка уровня 4 кл.'!F34=0,IF('инд. оценка уровня 3кл.'!F35=0,"D","C"),IF('инд. оценка уровня 4 кл.'!F34=1,IF('инд. оценка уровня 3кл.'!F35=1,"A","B"))))</f>
        <v>D</v>
      </c>
      <c r="G35" s="10" t="str">
        <f>IF('инд. оценка уровня 4 кл.'!G34=" "," ",IF('инд. оценка уровня 4 кл.'!G34=0,IF('инд. оценка уровня 3кл.'!G35=0,"D","C"),IF('инд. оценка уровня 4 кл.'!G34=1,IF('инд. оценка уровня 3кл.'!G35=1,"A","B"))))</f>
        <v>D</v>
      </c>
      <c r="H35" s="10" t="str">
        <f>IF('инд. оценка уровня 4 кл.'!H34=" "," ",IF('инд. оценка уровня 4 кл.'!H34=0,IF('инд. оценка уровня 3кл.'!H35=0,"D","C"),IF('инд. оценка уровня 4 кл.'!H34=1,IF('инд. оценка уровня 3кл.'!H35=1,"A","B"))))</f>
        <v>D</v>
      </c>
      <c r="I35" s="10" t="str">
        <f>IF('инд. оценка уровня 4 кл.'!I34=" "," ",IF('инд. оценка уровня 4 кл.'!I34=0,IF('инд. оценка уровня 3кл.'!I35=0,"D","C"),IF('инд. оценка уровня 4 кл.'!I34=1,IF('инд. оценка уровня 3кл.'!I35=1,"A","B"))))</f>
        <v>D</v>
      </c>
      <c r="J35" s="10" t="str">
        <f>IF('инд. оценка уровня 4 кл.'!J34=" "," ",IF('инд. оценка уровня 4 кл.'!J34=0,IF('инд. оценка уровня 3кл.'!J35=0,"D","C"),IF('инд. оценка уровня 4 кл.'!J34=1,IF('инд. оценка уровня 3кл.'!J35=1,"A","B"))))</f>
        <v>D</v>
      </c>
      <c r="K35" s="10" t="str">
        <f>IF('инд. оценка уровня 4 кл.'!K34=" "," ",IF('инд. оценка уровня 4 кл.'!K34=0,IF('инд. оценка уровня 3кл.'!K35=0,"D","C"),IF('инд. оценка уровня 4 кл.'!K34=1,IF('инд. оценка уровня 3кл.'!K35=1,"A","B"))))</f>
        <v>D</v>
      </c>
      <c r="L35" s="10" t="str">
        <f>IF('инд. оценка уровня 4 кл.'!L34=" "," ",IF('инд. оценка уровня 4 кл.'!L34=0,IF('инд. оценка уровня 3кл.'!L35=0,"D","C"),IF('инд. оценка уровня 4 кл.'!L34=1,IF('инд. оценка уровня 3кл.'!L35=1,"A","B"))))</f>
        <v>D</v>
      </c>
      <c r="M35" s="10" t="str">
        <f>IF('инд. оценка уровня 4 кл.'!M34=" "," ",IF('инд. оценка уровня 4 кл.'!M34=0,IF('инд. оценка уровня 3кл.'!M35=0,"D","C"),IF('инд. оценка уровня 4 кл.'!M34=1,IF('инд. оценка уровня 3кл.'!M35=1,"A","B"))))</f>
        <v>D</v>
      </c>
      <c r="N35" s="10" t="str">
        <f>IF('инд. оценка уровня 4 кл.'!N34=" "," ",IF('инд. оценка уровня 4 кл.'!N34=0,IF('инд. оценка уровня 3кл.'!N35=0,"D","C"),IF('инд. оценка уровня 4 кл.'!N34=1,IF('инд. оценка уровня 3кл.'!N35=1,"A","B"))))</f>
        <v>D</v>
      </c>
      <c r="O35" s="10" t="str">
        <f>IF('инд. оценка уровня 4 кл.'!O34=" "," ",IF('инд. оценка уровня 4 кл.'!O34=0,IF('инд. оценка уровня 3кл.'!O35=0,"D","C"),IF('инд. оценка уровня 4 кл.'!O34=1,IF('инд. оценка уровня 3кл.'!O35=1,"A","B"))))</f>
        <v>D</v>
      </c>
      <c r="P35" s="10" t="str">
        <f>IF('инд. оценка уровня 4 кл.'!P34=" "," ",IF('инд. оценка уровня 4 кл.'!P34=0,IF('инд. оценка уровня 3кл.'!P35=0,"D","C"),IF('инд. оценка уровня 4 кл.'!P34=1,IF('инд. оценка уровня 3кл.'!P35=1,"A","B"))))</f>
        <v>D</v>
      </c>
      <c r="Q35" s="10" t="str">
        <f>IF('инд. оценка уровня 4 кл.'!Q34=" "," ",IF('инд. оценка уровня 4 кл.'!Q34=0,IF('инд. оценка уровня 3кл.'!Q35=0,"D","C"),IF('инд. оценка уровня 4 кл.'!Q34=1,IF('инд. оценка уровня 3кл.'!Q35=1,"A","B"))))</f>
        <v>D</v>
      </c>
      <c r="R35" s="10" t="str">
        <f>IF('инд. оценка уровня 4 кл.'!R34=" "," ",IF('инд. оценка уровня 4 кл.'!R34=0,IF('инд. оценка уровня 3кл.'!R35=0,"D","C"),IF('инд. оценка уровня 4 кл.'!R34=1,IF('инд. оценка уровня 3кл.'!R35=1,"A","B"))))</f>
        <v>D</v>
      </c>
      <c r="S35" s="10" t="str">
        <f>IF('инд. оценка уровня 4 кл.'!S34=" "," ",IF('инд. оценка уровня 4 кл.'!S34=0,IF('инд. оценка уровня 3кл.'!S35=0,"D","C"),IF('инд. оценка уровня 4 кл.'!S34=1,IF('инд. оценка уровня 3кл.'!S35=1,"A","B"))))</f>
        <v>D</v>
      </c>
      <c r="T35" s="10" t="str">
        <f>IF('инд. оценка уровня 4 кл.'!T34=" "," ",IF('инд. оценка уровня 4 кл.'!T34=0,IF('инд. оценка уровня 3кл.'!T35=0,"D","C"),IF('инд. оценка уровня 4 кл.'!T34=1,IF('инд. оценка уровня 3кл.'!T35=1,"A","B"))))</f>
        <v>D</v>
      </c>
      <c r="U35" s="10" t="str">
        <f>IF('инд. оценка уровня 4 кл.'!U34=" "," ",IF('инд. оценка уровня 4 кл.'!U34=0,IF('инд. оценка уровня 3кл.'!U35=0,"D","C"),IF('инд. оценка уровня 4 кл.'!U34=1,IF('инд. оценка уровня 3кл.'!U35=1,"A","B"))))</f>
        <v>D</v>
      </c>
      <c r="V35" s="10" t="str">
        <f>IF('инд. оценка уровня 4 кл.'!V34=" "," ",IF('инд. оценка уровня 4 кл.'!V34=0,IF('инд. оценка уровня 3кл.'!V35=0,"D","C"),IF('инд. оценка уровня 4 кл.'!V34=1,IF('инд. оценка уровня 3кл.'!V35=1,"A","B"))))</f>
        <v>D</v>
      </c>
      <c r="W35" s="10" t="str">
        <f>IF('инд. оценка уровня 4 кл.'!W34=" "," ",IF('инд. оценка уровня 4 кл.'!W34=0,IF('инд. оценка уровня 3кл.'!W35=0,"D","C"),IF('инд. оценка уровня 4 кл.'!W34=1,IF('инд. оценка уровня 3кл.'!W35=1,"A","B"))))</f>
        <v>D</v>
      </c>
      <c r="X35" s="10" t="str">
        <f>IF('инд. оценка уровня 4 кл.'!X34=" "," ",IF('инд. оценка уровня 4 кл.'!X34=0,IF('инд. оценка уровня 3кл.'!X35=0,"D","C"),IF('инд. оценка уровня 4 кл.'!X34=1,IF('инд. оценка уровня 3кл.'!X35=1,"A","B"))))</f>
        <v>D</v>
      </c>
      <c r="Y35" s="10" t="str">
        <f>IF('инд. оценка уровня 4 кл.'!Y34=" "," ",IF('инд. оценка уровня 4 кл.'!Y34=0,IF('инд. оценка уровня 3кл.'!Y35=0,"D","C"),IF('инд. оценка уровня 4 кл.'!Y34=1,IF('инд. оценка уровня 3кл.'!Y35=1,"A","B"))))</f>
        <v>D</v>
      </c>
      <c r="Z35" s="246"/>
      <c r="AA35" s="246"/>
      <c r="AB35" s="246"/>
    </row>
    <row r="36" spans="1:28" ht="11.25" customHeight="1" x14ac:dyDescent="0.2">
      <c r="A36" s="170">
        <v>31</v>
      </c>
      <c r="B36" s="143">
        <f>'Первичные данные 4 кл.'!B36</f>
        <v>0</v>
      </c>
      <c r="C36" s="10" t="str">
        <f>IF('инд. оценка уровня 4 кл.'!C35=" "," ",IF('инд. оценка уровня 4 кл.'!C35=0,IF('инд. оценка уровня 3кл.'!C36=0,"D","C"),IF('инд. оценка уровня 4 кл.'!C35=1,IF('инд. оценка уровня 3кл.'!C36=1,"A","B"))))</f>
        <v>D</v>
      </c>
      <c r="D36" s="10" t="str">
        <f>IF('инд. оценка уровня 4 кл.'!D35=" "," ",IF('инд. оценка уровня 4 кл.'!D35=0,IF('инд. оценка уровня 3кл.'!D36=0,"D","C"),IF('инд. оценка уровня 4 кл.'!D35=1,IF('инд. оценка уровня 3кл.'!D36=1,"A","B"))))</f>
        <v>D</v>
      </c>
      <c r="E36" s="10" t="str">
        <f>IF('инд. оценка уровня 4 кл.'!E35=" "," ",IF('инд. оценка уровня 4 кл.'!E35=0,IF('инд. оценка уровня 3кл.'!E36=0,"D","C"),IF('инд. оценка уровня 4 кл.'!E35=1,IF('инд. оценка уровня 3кл.'!E36=1,"A","B"))))</f>
        <v>D</v>
      </c>
      <c r="F36" s="10" t="str">
        <f>IF('инд. оценка уровня 4 кл.'!F35=" "," ",IF('инд. оценка уровня 4 кл.'!F35=0,IF('инд. оценка уровня 3кл.'!F36=0,"D","C"),IF('инд. оценка уровня 4 кл.'!F35=1,IF('инд. оценка уровня 3кл.'!F36=1,"A","B"))))</f>
        <v>D</v>
      </c>
      <c r="G36" s="10" t="str">
        <f>IF('инд. оценка уровня 4 кл.'!G35=" "," ",IF('инд. оценка уровня 4 кл.'!G35=0,IF('инд. оценка уровня 3кл.'!G36=0,"D","C"),IF('инд. оценка уровня 4 кл.'!G35=1,IF('инд. оценка уровня 3кл.'!G36=1,"A","B"))))</f>
        <v>D</v>
      </c>
      <c r="H36" s="10" t="str">
        <f>IF('инд. оценка уровня 4 кл.'!H35=" "," ",IF('инд. оценка уровня 4 кл.'!H35=0,IF('инд. оценка уровня 3кл.'!H36=0,"D","C"),IF('инд. оценка уровня 4 кл.'!H35=1,IF('инд. оценка уровня 3кл.'!H36=1,"A","B"))))</f>
        <v>D</v>
      </c>
      <c r="I36" s="10" t="str">
        <f>IF('инд. оценка уровня 4 кл.'!I35=" "," ",IF('инд. оценка уровня 4 кл.'!I35=0,IF('инд. оценка уровня 3кл.'!I36=0,"D","C"),IF('инд. оценка уровня 4 кл.'!I35=1,IF('инд. оценка уровня 3кл.'!I36=1,"A","B"))))</f>
        <v>D</v>
      </c>
      <c r="J36" s="10" t="str">
        <f>IF('инд. оценка уровня 4 кл.'!J35=" "," ",IF('инд. оценка уровня 4 кл.'!J35=0,IF('инд. оценка уровня 3кл.'!J36=0,"D","C"),IF('инд. оценка уровня 4 кл.'!J35=1,IF('инд. оценка уровня 3кл.'!J36=1,"A","B"))))</f>
        <v>D</v>
      </c>
      <c r="K36" s="10" t="str">
        <f>IF('инд. оценка уровня 4 кл.'!K35=" "," ",IF('инд. оценка уровня 4 кл.'!K35=0,IF('инд. оценка уровня 3кл.'!K36=0,"D","C"),IF('инд. оценка уровня 4 кл.'!K35=1,IF('инд. оценка уровня 3кл.'!K36=1,"A","B"))))</f>
        <v>D</v>
      </c>
      <c r="L36" s="10" t="str">
        <f>IF('инд. оценка уровня 4 кл.'!L35=" "," ",IF('инд. оценка уровня 4 кл.'!L35=0,IF('инд. оценка уровня 3кл.'!L36=0,"D","C"),IF('инд. оценка уровня 4 кл.'!L35=1,IF('инд. оценка уровня 3кл.'!L36=1,"A","B"))))</f>
        <v>D</v>
      </c>
      <c r="M36" s="10" t="str">
        <f>IF('инд. оценка уровня 4 кл.'!M35=" "," ",IF('инд. оценка уровня 4 кл.'!M35=0,IF('инд. оценка уровня 3кл.'!M36=0,"D","C"),IF('инд. оценка уровня 4 кл.'!M35=1,IF('инд. оценка уровня 3кл.'!M36=1,"A","B"))))</f>
        <v>D</v>
      </c>
      <c r="N36" s="10" t="str">
        <f>IF('инд. оценка уровня 4 кл.'!N35=" "," ",IF('инд. оценка уровня 4 кл.'!N35=0,IF('инд. оценка уровня 3кл.'!N36=0,"D","C"),IF('инд. оценка уровня 4 кл.'!N35=1,IF('инд. оценка уровня 3кл.'!N36=1,"A","B"))))</f>
        <v>D</v>
      </c>
      <c r="O36" s="10" t="str">
        <f>IF('инд. оценка уровня 4 кл.'!O35=" "," ",IF('инд. оценка уровня 4 кл.'!O35=0,IF('инд. оценка уровня 3кл.'!O36=0,"D","C"),IF('инд. оценка уровня 4 кл.'!O35=1,IF('инд. оценка уровня 3кл.'!O36=1,"A","B"))))</f>
        <v>D</v>
      </c>
      <c r="P36" s="10" t="str">
        <f>IF('инд. оценка уровня 4 кл.'!P35=" "," ",IF('инд. оценка уровня 4 кл.'!P35=0,IF('инд. оценка уровня 3кл.'!P36=0,"D","C"),IF('инд. оценка уровня 4 кл.'!P35=1,IF('инд. оценка уровня 3кл.'!P36=1,"A","B"))))</f>
        <v>D</v>
      </c>
      <c r="Q36" s="10" t="str">
        <f>IF('инд. оценка уровня 4 кл.'!Q35=" "," ",IF('инд. оценка уровня 4 кл.'!Q35=0,IF('инд. оценка уровня 3кл.'!Q36=0,"D","C"),IF('инд. оценка уровня 4 кл.'!Q35=1,IF('инд. оценка уровня 3кл.'!Q36=1,"A","B"))))</f>
        <v>D</v>
      </c>
      <c r="R36" s="10" t="str">
        <f>IF('инд. оценка уровня 4 кл.'!R35=" "," ",IF('инд. оценка уровня 4 кл.'!R35=0,IF('инд. оценка уровня 3кл.'!R36=0,"D","C"),IF('инд. оценка уровня 4 кл.'!R35=1,IF('инд. оценка уровня 3кл.'!R36=1,"A","B"))))</f>
        <v>D</v>
      </c>
      <c r="S36" s="10" t="str">
        <f>IF('инд. оценка уровня 4 кл.'!S35=" "," ",IF('инд. оценка уровня 4 кл.'!S35=0,IF('инд. оценка уровня 3кл.'!S36=0,"D","C"),IF('инд. оценка уровня 4 кл.'!S35=1,IF('инд. оценка уровня 3кл.'!S36=1,"A","B"))))</f>
        <v>D</v>
      </c>
      <c r="T36" s="10" t="str">
        <f>IF('инд. оценка уровня 4 кл.'!T35=" "," ",IF('инд. оценка уровня 4 кл.'!T35=0,IF('инд. оценка уровня 3кл.'!T36=0,"D","C"),IF('инд. оценка уровня 4 кл.'!T35=1,IF('инд. оценка уровня 3кл.'!T36=1,"A","B"))))</f>
        <v>D</v>
      </c>
      <c r="U36" s="10" t="str">
        <f>IF('инд. оценка уровня 4 кл.'!U35=" "," ",IF('инд. оценка уровня 4 кл.'!U35=0,IF('инд. оценка уровня 3кл.'!U36=0,"D","C"),IF('инд. оценка уровня 4 кл.'!U35=1,IF('инд. оценка уровня 3кл.'!U36=1,"A","B"))))</f>
        <v>D</v>
      </c>
      <c r="V36" s="10" t="str">
        <f>IF('инд. оценка уровня 4 кл.'!V35=" "," ",IF('инд. оценка уровня 4 кл.'!V35=0,IF('инд. оценка уровня 3кл.'!V36=0,"D","C"),IF('инд. оценка уровня 4 кл.'!V35=1,IF('инд. оценка уровня 3кл.'!V36=1,"A","B"))))</f>
        <v>D</v>
      </c>
      <c r="W36" s="10" t="str">
        <f>IF('инд. оценка уровня 4 кл.'!W35=" "," ",IF('инд. оценка уровня 4 кл.'!W35=0,IF('инд. оценка уровня 3кл.'!W36=0,"D","C"),IF('инд. оценка уровня 4 кл.'!W35=1,IF('инд. оценка уровня 3кл.'!W36=1,"A","B"))))</f>
        <v>D</v>
      </c>
      <c r="X36" s="10" t="str">
        <f>IF('инд. оценка уровня 4 кл.'!X35=" "," ",IF('инд. оценка уровня 4 кл.'!X35=0,IF('инд. оценка уровня 3кл.'!X36=0,"D","C"),IF('инд. оценка уровня 4 кл.'!X35=1,IF('инд. оценка уровня 3кл.'!X36=1,"A","B"))))</f>
        <v>D</v>
      </c>
      <c r="Y36" s="10" t="str">
        <f>IF('инд. оценка уровня 4 кл.'!Y35=" "," ",IF('инд. оценка уровня 4 кл.'!Y35=0,IF('инд. оценка уровня 3кл.'!Y36=0,"D","C"),IF('инд. оценка уровня 4 кл.'!Y35=1,IF('инд. оценка уровня 3кл.'!Y36=1,"A","B"))))</f>
        <v>D</v>
      </c>
      <c r="Z36" s="246"/>
      <c r="AA36" s="246"/>
      <c r="AB36" s="246"/>
    </row>
    <row r="37" spans="1:28" ht="11.25" customHeight="1" x14ac:dyDescent="0.2">
      <c r="A37" s="170">
        <v>32</v>
      </c>
      <c r="B37" s="143">
        <f>'Первичные данные 4 кл.'!B37</f>
        <v>0</v>
      </c>
      <c r="C37" s="10" t="str">
        <f>IF('инд. оценка уровня 4 кл.'!C36=" "," ",IF('инд. оценка уровня 4 кл.'!C36=0,IF('инд. оценка уровня 3кл.'!C37=0,"D","C"),IF('инд. оценка уровня 4 кл.'!C36=1,IF('инд. оценка уровня 3кл.'!C37=1,"A","B"))))</f>
        <v>D</v>
      </c>
      <c r="D37" s="10" t="str">
        <f>IF('инд. оценка уровня 4 кл.'!D36=" "," ",IF('инд. оценка уровня 4 кл.'!D36=0,IF('инд. оценка уровня 3кл.'!D37=0,"D","C"),IF('инд. оценка уровня 4 кл.'!D36=1,IF('инд. оценка уровня 3кл.'!D37=1,"A","B"))))</f>
        <v>D</v>
      </c>
      <c r="E37" s="10" t="str">
        <f>IF('инд. оценка уровня 4 кл.'!E36=" "," ",IF('инд. оценка уровня 4 кл.'!E36=0,IF('инд. оценка уровня 3кл.'!E37=0,"D","C"),IF('инд. оценка уровня 4 кл.'!E36=1,IF('инд. оценка уровня 3кл.'!E37=1,"A","B"))))</f>
        <v>D</v>
      </c>
      <c r="F37" s="10" t="str">
        <f>IF('инд. оценка уровня 4 кл.'!F36=" "," ",IF('инд. оценка уровня 4 кл.'!F36=0,IF('инд. оценка уровня 3кл.'!F37=0,"D","C"),IF('инд. оценка уровня 4 кл.'!F36=1,IF('инд. оценка уровня 3кл.'!F37=1,"A","B"))))</f>
        <v>D</v>
      </c>
      <c r="G37" s="10" t="str">
        <f>IF('инд. оценка уровня 4 кл.'!G36=" "," ",IF('инд. оценка уровня 4 кл.'!G36=0,IF('инд. оценка уровня 3кл.'!G37=0,"D","C"),IF('инд. оценка уровня 4 кл.'!G36=1,IF('инд. оценка уровня 3кл.'!G37=1,"A","B"))))</f>
        <v>D</v>
      </c>
      <c r="H37" s="10" t="str">
        <f>IF('инд. оценка уровня 4 кл.'!H36=" "," ",IF('инд. оценка уровня 4 кл.'!H36=0,IF('инд. оценка уровня 3кл.'!H37=0,"D","C"),IF('инд. оценка уровня 4 кл.'!H36=1,IF('инд. оценка уровня 3кл.'!H37=1,"A","B"))))</f>
        <v>D</v>
      </c>
      <c r="I37" s="10" t="str">
        <f>IF('инд. оценка уровня 4 кл.'!I36=" "," ",IF('инд. оценка уровня 4 кл.'!I36=0,IF('инд. оценка уровня 3кл.'!I37=0,"D","C"),IF('инд. оценка уровня 4 кл.'!I36=1,IF('инд. оценка уровня 3кл.'!I37=1,"A","B"))))</f>
        <v>D</v>
      </c>
      <c r="J37" s="10" t="str">
        <f>IF('инд. оценка уровня 4 кл.'!J36=" "," ",IF('инд. оценка уровня 4 кл.'!J36=0,IF('инд. оценка уровня 3кл.'!J37=0,"D","C"),IF('инд. оценка уровня 4 кл.'!J36=1,IF('инд. оценка уровня 3кл.'!J37=1,"A","B"))))</f>
        <v>D</v>
      </c>
      <c r="K37" s="10" t="str">
        <f>IF('инд. оценка уровня 4 кл.'!K36=" "," ",IF('инд. оценка уровня 4 кл.'!K36=0,IF('инд. оценка уровня 3кл.'!K37=0,"D","C"),IF('инд. оценка уровня 4 кл.'!K36=1,IF('инд. оценка уровня 3кл.'!K37=1,"A","B"))))</f>
        <v>D</v>
      </c>
      <c r="L37" s="10" t="str">
        <f>IF('инд. оценка уровня 4 кл.'!L36=" "," ",IF('инд. оценка уровня 4 кл.'!L36=0,IF('инд. оценка уровня 3кл.'!L37=0,"D","C"),IF('инд. оценка уровня 4 кл.'!L36=1,IF('инд. оценка уровня 3кл.'!L37=1,"A","B"))))</f>
        <v>D</v>
      </c>
      <c r="M37" s="10" t="str">
        <f>IF('инд. оценка уровня 4 кл.'!M36=" "," ",IF('инд. оценка уровня 4 кл.'!M36=0,IF('инд. оценка уровня 3кл.'!M37=0,"D","C"),IF('инд. оценка уровня 4 кл.'!M36=1,IF('инд. оценка уровня 3кл.'!M37=1,"A","B"))))</f>
        <v>D</v>
      </c>
      <c r="N37" s="10" t="str">
        <f>IF('инд. оценка уровня 4 кл.'!N36=" "," ",IF('инд. оценка уровня 4 кл.'!N36=0,IF('инд. оценка уровня 3кл.'!N37=0,"D","C"),IF('инд. оценка уровня 4 кл.'!N36=1,IF('инд. оценка уровня 3кл.'!N37=1,"A","B"))))</f>
        <v>D</v>
      </c>
      <c r="O37" s="10" t="str">
        <f>IF('инд. оценка уровня 4 кл.'!O36=" "," ",IF('инд. оценка уровня 4 кл.'!O36=0,IF('инд. оценка уровня 3кл.'!O37=0,"D","C"),IF('инд. оценка уровня 4 кл.'!O36=1,IF('инд. оценка уровня 3кл.'!O37=1,"A","B"))))</f>
        <v>D</v>
      </c>
      <c r="P37" s="10" t="str">
        <f>IF('инд. оценка уровня 4 кл.'!P36=" "," ",IF('инд. оценка уровня 4 кл.'!P36=0,IF('инд. оценка уровня 3кл.'!P37=0,"D","C"),IF('инд. оценка уровня 4 кл.'!P36=1,IF('инд. оценка уровня 3кл.'!P37=1,"A","B"))))</f>
        <v>D</v>
      </c>
      <c r="Q37" s="10" t="str">
        <f>IF('инд. оценка уровня 4 кл.'!Q36=" "," ",IF('инд. оценка уровня 4 кл.'!Q36=0,IF('инд. оценка уровня 3кл.'!Q37=0,"D","C"),IF('инд. оценка уровня 4 кл.'!Q36=1,IF('инд. оценка уровня 3кл.'!Q37=1,"A","B"))))</f>
        <v>D</v>
      </c>
      <c r="R37" s="10" t="str">
        <f>IF('инд. оценка уровня 4 кл.'!R36=" "," ",IF('инд. оценка уровня 4 кл.'!R36=0,IF('инд. оценка уровня 3кл.'!R37=0,"D","C"),IF('инд. оценка уровня 4 кл.'!R36=1,IF('инд. оценка уровня 3кл.'!R37=1,"A","B"))))</f>
        <v>D</v>
      </c>
      <c r="S37" s="10" t="str">
        <f>IF('инд. оценка уровня 4 кл.'!S36=" "," ",IF('инд. оценка уровня 4 кл.'!S36=0,IF('инд. оценка уровня 3кл.'!S37=0,"D","C"),IF('инд. оценка уровня 4 кл.'!S36=1,IF('инд. оценка уровня 3кл.'!S37=1,"A","B"))))</f>
        <v>D</v>
      </c>
      <c r="T37" s="10" t="str">
        <f>IF('инд. оценка уровня 4 кл.'!T36=" "," ",IF('инд. оценка уровня 4 кл.'!T36=0,IF('инд. оценка уровня 3кл.'!T37=0,"D","C"),IF('инд. оценка уровня 4 кл.'!T36=1,IF('инд. оценка уровня 3кл.'!T37=1,"A","B"))))</f>
        <v>D</v>
      </c>
      <c r="U37" s="10" t="str">
        <f>IF('инд. оценка уровня 4 кл.'!U36=" "," ",IF('инд. оценка уровня 4 кл.'!U36=0,IF('инд. оценка уровня 3кл.'!U37=0,"D","C"),IF('инд. оценка уровня 4 кл.'!U36=1,IF('инд. оценка уровня 3кл.'!U37=1,"A","B"))))</f>
        <v>D</v>
      </c>
      <c r="V37" s="10" t="str">
        <f>IF('инд. оценка уровня 4 кл.'!V36=" "," ",IF('инд. оценка уровня 4 кл.'!V36=0,IF('инд. оценка уровня 3кл.'!V37=0,"D","C"),IF('инд. оценка уровня 4 кл.'!V36=1,IF('инд. оценка уровня 3кл.'!V37=1,"A","B"))))</f>
        <v>D</v>
      </c>
      <c r="W37" s="10" t="str">
        <f>IF('инд. оценка уровня 4 кл.'!W36=" "," ",IF('инд. оценка уровня 4 кл.'!W36=0,IF('инд. оценка уровня 3кл.'!W37=0,"D","C"),IF('инд. оценка уровня 4 кл.'!W36=1,IF('инд. оценка уровня 3кл.'!W37=1,"A","B"))))</f>
        <v>D</v>
      </c>
      <c r="X37" s="10" t="str">
        <f>IF('инд. оценка уровня 4 кл.'!X36=" "," ",IF('инд. оценка уровня 4 кл.'!X36=0,IF('инд. оценка уровня 3кл.'!X37=0,"D","C"),IF('инд. оценка уровня 4 кл.'!X36=1,IF('инд. оценка уровня 3кл.'!X37=1,"A","B"))))</f>
        <v>D</v>
      </c>
      <c r="Y37" s="10" t="str">
        <f>IF('инд. оценка уровня 4 кл.'!Y36=" "," ",IF('инд. оценка уровня 4 кл.'!Y36=0,IF('инд. оценка уровня 3кл.'!Y37=0,"D","C"),IF('инд. оценка уровня 4 кл.'!Y36=1,IF('инд. оценка уровня 3кл.'!Y37=1,"A","B"))))</f>
        <v>D</v>
      </c>
      <c r="Z37" s="246"/>
      <c r="AA37" s="246"/>
      <c r="AB37" s="246"/>
    </row>
    <row r="38" spans="1:28" ht="11.25" customHeight="1" x14ac:dyDescent="0.2">
      <c r="A38" s="170">
        <v>33</v>
      </c>
      <c r="B38" s="143">
        <f>'Первичные данные 4 кл.'!B38</f>
        <v>0</v>
      </c>
      <c r="C38" s="10" t="str">
        <f>IF('инд. оценка уровня 4 кл.'!C37=" "," ",IF('инд. оценка уровня 4 кл.'!C37=0,IF('инд. оценка уровня 3кл.'!C38=0,"D","C"),IF('инд. оценка уровня 4 кл.'!C37=1,IF('инд. оценка уровня 3кл.'!C38=1,"A","B"))))</f>
        <v>D</v>
      </c>
      <c r="D38" s="10" t="str">
        <f>IF('инд. оценка уровня 4 кл.'!D37=" "," ",IF('инд. оценка уровня 4 кл.'!D37=0,IF('инд. оценка уровня 3кл.'!D38=0,"D","C"),IF('инд. оценка уровня 4 кл.'!D37=1,IF('инд. оценка уровня 3кл.'!D38=1,"A","B"))))</f>
        <v>D</v>
      </c>
      <c r="E38" s="10" t="str">
        <f>IF('инд. оценка уровня 4 кл.'!E37=" "," ",IF('инд. оценка уровня 4 кл.'!E37=0,IF('инд. оценка уровня 3кл.'!E38=0,"D","C"),IF('инд. оценка уровня 4 кл.'!E37=1,IF('инд. оценка уровня 3кл.'!E38=1,"A","B"))))</f>
        <v>D</v>
      </c>
      <c r="F38" s="10" t="str">
        <f>IF('инд. оценка уровня 4 кл.'!F37=" "," ",IF('инд. оценка уровня 4 кл.'!F37=0,IF('инд. оценка уровня 3кл.'!F38=0,"D","C"),IF('инд. оценка уровня 4 кл.'!F37=1,IF('инд. оценка уровня 3кл.'!F38=1,"A","B"))))</f>
        <v>D</v>
      </c>
      <c r="G38" s="10" t="str">
        <f>IF('инд. оценка уровня 4 кл.'!G37=" "," ",IF('инд. оценка уровня 4 кл.'!G37=0,IF('инд. оценка уровня 3кл.'!G38=0,"D","C"),IF('инд. оценка уровня 4 кл.'!G37=1,IF('инд. оценка уровня 3кл.'!G38=1,"A","B"))))</f>
        <v>D</v>
      </c>
      <c r="H38" s="10" t="str">
        <f>IF('инд. оценка уровня 4 кл.'!H37=" "," ",IF('инд. оценка уровня 4 кл.'!H37=0,IF('инд. оценка уровня 3кл.'!H38=0,"D","C"),IF('инд. оценка уровня 4 кл.'!H37=1,IF('инд. оценка уровня 3кл.'!H38=1,"A","B"))))</f>
        <v>D</v>
      </c>
      <c r="I38" s="10" t="str">
        <f>IF('инд. оценка уровня 4 кл.'!I37=" "," ",IF('инд. оценка уровня 4 кл.'!I37=0,IF('инд. оценка уровня 3кл.'!I38=0,"D","C"),IF('инд. оценка уровня 4 кл.'!I37=1,IF('инд. оценка уровня 3кл.'!I38=1,"A","B"))))</f>
        <v>D</v>
      </c>
      <c r="J38" s="10" t="str">
        <f>IF('инд. оценка уровня 4 кл.'!J37=" "," ",IF('инд. оценка уровня 4 кл.'!J37=0,IF('инд. оценка уровня 3кл.'!J38=0,"D","C"),IF('инд. оценка уровня 4 кл.'!J37=1,IF('инд. оценка уровня 3кл.'!J38=1,"A","B"))))</f>
        <v>D</v>
      </c>
      <c r="K38" s="10" t="str">
        <f>IF('инд. оценка уровня 4 кл.'!K37=" "," ",IF('инд. оценка уровня 4 кл.'!K37=0,IF('инд. оценка уровня 3кл.'!K38=0,"D","C"),IF('инд. оценка уровня 4 кл.'!K37=1,IF('инд. оценка уровня 3кл.'!K38=1,"A","B"))))</f>
        <v>D</v>
      </c>
      <c r="L38" s="10" t="str">
        <f>IF('инд. оценка уровня 4 кл.'!L37=" "," ",IF('инд. оценка уровня 4 кл.'!L37=0,IF('инд. оценка уровня 3кл.'!L38=0,"D","C"),IF('инд. оценка уровня 4 кл.'!L37=1,IF('инд. оценка уровня 3кл.'!L38=1,"A","B"))))</f>
        <v>D</v>
      </c>
      <c r="M38" s="10" t="str">
        <f>IF('инд. оценка уровня 4 кл.'!M37=" "," ",IF('инд. оценка уровня 4 кл.'!M37=0,IF('инд. оценка уровня 3кл.'!M38=0,"D","C"),IF('инд. оценка уровня 4 кл.'!M37=1,IF('инд. оценка уровня 3кл.'!M38=1,"A","B"))))</f>
        <v>D</v>
      </c>
      <c r="N38" s="10" t="str">
        <f>IF('инд. оценка уровня 4 кл.'!N37=" "," ",IF('инд. оценка уровня 4 кл.'!N37=0,IF('инд. оценка уровня 3кл.'!N38=0,"D","C"),IF('инд. оценка уровня 4 кл.'!N37=1,IF('инд. оценка уровня 3кл.'!N38=1,"A","B"))))</f>
        <v>D</v>
      </c>
      <c r="O38" s="10" t="str">
        <f>IF('инд. оценка уровня 4 кл.'!O37=" "," ",IF('инд. оценка уровня 4 кл.'!O37=0,IF('инд. оценка уровня 3кл.'!O38=0,"D","C"),IF('инд. оценка уровня 4 кл.'!O37=1,IF('инд. оценка уровня 3кл.'!O38=1,"A","B"))))</f>
        <v>D</v>
      </c>
      <c r="P38" s="10" t="str">
        <f>IF('инд. оценка уровня 4 кл.'!P37=" "," ",IF('инд. оценка уровня 4 кл.'!P37=0,IF('инд. оценка уровня 3кл.'!P38=0,"D","C"),IF('инд. оценка уровня 4 кл.'!P37=1,IF('инд. оценка уровня 3кл.'!P38=1,"A","B"))))</f>
        <v>D</v>
      </c>
      <c r="Q38" s="10" t="str">
        <f>IF('инд. оценка уровня 4 кл.'!Q37=" "," ",IF('инд. оценка уровня 4 кл.'!Q37=0,IF('инд. оценка уровня 3кл.'!Q38=0,"D","C"),IF('инд. оценка уровня 4 кл.'!Q37=1,IF('инд. оценка уровня 3кл.'!Q38=1,"A","B"))))</f>
        <v>D</v>
      </c>
      <c r="R38" s="10" t="str">
        <f>IF('инд. оценка уровня 4 кл.'!R37=" "," ",IF('инд. оценка уровня 4 кл.'!R37=0,IF('инд. оценка уровня 3кл.'!R38=0,"D","C"),IF('инд. оценка уровня 4 кл.'!R37=1,IF('инд. оценка уровня 3кл.'!R38=1,"A","B"))))</f>
        <v>D</v>
      </c>
      <c r="S38" s="10" t="str">
        <f>IF('инд. оценка уровня 4 кл.'!S37=" "," ",IF('инд. оценка уровня 4 кл.'!S37=0,IF('инд. оценка уровня 3кл.'!S38=0,"D","C"),IF('инд. оценка уровня 4 кл.'!S37=1,IF('инд. оценка уровня 3кл.'!S38=1,"A","B"))))</f>
        <v>D</v>
      </c>
      <c r="T38" s="10" t="str">
        <f>IF('инд. оценка уровня 4 кл.'!T37=" "," ",IF('инд. оценка уровня 4 кл.'!T37=0,IF('инд. оценка уровня 3кл.'!T38=0,"D","C"),IF('инд. оценка уровня 4 кл.'!T37=1,IF('инд. оценка уровня 3кл.'!T38=1,"A","B"))))</f>
        <v>D</v>
      </c>
      <c r="U38" s="10" t="str">
        <f>IF('инд. оценка уровня 4 кл.'!U37=" "," ",IF('инд. оценка уровня 4 кл.'!U37=0,IF('инд. оценка уровня 3кл.'!U38=0,"D","C"),IF('инд. оценка уровня 4 кл.'!U37=1,IF('инд. оценка уровня 3кл.'!U38=1,"A","B"))))</f>
        <v>D</v>
      </c>
      <c r="V38" s="10" t="str">
        <f>IF('инд. оценка уровня 4 кл.'!V37=" "," ",IF('инд. оценка уровня 4 кл.'!V37=0,IF('инд. оценка уровня 3кл.'!V38=0,"D","C"),IF('инд. оценка уровня 4 кл.'!V37=1,IF('инд. оценка уровня 3кл.'!V38=1,"A","B"))))</f>
        <v>D</v>
      </c>
      <c r="W38" s="10" t="str">
        <f>IF('инд. оценка уровня 4 кл.'!W37=" "," ",IF('инд. оценка уровня 4 кл.'!W37=0,IF('инд. оценка уровня 3кл.'!W38=0,"D","C"),IF('инд. оценка уровня 4 кл.'!W37=1,IF('инд. оценка уровня 3кл.'!W38=1,"A","B"))))</f>
        <v>D</v>
      </c>
      <c r="X38" s="10" t="str">
        <f>IF('инд. оценка уровня 4 кл.'!X37=" "," ",IF('инд. оценка уровня 4 кл.'!X37=0,IF('инд. оценка уровня 3кл.'!X38=0,"D","C"),IF('инд. оценка уровня 4 кл.'!X37=1,IF('инд. оценка уровня 3кл.'!X38=1,"A","B"))))</f>
        <v>D</v>
      </c>
      <c r="Y38" s="10" t="str">
        <f>IF('инд. оценка уровня 4 кл.'!Y37=" "," ",IF('инд. оценка уровня 4 кл.'!Y37=0,IF('инд. оценка уровня 3кл.'!Y38=0,"D","C"),IF('инд. оценка уровня 4 кл.'!Y37=1,IF('инд. оценка уровня 3кл.'!Y38=1,"A","B"))))</f>
        <v>D</v>
      </c>
      <c r="Z38" s="246"/>
      <c r="AA38" s="246"/>
      <c r="AB38" s="246"/>
    </row>
    <row r="39" spans="1:28" ht="11.25" customHeight="1" x14ac:dyDescent="0.2">
      <c r="A39" s="170">
        <v>34</v>
      </c>
      <c r="B39" s="143">
        <f>'Первичные данные 4 кл.'!B39</f>
        <v>0</v>
      </c>
      <c r="C39" s="10" t="str">
        <f>IF('инд. оценка уровня 4 кл.'!C38=" "," ",IF('инд. оценка уровня 4 кл.'!C38=0,IF('инд. оценка уровня 3кл.'!C39=0,"D","C"),IF('инд. оценка уровня 4 кл.'!C38=1,IF('инд. оценка уровня 3кл.'!C39=1,"A","B"))))</f>
        <v>D</v>
      </c>
      <c r="D39" s="10" t="str">
        <f>IF('инд. оценка уровня 4 кл.'!D38=" "," ",IF('инд. оценка уровня 4 кл.'!D38=0,IF('инд. оценка уровня 3кл.'!D39=0,"D","C"),IF('инд. оценка уровня 4 кл.'!D38=1,IF('инд. оценка уровня 3кл.'!D39=1,"A","B"))))</f>
        <v>D</v>
      </c>
      <c r="E39" s="10" t="str">
        <f>IF('инд. оценка уровня 4 кл.'!E38=" "," ",IF('инд. оценка уровня 4 кл.'!E38=0,IF('инд. оценка уровня 3кл.'!E39=0,"D","C"),IF('инд. оценка уровня 4 кл.'!E38=1,IF('инд. оценка уровня 3кл.'!E39=1,"A","B"))))</f>
        <v>D</v>
      </c>
      <c r="F39" s="10" t="str">
        <f>IF('инд. оценка уровня 4 кл.'!F38=" "," ",IF('инд. оценка уровня 4 кл.'!F38=0,IF('инд. оценка уровня 3кл.'!F39=0,"D","C"),IF('инд. оценка уровня 4 кл.'!F38=1,IF('инд. оценка уровня 3кл.'!F39=1,"A","B"))))</f>
        <v>D</v>
      </c>
      <c r="G39" s="10" t="str">
        <f>IF('инд. оценка уровня 4 кл.'!G38=" "," ",IF('инд. оценка уровня 4 кл.'!G38=0,IF('инд. оценка уровня 3кл.'!G39=0,"D","C"),IF('инд. оценка уровня 4 кл.'!G38=1,IF('инд. оценка уровня 3кл.'!G39=1,"A","B"))))</f>
        <v>D</v>
      </c>
      <c r="H39" s="10" t="str">
        <f>IF('инд. оценка уровня 4 кл.'!H38=" "," ",IF('инд. оценка уровня 4 кл.'!H38=0,IF('инд. оценка уровня 3кл.'!H39=0,"D","C"),IF('инд. оценка уровня 4 кл.'!H38=1,IF('инд. оценка уровня 3кл.'!H39=1,"A","B"))))</f>
        <v>D</v>
      </c>
      <c r="I39" s="10" t="str">
        <f>IF('инд. оценка уровня 4 кл.'!I38=" "," ",IF('инд. оценка уровня 4 кл.'!I38=0,IF('инд. оценка уровня 3кл.'!I39=0,"D","C"),IF('инд. оценка уровня 4 кл.'!I38=1,IF('инд. оценка уровня 3кл.'!I39=1,"A","B"))))</f>
        <v>D</v>
      </c>
      <c r="J39" s="10" t="str">
        <f>IF('инд. оценка уровня 4 кл.'!J38=" "," ",IF('инд. оценка уровня 4 кл.'!J38=0,IF('инд. оценка уровня 3кл.'!J39=0,"D","C"),IF('инд. оценка уровня 4 кл.'!J38=1,IF('инд. оценка уровня 3кл.'!J39=1,"A","B"))))</f>
        <v>D</v>
      </c>
      <c r="K39" s="10" t="str">
        <f>IF('инд. оценка уровня 4 кл.'!K38=" "," ",IF('инд. оценка уровня 4 кл.'!K38=0,IF('инд. оценка уровня 3кл.'!K39=0,"D","C"),IF('инд. оценка уровня 4 кл.'!K38=1,IF('инд. оценка уровня 3кл.'!K39=1,"A","B"))))</f>
        <v>D</v>
      </c>
      <c r="L39" s="10" t="str">
        <f>IF('инд. оценка уровня 4 кл.'!L38=" "," ",IF('инд. оценка уровня 4 кл.'!L38=0,IF('инд. оценка уровня 3кл.'!L39=0,"D","C"),IF('инд. оценка уровня 4 кл.'!L38=1,IF('инд. оценка уровня 3кл.'!L39=1,"A","B"))))</f>
        <v>D</v>
      </c>
      <c r="M39" s="10" t="str">
        <f>IF('инд. оценка уровня 4 кл.'!M38=" "," ",IF('инд. оценка уровня 4 кл.'!M38=0,IF('инд. оценка уровня 3кл.'!M39=0,"D","C"),IF('инд. оценка уровня 4 кл.'!M38=1,IF('инд. оценка уровня 3кл.'!M39=1,"A","B"))))</f>
        <v>D</v>
      </c>
      <c r="N39" s="10" t="str">
        <f>IF('инд. оценка уровня 4 кл.'!N38=" "," ",IF('инд. оценка уровня 4 кл.'!N38=0,IF('инд. оценка уровня 3кл.'!N39=0,"D","C"),IF('инд. оценка уровня 4 кл.'!N38=1,IF('инд. оценка уровня 3кл.'!N39=1,"A","B"))))</f>
        <v>D</v>
      </c>
      <c r="O39" s="10" t="str">
        <f>IF('инд. оценка уровня 4 кл.'!O38=" "," ",IF('инд. оценка уровня 4 кл.'!O38=0,IF('инд. оценка уровня 3кл.'!O39=0,"D","C"),IF('инд. оценка уровня 4 кл.'!O38=1,IF('инд. оценка уровня 3кл.'!O39=1,"A","B"))))</f>
        <v>D</v>
      </c>
      <c r="P39" s="10" t="str">
        <f>IF('инд. оценка уровня 4 кл.'!P38=" "," ",IF('инд. оценка уровня 4 кл.'!P38=0,IF('инд. оценка уровня 3кл.'!P39=0,"D","C"),IF('инд. оценка уровня 4 кл.'!P38=1,IF('инд. оценка уровня 3кл.'!P39=1,"A","B"))))</f>
        <v>D</v>
      </c>
      <c r="Q39" s="10" t="str">
        <f>IF('инд. оценка уровня 4 кл.'!Q38=" "," ",IF('инд. оценка уровня 4 кл.'!Q38=0,IF('инд. оценка уровня 3кл.'!Q39=0,"D","C"),IF('инд. оценка уровня 4 кл.'!Q38=1,IF('инд. оценка уровня 3кл.'!Q39=1,"A","B"))))</f>
        <v>D</v>
      </c>
      <c r="R39" s="10" t="str">
        <f>IF('инд. оценка уровня 4 кл.'!R38=" "," ",IF('инд. оценка уровня 4 кл.'!R38=0,IF('инд. оценка уровня 3кл.'!R39=0,"D","C"),IF('инд. оценка уровня 4 кл.'!R38=1,IF('инд. оценка уровня 3кл.'!R39=1,"A","B"))))</f>
        <v>D</v>
      </c>
      <c r="S39" s="10" t="str">
        <f>IF('инд. оценка уровня 4 кл.'!S38=" "," ",IF('инд. оценка уровня 4 кл.'!S38=0,IF('инд. оценка уровня 3кл.'!S39=0,"D","C"),IF('инд. оценка уровня 4 кл.'!S38=1,IF('инд. оценка уровня 3кл.'!S39=1,"A","B"))))</f>
        <v>D</v>
      </c>
      <c r="T39" s="10" t="str">
        <f>IF('инд. оценка уровня 4 кл.'!T38=" "," ",IF('инд. оценка уровня 4 кл.'!T38=0,IF('инд. оценка уровня 3кл.'!T39=0,"D","C"),IF('инд. оценка уровня 4 кл.'!T38=1,IF('инд. оценка уровня 3кл.'!T39=1,"A","B"))))</f>
        <v>D</v>
      </c>
      <c r="U39" s="10" t="str">
        <f>IF('инд. оценка уровня 4 кл.'!U38=" "," ",IF('инд. оценка уровня 4 кл.'!U38=0,IF('инд. оценка уровня 3кл.'!U39=0,"D","C"),IF('инд. оценка уровня 4 кл.'!U38=1,IF('инд. оценка уровня 3кл.'!U39=1,"A","B"))))</f>
        <v>D</v>
      </c>
      <c r="V39" s="10" t="str">
        <f>IF('инд. оценка уровня 4 кл.'!V38=" "," ",IF('инд. оценка уровня 4 кл.'!V38=0,IF('инд. оценка уровня 3кл.'!V39=0,"D","C"),IF('инд. оценка уровня 4 кл.'!V38=1,IF('инд. оценка уровня 3кл.'!V39=1,"A","B"))))</f>
        <v>D</v>
      </c>
      <c r="W39" s="10" t="str">
        <f>IF('инд. оценка уровня 4 кл.'!W38=" "," ",IF('инд. оценка уровня 4 кл.'!W38=0,IF('инд. оценка уровня 3кл.'!W39=0,"D","C"),IF('инд. оценка уровня 4 кл.'!W38=1,IF('инд. оценка уровня 3кл.'!W39=1,"A","B"))))</f>
        <v>D</v>
      </c>
      <c r="X39" s="10" t="str">
        <f>IF('инд. оценка уровня 4 кл.'!X38=" "," ",IF('инд. оценка уровня 4 кл.'!X38=0,IF('инд. оценка уровня 3кл.'!X39=0,"D","C"),IF('инд. оценка уровня 4 кл.'!X38=1,IF('инд. оценка уровня 3кл.'!X39=1,"A","B"))))</f>
        <v>D</v>
      </c>
      <c r="Y39" s="10" t="str">
        <f>IF('инд. оценка уровня 4 кл.'!Y38=" "," ",IF('инд. оценка уровня 4 кл.'!Y38=0,IF('инд. оценка уровня 3кл.'!Y39=0,"D","C"),IF('инд. оценка уровня 4 кл.'!Y38=1,IF('инд. оценка уровня 3кл.'!Y39=1,"A","B"))))</f>
        <v>D</v>
      </c>
      <c r="Z39" s="246"/>
      <c r="AA39" s="246"/>
      <c r="AB39" s="246"/>
    </row>
    <row r="40" spans="1:28" ht="11.25" customHeight="1" thickBot="1" x14ac:dyDescent="0.25">
      <c r="A40" s="190">
        <v>35</v>
      </c>
      <c r="B40" s="191">
        <f>'Первичные данные 4 кл.'!B40</f>
        <v>0</v>
      </c>
      <c r="C40" s="10" t="str">
        <f>IF('инд. оценка уровня 4 кл.'!C39=" "," ",IF('инд. оценка уровня 4 кл.'!C39=0,IF('инд. оценка уровня 3кл.'!C40=0,"D","C"),IF('инд. оценка уровня 4 кл.'!C39=1,IF('инд. оценка уровня 3кл.'!C40=1,"A","B"))))</f>
        <v>D</v>
      </c>
      <c r="D40" s="10" t="str">
        <f>IF('инд. оценка уровня 4 кл.'!D39=" "," ",IF('инд. оценка уровня 4 кл.'!D39=0,IF('инд. оценка уровня 3кл.'!D40=0,"D","C"),IF('инд. оценка уровня 4 кл.'!D39=1,IF('инд. оценка уровня 3кл.'!D40=1,"A","B"))))</f>
        <v>D</v>
      </c>
      <c r="E40" s="10" t="str">
        <f>IF('инд. оценка уровня 4 кл.'!E39=" "," ",IF('инд. оценка уровня 4 кл.'!E39=0,IF('инд. оценка уровня 3кл.'!E40=0,"D","C"),IF('инд. оценка уровня 4 кл.'!E39=1,IF('инд. оценка уровня 3кл.'!E40=1,"A","B"))))</f>
        <v>D</v>
      </c>
      <c r="F40" s="10" t="str">
        <f>IF('инд. оценка уровня 4 кл.'!F39=" "," ",IF('инд. оценка уровня 4 кл.'!F39=0,IF('инд. оценка уровня 3кл.'!F40=0,"D","C"),IF('инд. оценка уровня 4 кл.'!F39=1,IF('инд. оценка уровня 3кл.'!F40=1,"A","B"))))</f>
        <v>D</v>
      </c>
      <c r="G40" s="10" t="str">
        <f>IF('инд. оценка уровня 4 кл.'!G39=" "," ",IF('инд. оценка уровня 4 кл.'!G39=0,IF('инд. оценка уровня 3кл.'!G40=0,"D","C"),IF('инд. оценка уровня 4 кл.'!G39=1,IF('инд. оценка уровня 3кл.'!G40=1,"A","B"))))</f>
        <v>D</v>
      </c>
      <c r="H40" s="10" t="str">
        <f>IF('инд. оценка уровня 4 кл.'!H39=" "," ",IF('инд. оценка уровня 4 кл.'!H39=0,IF('инд. оценка уровня 3кл.'!H40=0,"D","C"),IF('инд. оценка уровня 4 кл.'!H39=1,IF('инд. оценка уровня 3кл.'!H40=1,"A","B"))))</f>
        <v>D</v>
      </c>
      <c r="I40" s="10" t="str">
        <f>IF('инд. оценка уровня 4 кл.'!I39=" "," ",IF('инд. оценка уровня 4 кл.'!I39=0,IF('инд. оценка уровня 3кл.'!I40=0,"D","C"),IF('инд. оценка уровня 4 кл.'!I39=1,IF('инд. оценка уровня 3кл.'!I40=1,"A","B"))))</f>
        <v>D</v>
      </c>
      <c r="J40" s="10" t="str">
        <f>IF('инд. оценка уровня 4 кл.'!J39=" "," ",IF('инд. оценка уровня 4 кл.'!J39=0,IF('инд. оценка уровня 3кл.'!J40=0,"D","C"),IF('инд. оценка уровня 4 кл.'!J39=1,IF('инд. оценка уровня 3кл.'!J40=1,"A","B"))))</f>
        <v>D</v>
      </c>
      <c r="K40" s="10" t="str">
        <f>IF('инд. оценка уровня 4 кл.'!K39=" "," ",IF('инд. оценка уровня 4 кл.'!K39=0,IF('инд. оценка уровня 3кл.'!K40=0,"D","C"),IF('инд. оценка уровня 4 кл.'!K39=1,IF('инд. оценка уровня 3кл.'!K40=1,"A","B"))))</f>
        <v>D</v>
      </c>
      <c r="L40" s="10" t="str">
        <f>IF('инд. оценка уровня 4 кл.'!L39=" "," ",IF('инд. оценка уровня 4 кл.'!L39=0,IF('инд. оценка уровня 3кл.'!L40=0,"D","C"),IF('инд. оценка уровня 4 кл.'!L39=1,IF('инд. оценка уровня 3кл.'!L40=1,"A","B"))))</f>
        <v>D</v>
      </c>
      <c r="M40" s="10" t="str">
        <f>IF('инд. оценка уровня 4 кл.'!M39=" "," ",IF('инд. оценка уровня 4 кл.'!M39=0,IF('инд. оценка уровня 3кл.'!M40=0,"D","C"),IF('инд. оценка уровня 4 кл.'!M39=1,IF('инд. оценка уровня 3кл.'!M40=1,"A","B"))))</f>
        <v>D</v>
      </c>
      <c r="N40" s="10" t="str">
        <f>IF('инд. оценка уровня 4 кл.'!N39=" "," ",IF('инд. оценка уровня 4 кл.'!N39=0,IF('инд. оценка уровня 3кл.'!N40=0,"D","C"),IF('инд. оценка уровня 4 кл.'!N39=1,IF('инд. оценка уровня 3кл.'!N40=1,"A","B"))))</f>
        <v>D</v>
      </c>
      <c r="O40" s="10" t="str">
        <f>IF('инд. оценка уровня 4 кл.'!O39=" "," ",IF('инд. оценка уровня 4 кл.'!O39=0,IF('инд. оценка уровня 3кл.'!O40=0,"D","C"),IF('инд. оценка уровня 4 кл.'!O39=1,IF('инд. оценка уровня 3кл.'!O40=1,"A","B"))))</f>
        <v>D</v>
      </c>
      <c r="P40" s="10" t="str">
        <f>IF('инд. оценка уровня 4 кл.'!P39=" "," ",IF('инд. оценка уровня 4 кл.'!P39=0,IF('инд. оценка уровня 3кл.'!P40=0,"D","C"),IF('инд. оценка уровня 4 кл.'!P39=1,IF('инд. оценка уровня 3кл.'!P40=1,"A","B"))))</f>
        <v>D</v>
      </c>
      <c r="Q40" s="10" t="str">
        <f>IF('инд. оценка уровня 4 кл.'!Q39=" "," ",IF('инд. оценка уровня 4 кл.'!Q39=0,IF('инд. оценка уровня 3кл.'!Q40=0,"D","C"),IF('инд. оценка уровня 4 кл.'!Q39=1,IF('инд. оценка уровня 3кл.'!Q40=1,"A","B"))))</f>
        <v>D</v>
      </c>
      <c r="R40" s="10" t="str">
        <f>IF('инд. оценка уровня 4 кл.'!R39=" "," ",IF('инд. оценка уровня 4 кл.'!R39=0,IF('инд. оценка уровня 3кл.'!R40=0,"D","C"),IF('инд. оценка уровня 4 кл.'!R39=1,IF('инд. оценка уровня 3кл.'!R40=1,"A","B"))))</f>
        <v>D</v>
      </c>
      <c r="S40" s="10" t="str">
        <f>IF('инд. оценка уровня 4 кл.'!S39=" "," ",IF('инд. оценка уровня 4 кл.'!S39=0,IF('инд. оценка уровня 3кл.'!S40=0,"D","C"),IF('инд. оценка уровня 4 кл.'!S39=1,IF('инд. оценка уровня 3кл.'!S40=1,"A","B"))))</f>
        <v>D</v>
      </c>
      <c r="T40" s="10" t="str">
        <f>IF('инд. оценка уровня 4 кл.'!T39=" "," ",IF('инд. оценка уровня 4 кл.'!T39=0,IF('инд. оценка уровня 3кл.'!T40=0,"D","C"),IF('инд. оценка уровня 4 кл.'!T39=1,IF('инд. оценка уровня 3кл.'!T40=1,"A","B"))))</f>
        <v>D</v>
      </c>
      <c r="U40" s="10" t="str">
        <f>IF('инд. оценка уровня 4 кл.'!U39=" "," ",IF('инд. оценка уровня 4 кл.'!U39=0,IF('инд. оценка уровня 3кл.'!U40=0,"D","C"),IF('инд. оценка уровня 4 кл.'!U39=1,IF('инд. оценка уровня 3кл.'!U40=1,"A","B"))))</f>
        <v>D</v>
      </c>
      <c r="V40" s="10" t="str">
        <f>IF('инд. оценка уровня 4 кл.'!V39=" "," ",IF('инд. оценка уровня 4 кл.'!V39=0,IF('инд. оценка уровня 3кл.'!V40=0,"D","C"),IF('инд. оценка уровня 4 кл.'!V39=1,IF('инд. оценка уровня 3кл.'!V40=1,"A","B"))))</f>
        <v>D</v>
      </c>
      <c r="W40" s="10" t="str">
        <f>IF('инд. оценка уровня 4 кл.'!W39=" "," ",IF('инд. оценка уровня 4 кл.'!W39=0,IF('инд. оценка уровня 3кл.'!W40=0,"D","C"),IF('инд. оценка уровня 4 кл.'!W39=1,IF('инд. оценка уровня 3кл.'!W40=1,"A","B"))))</f>
        <v>D</v>
      </c>
      <c r="X40" s="10" t="str">
        <f>IF('инд. оценка уровня 4 кл.'!X39=" "," ",IF('инд. оценка уровня 4 кл.'!X39=0,IF('инд. оценка уровня 3кл.'!X40=0,"D","C"),IF('инд. оценка уровня 4 кл.'!X39=1,IF('инд. оценка уровня 3кл.'!X40=1,"A","B"))))</f>
        <v>D</v>
      </c>
      <c r="Y40" s="10" t="str">
        <f>IF('инд. оценка уровня 4 кл.'!Y39=" "," ",IF('инд. оценка уровня 4 кл.'!Y39=0,IF('инд. оценка уровня 3кл.'!Y40=0,"D","C"),IF('инд. оценка уровня 4 кл.'!Y39=1,IF('инд. оценка уровня 3кл.'!Y40=1,"A","B"))))</f>
        <v>D</v>
      </c>
      <c r="Z40" s="246"/>
      <c r="AA40" s="246"/>
      <c r="AB40" s="246"/>
    </row>
    <row r="41" spans="1:28" ht="11.1" customHeight="1" x14ac:dyDescent="0.2">
      <c r="B41" s="376" t="s">
        <v>59</v>
      </c>
      <c r="C41" s="376"/>
      <c r="D41" s="376"/>
      <c r="E41" s="376"/>
      <c r="F41" s="376"/>
      <c r="G41" s="376"/>
      <c r="H41" s="376"/>
    </row>
    <row r="42" spans="1:28" ht="11.1" customHeight="1" x14ac:dyDescent="0.2">
      <c r="B42" s="8" t="s">
        <v>98</v>
      </c>
      <c r="C42" s="181" t="s">
        <v>133</v>
      </c>
      <c r="D42" s="11"/>
      <c r="E42" s="11"/>
      <c r="F42" s="11"/>
      <c r="G42" s="11"/>
      <c r="H42" s="11"/>
    </row>
    <row r="43" spans="1:28" ht="11.1" customHeight="1" x14ac:dyDescent="0.2">
      <c r="B43" s="8" t="s">
        <v>99</v>
      </c>
      <c r="C43" s="181" t="s">
        <v>134</v>
      </c>
      <c r="D43" s="11"/>
      <c r="E43" s="11"/>
      <c r="F43" s="11"/>
      <c r="G43" s="11"/>
      <c r="H43" s="11"/>
    </row>
    <row r="44" spans="1:28" ht="11.1" customHeight="1" x14ac:dyDescent="0.2">
      <c r="B44" s="8" t="s">
        <v>100</v>
      </c>
      <c r="C44" s="181" t="s">
        <v>135</v>
      </c>
    </row>
    <row r="45" spans="1:28" ht="11.1" customHeight="1" x14ac:dyDescent="0.2">
      <c r="B45" s="8" t="s">
        <v>101</v>
      </c>
      <c r="C45" s="181" t="s">
        <v>136</v>
      </c>
    </row>
  </sheetData>
  <sheetProtection password="CF36" sheet="1" objects="1" scenarios="1"/>
  <mergeCells count="34">
    <mergeCell ref="R2:U2"/>
    <mergeCell ref="V2:Y2"/>
    <mergeCell ref="M4:M5"/>
    <mergeCell ref="N4:N5"/>
    <mergeCell ref="O4:O5"/>
    <mergeCell ref="V3:V5"/>
    <mergeCell ref="W3:W5"/>
    <mergeCell ref="X3:X5"/>
    <mergeCell ref="Y3:Y5"/>
    <mergeCell ref="H3:Q3"/>
    <mergeCell ref="R3:U3"/>
    <mergeCell ref="R4:R5"/>
    <mergeCell ref="S4:S5"/>
    <mergeCell ref="T4:T5"/>
    <mergeCell ref="U4:U5"/>
    <mergeCell ref="B41:H41"/>
    <mergeCell ref="P4:P5"/>
    <mergeCell ref="Q4:Q5"/>
    <mergeCell ref="G4:G5"/>
    <mergeCell ref="H4:H5"/>
    <mergeCell ref="I4:I5"/>
    <mergeCell ref="J4:J5"/>
    <mergeCell ref="K4:K5"/>
    <mergeCell ref="L4:L5"/>
    <mergeCell ref="F4:F5"/>
    <mergeCell ref="A1:O1"/>
    <mergeCell ref="A4:A5"/>
    <mergeCell ref="B4:B5"/>
    <mergeCell ref="C4:C5"/>
    <mergeCell ref="D4:D5"/>
    <mergeCell ref="E4:E5"/>
    <mergeCell ref="C2:G2"/>
    <mergeCell ref="H2:Q2"/>
    <mergeCell ref="C3:G3"/>
  </mergeCells>
  <conditionalFormatting sqref="B6:B40">
    <cfRule type="cellIs" dxfId="152" priority="13" stopIfTrue="1" operator="equal">
      <formula>0</formula>
    </cfRule>
  </conditionalFormatting>
  <conditionalFormatting sqref="D6:O40 V6:W40 Y6:AB40 C26:AB40">
    <cfRule type="containsText" dxfId="151" priority="9" operator="containsText" text="D">
      <formula>NOT(ISERROR(SEARCH("D",C6)))</formula>
    </cfRule>
    <cfRule type="containsText" dxfId="150" priority="10" operator="containsText" text="C">
      <formula>NOT(ISERROR(SEARCH("C",C6)))</formula>
    </cfRule>
    <cfRule type="containsText" dxfId="149" priority="11" operator="containsText" text="B">
      <formula>NOT(ISERROR(SEARCH("B",C6)))</formula>
    </cfRule>
    <cfRule type="containsText" dxfId="148" priority="12" operator="containsText" text="A">
      <formula>NOT(ISERROR(SEARCH("A",C6)))</formula>
    </cfRule>
  </conditionalFormatting>
  <conditionalFormatting sqref="B42:B45">
    <cfRule type="containsText" dxfId="147" priority="5" operator="containsText" text="D">
      <formula>NOT(ISERROR(SEARCH("D",B42)))</formula>
    </cfRule>
    <cfRule type="containsText" dxfId="146" priority="6" operator="containsText" text="C">
      <formula>NOT(ISERROR(SEARCH("C",B42)))</formula>
    </cfRule>
    <cfRule type="containsText" dxfId="145" priority="7" operator="containsText" text="B">
      <formula>NOT(ISERROR(SEARCH("B",B42)))</formula>
    </cfRule>
    <cfRule type="containsText" dxfId="144" priority="8" operator="containsText" text="A">
      <formula>NOT(ISERROR(SEARCH("A",B42)))</formula>
    </cfRule>
  </conditionalFormatting>
  <conditionalFormatting sqref="C6:AB40">
    <cfRule type="containsText" dxfId="143" priority="1" operator="containsText" text="D">
      <formula>NOT(ISERROR(SEARCH("D",C6)))</formula>
    </cfRule>
    <cfRule type="containsText" dxfId="142" priority="2" operator="containsText" text="C">
      <formula>NOT(ISERROR(SEARCH("C",C6)))</formula>
    </cfRule>
    <cfRule type="containsText" dxfId="141" priority="3" operator="containsText" text="B">
      <formula>NOT(ISERROR(SEARCH("B",C6)))</formula>
    </cfRule>
    <cfRule type="containsText" dxfId="140" priority="4" operator="containsText" text="A">
      <formula>NOT(ISERROR(SEARCH("A",C6)))</formula>
    </cfRule>
  </conditionalFormatting>
  <pageMargins left="0.15748031496062992" right="0.15748031496062992" top="0.19685039370078741" bottom="0.19685039370078741" header="0.51181102362204722" footer="0.51181102362204722"/>
  <pageSetup paperSize="9" orientation="landscape" horizontalDpi="4294967292" verticalDpi="4294967292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</sheetPr>
  <dimension ref="A1:P59"/>
  <sheetViews>
    <sheetView workbookViewId="0"/>
  </sheetViews>
  <sheetFormatPr defaultColWidth="8.7109375" defaultRowHeight="12.75" x14ac:dyDescent="0.2"/>
  <cols>
    <col min="1" max="1" width="25.42578125" customWidth="1"/>
    <col min="2" max="14" width="7.140625" customWidth="1"/>
  </cols>
  <sheetData>
    <row r="1" spans="1:16" ht="35.25" customHeight="1" x14ac:dyDescent="0.25">
      <c r="A1" s="247" t="s">
        <v>143</v>
      </c>
      <c r="B1" s="237">
        <f>'Первичные данные 4 кл.'!G41</f>
        <v>0</v>
      </c>
      <c r="C1" s="224"/>
      <c r="D1" s="175"/>
      <c r="E1" s="175"/>
      <c r="F1" s="175"/>
      <c r="G1" s="175"/>
      <c r="H1" s="175"/>
      <c r="I1" s="175"/>
      <c r="J1" s="175"/>
    </row>
    <row r="2" spans="1:16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s="130" customFormat="1" ht="16.5" thickBot="1" x14ac:dyDescent="0.3">
      <c r="A3" s="487" t="s">
        <v>146</v>
      </c>
      <c r="B3" s="488"/>
      <c r="C3" s="488"/>
      <c r="D3" s="488"/>
      <c r="E3" s="488"/>
      <c r="F3" s="488"/>
      <c r="G3" s="488"/>
      <c r="H3" s="488"/>
      <c r="I3" s="488"/>
      <c r="J3" s="488"/>
      <c r="K3" s="210"/>
      <c r="L3" s="210"/>
      <c r="M3" s="210"/>
      <c r="N3" s="210"/>
      <c r="O3" s="210"/>
      <c r="P3" s="210"/>
    </row>
    <row r="4" spans="1:16" ht="41.25" customHeight="1" thickBot="1" x14ac:dyDescent="0.35">
      <c r="A4" s="183" t="s">
        <v>78</v>
      </c>
      <c r="B4" s="492" t="s">
        <v>18</v>
      </c>
      <c r="C4" s="493"/>
      <c r="D4" s="494"/>
      <c r="E4" s="489" t="s">
        <v>19</v>
      </c>
      <c r="F4" s="490"/>
      <c r="G4" s="490"/>
      <c r="H4" s="489" t="s">
        <v>34</v>
      </c>
      <c r="I4" s="490"/>
      <c r="J4" s="491"/>
      <c r="K4" s="11"/>
      <c r="L4" s="11"/>
      <c r="M4" s="11"/>
      <c r="N4" s="11"/>
      <c r="O4" s="11"/>
      <c r="P4" s="11"/>
    </row>
    <row r="5" spans="1:16" ht="26.1" customHeight="1" thickBot="1" x14ac:dyDescent="0.25">
      <c r="A5" s="182" t="s">
        <v>114</v>
      </c>
      <c r="B5" s="483" t="e">
        <f>COUNTIF('инд. прогресс 4 кл.'!C$6:E$40,"A")/($B$1*3)</f>
        <v>#DIV/0!</v>
      </c>
      <c r="C5" s="484"/>
      <c r="D5" s="486"/>
      <c r="E5" s="483" t="e">
        <f>COUNTIF('инд. прогресс 4 кл.'!F$6:L$40,"A")/($B$1*7)</f>
        <v>#DIV/0!</v>
      </c>
      <c r="F5" s="484"/>
      <c r="G5" s="486"/>
      <c r="H5" s="483" t="e">
        <f>COUNTIF('инд. прогресс 4 кл.'!M$6:O$40,"A")/($B$1*3)</f>
        <v>#DIV/0!</v>
      </c>
      <c r="I5" s="484"/>
      <c r="J5" s="485"/>
      <c r="K5" s="11"/>
      <c r="L5" s="11"/>
      <c r="M5" s="11"/>
      <c r="N5" s="11"/>
      <c r="O5" s="11"/>
      <c r="P5" s="11"/>
    </row>
    <row r="6" spans="1:16" ht="26.1" customHeight="1" thickBot="1" x14ac:dyDescent="0.25">
      <c r="A6" s="182" t="s">
        <v>115</v>
      </c>
      <c r="B6" s="483" t="e">
        <f>COUNTIF('инд. прогресс 4 кл.'!C$6:E$40,"B")/($B$1*3)</f>
        <v>#DIV/0!</v>
      </c>
      <c r="C6" s="484"/>
      <c r="D6" s="486"/>
      <c r="E6" s="483" t="e">
        <f>COUNTIF('инд. прогресс 4 кл.'!F$6:L$40,"B")/($B$1*7)</f>
        <v>#DIV/0!</v>
      </c>
      <c r="F6" s="484"/>
      <c r="G6" s="486"/>
      <c r="H6" s="483" t="e">
        <f>COUNTIF('инд. прогресс 4 кл.'!M$6:O$40,"B")/($B$1*3)</f>
        <v>#DIV/0!</v>
      </c>
      <c r="I6" s="484"/>
      <c r="J6" s="485"/>
      <c r="K6" s="11"/>
      <c r="L6" s="11"/>
      <c r="M6" s="11"/>
      <c r="N6" s="11"/>
      <c r="O6" s="11"/>
      <c r="P6" s="11"/>
    </row>
    <row r="7" spans="1:16" ht="26.1" customHeight="1" thickBot="1" x14ac:dyDescent="0.25">
      <c r="A7" s="182" t="s">
        <v>126</v>
      </c>
      <c r="B7" s="483" t="e">
        <f>COUNTIF('инд. прогресс 4 кл.'!C$6:E$40,"C")/($B$1*3)</f>
        <v>#DIV/0!</v>
      </c>
      <c r="C7" s="484"/>
      <c r="D7" s="486"/>
      <c r="E7" s="483" t="e">
        <f>COUNTIF('инд. прогресс 4 кл.'!F$6:L$40,"C")/($B$1*7)</f>
        <v>#DIV/0!</v>
      </c>
      <c r="F7" s="484"/>
      <c r="G7" s="486"/>
      <c r="H7" s="483" t="e">
        <f>COUNTIF('инд. прогресс 4 кл.'!M$6:O$40,"C")/($B$1*3)</f>
        <v>#DIV/0!</v>
      </c>
      <c r="I7" s="484"/>
      <c r="J7" s="485"/>
      <c r="K7" s="11"/>
      <c r="L7" s="11"/>
      <c r="M7" s="11"/>
      <c r="N7" s="11"/>
      <c r="O7" s="11"/>
      <c r="P7" s="11"/>
    </row>
    <row r="8" spans="1:16" ht="26.1" customHeight="1" thickBot="1" x14ac:dyDescent="0.25">
      <c r="A8" s="182" t="s">
        <v>127</v>
      </c>
      <c r="B8" s="483" t="e">
        <f>COUNTIF('инд. прогресс 4 кл.'!C$6:E$40,"D")/($B$1*3)</f>
        <v>#DIV/0!</v>
      </c>
      <c r="C8" s="484"/>
      <c r="D8" s="486"/>
      <c r="E8" s="483" t="e">
        <f>COUNTIF('инд. прогресс 4 кл.'!F$6:L$40,"D")/($B$1*7)</f>
        <v>#DIV/0!</v>
      </c>
      <c r="F8" s="484"/>
      <c r="G8" s="486"/>
      <c r="H8" s="483" t="e">
        <f>COUNTIF('инд. прогресс 4 кл.'!M$6:O$40,"D")/($B$1*3)</f>
        <v>#DIV/0!</v>
      </c>
      <c r="I8" s="484"/>
      <c r="J8" s="485"/>
      <c r="K8" s="11"/>
      <c r="L8" s="11"/>
      <c r="M8" s="11"/>
      <c r="N8" s="11"/>
      <c r="O8" s="11"/>
      <c r="P8" s="11"/>
    </row>
    <row r="9" spans="1:16" ht="15" customHeight="1" x14ac:dyDescent="0.2">
      <c r="A9" s="131"/>
      <c r="B9" s="132"/>
      <c r="C9" s="132"/>
      <c r="D9" s="132"/>
      <c r="E9" s="132"/>
      <c r="F9" s="132"/>
      <c r="G9" s="132"/>
      <c r="H9" s="132"/>
      <c r="I9" s="132"/>
      <c r="J9" s="132"/>
      <c r="K9" s="11"/>
      <c r="L9" s="11"/>
      <c r="M9" s="11"/>
      <c r="N9" s="11"/>
      <c r="O9" s="11"/>
      <c r="P9" s="11"/>
    </row>
    <row r="10" spans="1:16" ht="15" customHeight="1" x14ac:dyDescent="0.2">
      <c r="A10" s="131"/>
      <c r="B10" s="132"/>
      <c r="C10" s="132"/>
      <c r="D10" s="132"/>
      <c r="E10" s="132"/>
      <c r="F10" s="132"/>
      <c r="G10" s="132"/>
      <c r="H10" s="132"/>
      <c r="I10" s="132"/>
      <c r="J10" s="132"/>
      <c r="K10" s="11"/>
      <c r="L10" s="11"/>
      <c r="M10" s="11"/>
      <c r="N10" s="11"/>
      <c r="O10" s="11"/>
      <c r="P10" s="11"/>
    </row>
    <row r="11" spans="1:16" ht="15" customHeight="1" x14ac:dyDescent="0.2">
      <c r="A11" s="131"/>
      <c r="B11" s="132"/>
      <c r="C11" s="132"/>
      <c r="D11" s="132"/>
      <c r="E11" s="132"/>
      <c r="F11" s="132"/>
      <c r="G11" s="132"/>
      <c r="H11" s="132"/>
      <c r="I11" s="132"/>
      <c r="J11" s="132"/>
      <c r="K11" s="11"/>
      <c r="L11" s="11"/>
      <c r="M11" s="11"/>
      <c r="N11" s="11"/>
      <c r="O11" s="11"/>
      <c r="P11" s="11"/>
    </row>
    <row r="12" spans="1:16" ht="15" customHeight="1" x14ac:dyDescent="0.2">
      <c r="A12" s="131"/>
      <c r="B12" s="132"/>
      <c r="C12" s="132"/>
      <c r="D12" s="132"/>
      <c r="E12" s="132"/>
      <c r="F12" s="132"/>
      <c r="G12" s="132"/>
      <c r="H12" s="132"/>
      <c r="I12" s="132"/>
      <c r="J12" s="132"/>
      <c r="K12" s="11"/>
      <c r="L12" s="11"/>
      <c r="M12" s="11"/>
      <c r="N12" s="11"/>
      <c r="O12" s="11"/>
      <c r="P12" s="11"/>
    </row>
    <row r="13" spans="1:16" ht="15" customHeight="1" x14ac:dyDescent="0.2">
      <c r="A13" s="131"/>
      <c r="B13" s="132"/>
      <c r="C13" s="132"/>
      <c r="D13" s="132"/>
      <c r="E13" s="132"/>
      <c r="F13" s="132"/>
      <c r="G13" s="132"/>
      <c r="H13" s="132"/>
      <c r="I13" s="132"/>
      <c r="J13" s="132"/>
      <c r="K13" s="11"/>
      <c r="L13" s="11"/>
      <c r="M13" s="11"/>
      <c r="N13" s="11"/>
      <c r="O13" s="11"/>
      <c r="P13" s="11"/>
    </row>
    <row r="14" spans="1:16" ht="15" customHeight="1" x14ac:dyDescent="0.2">
      <c r="A14" s="131"/>
      <c r="B14" s="132"/>
      <c r="C14" s="132"/>
      <c r="D14" s="132"/>
      <c r="E14" s="132"/>
      <c r="F14" s="132"/>
      <c r="G14" s="132"/>
      <c r="H14" s="132"/>
      <c r="I14" s="132"/>
      <c r="J14" s="132"/>
      <c r="K14" s="11"/>
      <c r="L14" s="11"/>
      <c r="M14" s="11"/>
      <c r="N14" s="11"/>
      <c r="O14" s="11"/>
      <c r="P14" s="11"/>
    </row>
    <row r="15" spans="1:16" ht="15" customHeight="1" x14ac:dyDescent="0.2">
      <c r="A15" s="131"/>
      <c r="B15" s="132"/>
      <c r="C15" s="132"/>
      <c r="D15" s="132"/>
      <c r="E15" s="132"/>
      <c r="F15" s="132"/>
      <c r="G15" s="132"/>
      <c r="H15" s="132"/>
      <c r="I15" s="132"/>
      <c r="J15" s="132"/>
      <c r="K15" s="11"/>
      <c r="L15" s="11"/>
      <c r="M15" s="11"/>
      <c r="N15" s="11"/>
      <c r="O15" s="11"/>
      <c r="P15" s="11"/>
    </row>
    <row r="16" spans="1:16" ht="15" customHeight="1" x14ac:dyDescent="0.2">
      <c r="A16" s="131"/>
      <c r="B16" s="132"/>
      <c r="C16" s="132"/>
      <c r="D16" s="132"/>
      <c r="E16" s="132"/>
      <c r="F16" s="132"/>
      <c r="G16" s="132"/>
      <c r="H16" s="132"/>
      <c r="I16" s="132"/>
      <c r="J16" s="132"/>
      <c r="K16" s="11"/>
      <c r="L16" s="11"/>
      <c r="M16" s="11"/>
      <c r="N16" s="11"/>
      <c r="O16" s="11"/>
      <c r="P16" s="11"/>
    </row>
    <row r="17" spans="1:16" ht="15" customHeight="1" x14ac:dyDescent="0.2">
      <c r="A17" s="131"/>
      <c r="B17" s="132"/>
      <c r="C17" s="132"/>
      <c r="D17" s="132"/>
      <c r="E17" s="132"/>
      <c r="F17" s="132"/>
      <c r="G17" s="132"/>
      <c r="H17" s="132"/>
      <c r="I17" s="132"/>
      <c r="J17" s="132"/>
      <c r="K17" s="11"/>
      <c r="L17" s="11"/>
      <c r="M17" s="11"/>
      <c r="N17" s="11"/>
      <c r="O17" s="11"/>
      <c r="P17" s="11"/>
    </row>
    <row r="18" spans="1:16" ht="15" customHeight="1" x14ac:dyDescent="0.2">
      <c r="A18" s="131"/>
      <c r="B18" s="132"/>
      <c r="C18" s="132"/>
      <c r="D18" s="132"/>
      <c r="E18" s="132"/>
      <c r="F18" s="132"/>
      <c r="G18" s="132"/>
      <c r="H18" s="132"/>
      <c r="I18" s="132"/>
      <c r="J18" s="132"/>
      <c r="K18" s="11"/>
      <c r="L18" s="11"/>
      <c r="M18" s="11"/>
      <c r="N18" s="11"/>
      <c r="O18" s="11"/>
      <c r="P18" s="11"/>
    </row>
    <row r="19" spans="1:16" ht="15" customHeight="1" x14ac:dyDescent="0.2">
      <c r="A19" s="131"/>
      <c r="B19" s="132"/>
      <c r="C19" s="132"/>
      <c r="D19" s="132"/>
      <c r="E19" s="132"/>
      <c r="F19" s="132"/>
      <c r="G19" s="132"/>
      <c r="H19" s="132"/>
      <c r="I19" s="132"/>
      <c r="J19" s="132"/>
      <c r="K19" s="11"/>
      <c r="L19" s="11"/>
      <c r="M19" s="11"/>
      <c r="N19" s="11"/>
      <c r="O19" s="11"/>
      <c r="P19" s="11"/>
    </row>
    <row r="20" spans="1:16" ht="15" customHeight="1" x14ac:dyDescent="0.2">
      <c r="A20" s="131"/>
      <c r="B20" s="132"/>
      <c r="C20" s="132"/>
      <c r="D20" s="132"/>
      <c r="E20" s="132"/>
      <c r="F20" s="132"/>
      <c r="G20" s="132"/>
      <c r="H20" s="132"/>
      <c r="I20" s="132"/>
      <c r="J20" s="132"/>
      <c r="K20" s="11"/>
      <c r="L20" s="11"/>
      <c r="M20" s="11"/>
      <c r="N20" s="11"/>
      <c r="O20" s="11"/>
      <c r="P20" s="11"/>
    </row>
    <row r="21" spans="1:16" s="36" customFormat="1" ht="15" customHeight="1" x14ac:dyDescent="0.2">
      <c r="A21" s="131"/>
      <c r="B21" s="132"/>
      <c r="C21" s="132"/>
      <c r="D21" s="132"/>
      <c r="E21" s="132"/>
      <c r="F21" s="132"/>
      <c r="G21" s="132"/>
      <c r="H21" s="132"/>
      <c r="I21" s="132"/>
      <c r="J21" s="132"/>
      <c r="K21" s="147"/>
      <c r="L21" s="147"/>
      <c r="M21" s="147"/>
      <c r="N21" s="147"/>
      <c r="O21" s="147"/>
      <c r="P21" s="147"/>
    </row>
    <row r="22" spans="1:16" s="36" customFormat="1" ht="15" customHeight="1" x14ac:dyDescent="0.2">
      <c r="A22" s="131"/>
      <c r="B22" s="132"/>
      <c r="C22" s="132"/>
      <c r="D22" s="132"/>
      <c r="E22" s="132"/>
      <c r="F22" s="132"/>
      <c r="G22" s="132"/>
      <c r="H22" s="132"/>
      <c r="I22" s="132"/>
      <c r="J22" s="132"/>
      <c r="K22" s="147"/>
      <c r="L22" s="147"/>
      <c r="M22" s="147"/>
      <c r="N22" s="147"/>
      <c r="O22" s="147"/>
      <c r="P22" s="147"/>
    </row>
    <row r="23" spans="1:16" s="36" customFormat="1" ht="15" customHeight="1" x14ac:dyDescent="0.2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47"/>
      <c r="L23" s="147"/>
      <c r="M23" s="147"/>
      <c r="N23" s="147"/>
      <c r="O23" s="147"/>
      <c r="P23" s="147"/>
    </row>
    <row r="24" spans="1:16" s="36" customFormat="1" ht="120" customHeight="1" x14ac:dyDescent="0.2">
      <c r="A24" s="131"/>
      <c r="B24" s="132"/>
      <c r="C24" s="132"/>
      <c r="D24" s="132"/>
      <c r="E24" s="132"/>
      <c r="F24" s="132"/>
      <c r="G24" s="132"/>
      <c r="H24" s="132"/>
      <c r="I24" s="132"/>
      <c r="J24" s="132"/>
      <c r="K24" s="147"/>
      <c r="L24" s="147"/>
      <c r="M24" s="147"/>
      <c r="N24" s="147"/>
      <c r="O24" s="147"/>
      <c r="P24" s="147"/>
    </row>
    <row r="25" spans="1:16" s="36" customFormat="1" ht="15" customHeight="1" thickBot="1" x14ac:dyDescent="0.35">
      <c r="A25" s="211" t="s">
        <v>147</v>
      </c>
      <c r="B25" s="211"/>
      <c r="C25" s="211"/>
      <c r="D25" s="211"/>
      <c r="E25" s="211"/>
      <c r="F25" s="211"/>
      <c r="G25" s="211"/>
      <c r="H25" s="211"/>
      <c r="I25" s="211"/>
      <c r="J25" s="211"/>
      <c r="K25" s="147"/>
      <c r="L25" s="147"/>
      <c r="M25" s="147"/>
      <c r="N25" s="147"/>
      <c r="O25" s="147"/>
      <c r="P25" s="147"/>
    </row>
    <row r="26" spans="1:16" ht="99.75" customHeight="1" thickBot="1" x14ac:dyDescent="0.25">
      <c r="A26" s="185"/>
      <c r="B26" s="186" t="s">
        <v>39</v>
      </c>
      <c r="C26" s="186" t="s">
        <v>3</v>
      </c>
      <c r="D26" s="186" t="s">
        <v>111</v>
      </c>
      <c r="E26" s="186" t="s">
        <v>4</v>
      </c>
      <c r="F26" s="186" t="s">
        <v>5</v>
      </c>
      <c r="G26" s="186" t="s">
        <v>36</v>
      </c>
      <c r="H26" s="186" t="s">
        <v>40</v>
      </c>
      <c r="I26" s="186" t="s">
        <v>35</v>
      </c>
      <c r="J26" s="186" t="s">
        <v>8</v>
      </c>
      <c r="K26" s="186" t="s">
        <v>112</v>
      </c>
      <c r="L26" s="186" t="s">
        <v>14</v>
      </c>
      <c r="M26" s="186" t="s">
        <v>15</v>
      </c>
      <c r="N26" s="187" t="s">
        <v>16</v>
      </c>
      <c r="O26" s="11"/>
      <c r="P26" s="11"/>
    </row>
    <row r="27" spans="1:16" ht="26.1" customHeight="1" thickBot="1" x14ac:dyDescent="0.25">
      <c r="A27" s="182" t="s">
        <v>107</v>
      </c>
      <c r="B27" s="184" t="e">
        <f>COUNTIF('инд. прогресс 4 кл.'!C$6:C$40,"A")/$B$1</f>
        <v>#DIV/0!</v>
      </c>
      <c r="C27" s="184" t="e">
        <f>COUNTIF('инд. прогресс 4 кл.'!D$6:D$40,"A")/$B$1</f>
        <v>#DIV/0!</v>
      </c>
      <c r="D27" s="184" t="e">
        <f>COUNTIF('инд. прогресс 4 кл.'!E$6:E$40,"A")/$B$1</f>
        <v>#DIV/0!</v>
      </c>
      <c r="E27" s="184" t="e">
        <f>COUNTIF('инд. прогресс 4 кл.'!F$6:F$40,"A")/$B$1</f>
        <v>#DIV/0!</v>
      </c>
      <c r="F27" s="184" t="e">
        <f>COUNTIF('инд. прогресс 4 кл.'!G$6:G$40,"A")/$B$1</f>
        <v>#DIV/0!</v>
      </c>
      <c r="G27" s="184" t="e">
        <f>COUNTIF('инд. прогресс 4 кл.'!H$6:H$40,"A")/$B$1</f>
        <v>#DIV/0!</v>
      </c>
      <c r="H27" s="184" t="e">
        <f>COUNTIF('инд. прогресс 4 кл.'!I$6:I$40,"A")/$B$1</f>
        <v>#DIV/0!</v>
      </c>
      <c r="I27" s="184" t="e">
        <f>COUNTIF('инд. прогресс 4 кл.'!J$6:J$40,"A")/$B$1</f>
        <v>#DIV/0!</v>
      </c>
      <c r="J27" s="184" t="e">
        <f>COUNTIF('инд. прогресс 4 кл.'!K$6:K$40,"A")/$B$1</f>
        <v>#DIV/0!</v>
      </c>
      <c r="K27" s="184" t="e">
        <f>COUNTIF('инд. прогресс 4 кл.'!L$6:L$40,"A")/$B$1</f>
        <v>#DIV/0!</v>
      </c>
      <c r="L27" s="184" t="e">
        <f>COUNTIF('инд. прогресс 4 кл.'!M$6:M$40,"A")/$B$1</f>
        <v>#DIV/0!</v>
      </c>
      <c r="M27" s="184" t="e">
        <f>COUNTIF('инд. прогресс 4 кл.'!N$6:N$40,"A")/$B$1</f>
        <v>#DIV/0!</v>
      </c>
      <c r="N27" s="184" t="e">
        <f>COUNTIF('инд. прогресс 4 кл.'!O$6:O$40,"A")/$B$1</f>
        <v>#DIV/0!</v>
      </c>
      <c r="O27" s="11"/>
      <c r="P27" s="11"/>
    </row>
    <row r="28" spans="1:16" ht="26.1" customHeight="1" thickBot="1" x14ac:dyDescent="0.25">
      <c r="A28" s="182" t="s">
        <v>108</v>
      </c>
      <c r="B28" s="184" t="e">
        <f>COUNTIF('инд. прогресс 4 кл.'!C$6:C$40,"B")/$B$1</f>
        <v>#DIV/0!</v>
      </c>
      <c r="C28" s="184" t="e">
        <f>COUNTIF('инд. прогресс 4 кл.'!D$6:D$40,"B")/$B$1</f>
        <v>#DIV/0!</v>
      </c>
      <c r="D28" s="184" t="e">
        <f>COUNTIF('инд. прогресс 4 кл.'!E$6:E$40,"B")/$B$1</f>
        <v>#DIV/0!</v>
      </c>
      <c r="E28" s="184" t="e">
        <f>COUNTIF('инд. прогресс 4 кл.'!F$6:F$40,"B")/$B$1</f>
        <v>#DIV/0!</v>
      </c>
      <c r="F28" s="184" t="e">
        <f>COUNTIF('инд. прогресс 4 кл.'!G$6:G$40,"B")/$B$1</f>
        <v>#DIV/0!</v>
      </c>
      <c r="G28" s="184" t="e">
        <f>COUNTIF('инд. прогресс 4 кл.'!H$6:H$40,"B")/$B$1</f>
        <v>#DIV/0!</v>
      </c>
      <c r="H28" s="184" t="e">
        <f>COUNTIF('инд. прогресс 4 кл.'!I$6:I$40,"B")/$B$1</f>
        <v>#DIV/0!</v>
      </c>
      <c r="I28" s="184" t="e">
        <f>COUNTIF('инд. прогресс 4 кл.'!J$6:J$40,"B")/$B$1</f>
        <v>#DIV/0!</v>
      </c>
      <c r="J28" s="184" t="e">
        <f>COUNTIF('инд. прогресс 4 кл.'!K$6:K$40,"B")/$B$1</f>
        <v>#DIV/0!</v>
      </c>
      <c r="K28" s="184" t="e">
        <f>COUNTIF('инд. прогресс 4 кл.'!L$6:L$40,"B")/$B$1</f>
        <v>#DIV/0!</v>
      </c>
      <c r="L28" s="184" t="e">
        <f>COUNTIF('инд. прогресс 4 кл.'!M$6:M$40,"B")/$B$1</f>
        <v>#DIV/0!</v>
      </c>
      <c r="M28" s="184" t="e">
        <f>COUNTIF('инд. прогресс 4 кл.'!N$6:N$40,"B")/$B$1</f>
        <v>#DIV/0!</v>
      </c>
      <c r="N28" s="184" t="e">
        <f>COUNTIF('инд. прогресс 4 кл.'!O$6:O$40,"B")/$B$1</f>
        <v>#DIV/0!</v>
      </c>
      <c r="O28" s="11"/>
      <c r="P28" s="11"/>
    </row>
    <row r="29" spans="1:16" ht="26.1" customHeight="1" thickBot="1" x14ac:dyDescent="0.25">
      <c r="A29" s="182" t="s">
        <v>109</v>
      </c>
      <c r="B29" s="184" t="e">
        <f>COUNTIF('инд. прогресс 4 кл.'!C$6:C$40,"C")/$B$1</f>
        <v>#DIV/0!</v>
      </c>
      <c r="C29" s="184" t="e">
        <f>COUNTIF('инд. прогресс 4 кл.'!D$6:D$40,"C")/$B$1</f>
        <v>#DIV/0!</v>
      </c>
      <c r="D29" s="184" t="e">
        <f>COUNTIF('инд. прогресс 4 кл.'!E$6:E$40,"C")/$B$1</f>
        <v>#DIV/0!</v>
      </c>
      <c r="E29" s="184" t="e">
        <f>COUNTIF('инд. прогресс 4 кл.'!F$6:F$40,"C")/$B$1</f>
        <v>#DIV/0!</v>
      </c>
      <c r="F29" s="184" t="e">
        <f>COUNTIF('инд. прогресс 4 кл.'!G$6:G$40,"C")/$B$1</f>
        <v>#DIV/0!</v>
      </c>
      <c r="G29" s="184" t="e">
        <f>COUNTIF('инд. прогресс 4 кл.'!H$6:H$40,"C")/$B$1</f>
        <v>#DIV/0!</v>
      </c>
      <c r="H29" s="184" t="e">
        <f>COUNTIF('инд. прогресс 4 кл.'!I$6:I$40,"C")/$B$1</f>
        <v>#DIV/0!</v>
      </c>
      <c r="I29" s="184" t="e">
        <f>COUNTIF('инд. прогресс 4 кл.'!J$6:J$40,"C")/$B$1</f>
        <v>#DIV/0!</v>
      </c>
      <c r="J29" s="184" t="e">
        <f>COUNTIF('инд. прогресс 4 кл.'!K$6:K$40,"C")/$B$1</f>
        <v>#DIV/0!</v>
      </c>
      <c r="K29" s="184" t="e">
        <f>COUNTIF('инд. прогресс 4 кл.'!L$6:L$40,"C")/$B$1</f>
        <v>#DIV/0!</v>
      </c>
      <c r="L29" s="184" t="e">
        <f>COUNTIF('инд. прогресс 4 кл.'!M$6:M$40,"C")/$B$1</f>
        <v>#DIV/0!</v>
      </c>
      <c r="M29" s="184" t="e">
        <f>COUNTIF('инд. прогресс 4 кл.'!N$6:N$40,"C")/$B$1</f>
        <v>#DIV/0!</v>
      </c>
      <c r="N29" s="184" t="e">
        <f>COUNTIF('инд. прогресс 4 кл.'!O$6:O$40,"C")/$B$1</f>
        <v>#DIV/0!</v>
      </c>
      <c r="O29" s="11"/>
      <c r="P29" s="11"/>
    </row>
    <row r="30" spans="1:16" ht="26.1" customHeight="1" thickBot="1" x14ac:dyDescent="0.25">
      <c r="A30" s="182" t="s">
        <v>110</v>
      </c>
      <c r="B30" s="184" t="e">
        <f>COUNTIF('инд. прогресс 4 кл.'!C$6:C$40,"D")/$B$1</f>
        <v>#DIV/0!</v>
      </c>
      <c r="C30" s="184" t="e">
        <f>COUNTIF('инд. прогресс 4 кл.'!D$6:D$40,"D")/$B$1</f>
        <v>#DIV/0!</v>
      </c>
      <c r="D30" s="184" t="e">
        <f>COUNTIF('инд. прогресс 4 кл.'!E$6:E$40,"D")/$B$1</f>
        <v>#DIV/0!</v>
      </c>
      <c r="E30" s="184" t="e">
        <f>COUNTIF('инд. прогресс 4 кл.'!F$6:F$40,"D")/$B$1</f>
        <v>#DIV/0!</v>
      </c>
      <c r="F30" s="184" t="e">
        <f>COUNTIF('инд. прогресс 4 кл.'!G$6:G$40,"D")/$B$1</f>
        <v>#DIV/0!</v>
      </c>
      <c r="G30" s="184" t="e">
        <f>COUNTIF('инд. прогресс 4 кл.'!H$6:H$40,"D")/$B$1</f>
        <v>#DIV/0!</v>
      </c>
      <c r="H30" s="184" t="e">
        <f>COUNTIF('инд. прогресс 4 кл.'!I$6:I$40,"D")/$B$1</f>
        <v>#DIV/0!</v>
      </c>
      <c r="I30" s="184" t="e">
        <f>COUNTIF('инд. прогресс 4 кл.'!J$6:J$40,"D")/$B$1</f>
        <v>#DIV/0!</v>
      </c>
      <c r="J30" s="184" t="e">
        <f>COUNTIF('инд. прогресс 4 кл.'!K$6:K$40,"D")/$B$1</f>
        <v>#DIV/0!</v>
      </c>
      <c r="K30" s="184" t="e">
        <f>COUNTIF('инд. прогресс 4 кл.'!L$6:L$40,"D")/$B$1</f>
        <v>#DIV/0!</v>
      </c>
      <c r="L30" s="184" t="e">
        <f>COUNTIF('инд. прогресс 4 кл.'!M$6:M$40,"D")/$B$1</f>
        <v>#DIV/0!</v>
      </c>
      <c r="M30" s="184" t="e">
        <f>COUNTIF('инд. прогресс 4 кл.'!N$6:N$40,"D")/$B$1</f>
        <v>#DIV/0!</v>
      </c>
      <c r="N30" s="184" t="e">
        <f>COUNTIF('инд. прогресс 4 кл.'!O$6:O$40,"D")/$B$1</f>
        <v>#DIV/0!</v>
      </c>
      <c r="O30" s="11"/>
      <c r="P30" s="11"/>
    </row>
    <row r="31" spans="1:16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6" x14ac:dyDescent="0.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16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16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16" x14ac:dyDescent="0.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16" x14ac:dyDescent="0.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1:16" x14ac:dyDescent="0.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1:16" x14ac:dyDescent="0.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 x14ac:dyDescent="0.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6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1:16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1:16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1:16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1:16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1:16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1:16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1:16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1:16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1:16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1:16" x14ac:dyDescent="0.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1:16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1:16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6" x14ac:dyDescent="0.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6" x14ac:dyDescent="0.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6" x14ac:dyDescent="0.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16" x14ac:dyDescent="0.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16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1:16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</row>
  </sheetData>
  <sheetProtection password="CF36" sheet="1" objects="1" scenarios="1"/>
  <mergeCells count="16">
    <mergeCell ref="B8:D8"/>
    <mergeCell ref="E8:G8"/>
    <mergeCell ref="H8:J8"/>
    <mergeCell ref="B6:D6"/>
    <mergeCell ref="E6:G6"/>
    <mergeCell ref="H6:J6"/>
    <mergeCell ref="B7:D7"/>
    <mergeCell ref="E7:G7"/>
    <mergeCell ref="H7:J7"/>
    <mergeCell ref="A3:J3"/>
    <mergeCell ref="B4:D4"/>
    <mergeCell ref="E4:G4"/>
    <mergeCell ref="H4:J4"/>
    <mergeCell ref="B5:D5"/>
    <mergeCell ref="E5:G5"/>
    <mergeCell ref="H5:J5"/>
  </mergeCells>
  <pageMargins left="0.35433070866141736" right="0.35433070866141736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</sheetPr>
  <dimension ref="A1:V911"/>
  <sheetViews>
    <sheetView topLeftCell="A131" workbookViewId="0">
      <selection activeCell="Q152" sqref="Q152"/>
    </sheetView>
  </sheetViews>
  <sheetFormatPr defaultColWidth="11.42578125" defaultRowHeight="12.75" x14ac:dyDescent="0.2"/>
  <cols>
    <col min="1" max="1" width="24" style="35" bestFit="1" customWidth="1"/>
    <col min="2" max="20" width="5.7109375" style="15" customWidth="1"/>
    <col min="21" max="21" width="16.5703125" style="15" bestFit="1" customWidth="1"/>
    <col min="22" max="22" width="24" style="15" bestFit="1" customWidth="1"/>
    <col min="23" max="16384" width="11.42578125" style="15"/>
  </cols>
  <sheetData>
    <row r="1" spans="1:22" ht="18.75" x14ac:dyDescent="0.2">
      <c r="A1" s="504" t="s">
        <v>142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14"/>
    </row>
    <row r="2" spans="1:22" ht="18.75" thickBot="1" x14ac:dyDescent="0.3">
      <c r="A2" s="505" t="str">
        <f>A5</f>
        <v>Афонина Виктория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15">
        <v>1</v>
      </c>
    </row>
    <row r="3" spans="1:22" x14ac:dyDescent="0.2">
      <c r="A3" s="16"/>
      <c r="B3" s="328" t="s">
        <v>18</v>
      </c>
      <c r="C3" s="329"/>
      <c r="D3" s="506"/>
      <c r="E3" s="506"/>
      <c r="F3" s="330"/>
      <c r="G3" s="328" t="s">
        <v>19</v>
      </c>
      <c r="H3" s="329"/>
      <c r="I3" s="329"/>
      <c r="J3" s="329"/>
      <c r="K3" s="329"/>
      <c r="L3" s="329"/>
      <c r="M3" s="329"/>
      <c r="N3" s="329"/>
      <c r="O3" s="329"/>
      <c r="P3" s="329"/>
      <c r="Q3" s="328" t="s">
        <v>34</v>
      </c>
      <c r="R3" s="329"/>
      <c r="S3" s="506"/>
      <c r="T3" s="330"/>
    </row>
    <row r="4" spans="1:22" ht="92.25" thickBot="1" x14ac:dyDescent="0.25">
      <c r="A4" s="17"/>
      <c r="B4" s="18" t="s">
        <v>39</v>
      </c>
      <c r="C4" s="19" t="s">
        <v>3</v>
      </c>
      <c r="D4" s="188" t="s">
        <v>13</v>
      </c>
      <c r="E4" s="188" t="s">
        <v>93</v>
      </c>
      <c r="F4" s="20" t="s">
        <v>94</v>
      </c>
      <c r="G4" s="18" t="s">
        <v>4</v>
      </c>
      <c r="H4" s="19" t="s">
        <v>5</v>
      </c>
      <c r="I4" s="19" t="s">
        <v>36</v>
      </c>
      <c r="J4" s="19" t="s">
        <v>40</v>
      </c>
      <c r="K4" s="19" t="s">
        <v>35</v>
      </c>
      <c r="L4" s="19" t="s">
        <v>8</v>
      </c>
      <c r="M4" s="19" t="s">
        <v>17</v>
      </c>
      <c r="N4" s="19" t="s">
        <v>124</v>
      </c>
      <c r="O4" s="19" t="s">
        <v>90</v>
      </c>
      <c r="P4" s="19" t="s">
        <v>123</v>
      </c>
      <c r="Q4" s="18" t="s">
        <v>14</v>
      </c>
      <c r="R4" s="19" t="s">
        <v>15</v>
      </c>
      <c r="S4" s="188" t="s">
        <v>16</v>
      </c>
      <c r="T4" s="20" t="s">
        <v>131</v>
      </c>
    </row>
    <row r="5" spans="1:22" x14ac:dyDescent="0.2">
      <c r="A5" s="21" t="str">
        <f>'Первичные данные 4 кл.'!B6</f>
        <v>Афонина Виктория</v>
      </c>
      <c r="B5" s="22">
        <f>'Первичные данные 4 кл.'!E6</f>
        <v>0</v>
      </c>
      <c r="C5" s="22">
        <f>'Первичные данные 4 кл.'!H6</f>
        <v>0</v>
      </c>
      <c r="D5" s="23">
        <f>'Первичные данные 4 кл.'!K6</f>
        <v>0</v>
      </c>
      <c r="E5" s="23">
        <f>'Первичные данные 4 кл.'!N6</f>
        <v>0</v>
      </c>
      <c r="F5" s="23">
        <f>'Первичные данные 4 кл.'!Q6</f>
        <v>0</v>
      </c>
      <c r="G5" s="23">
        <f>'Первичные данные 4 кл.'!U6</f>
        <v>0</v>
      </c>
      <c r="H5" s="23">
        <f>'Первичные данные 4 кл.'!Y6</f>
        <v>0</v>
      </c>
      <c r="I5" s="23">
        <f>'Первичные данные 4 кл.'!AC6</f>
        <v>0</v>
      </c>
      <c r="J5" s="23">
        <f>'Первичные данные 4 кл.'!AG6</f>
        <v>0</v>
      </c>
      <c r="K5" s="23">
        <f>'Первичные данные 4 кл.'!AK6</f>
        <v>0</v>
      </c>
      <c r="L5" s="23">
        <f>'Первичные данные 4 кл.'!AO6</f>
        <v>0</v>
      </c>
      <c r="M5" s="23">
        <f>'Первичные данные 4 кл.'!AS6</f>
        <v>0</v>
      </c>
      <c r="N5" s="23">
        <f>'Первичные данные 4 кл.'!AW6</f>
        <v>0</v>
      </c>
      <c r="O5" s="23">
        <f>'Первичные данные 4 кл.'!BA6</f>
        <v>0</v>
      </c>
      <c r="P5" s="23">
        <f>'Первичные данные 4 кл.'!BE6</f>
        <v>0</v>
      </c>
      <c r="Q5" s="23">
        <f>'Первичные данные 4 кл.'!BI6</f>
        <v>0</v>
      </c>
      <c r="R5" s="23">
        <f>'Первичные данные 4 кл.'!BM6</f>
        <v>0</v>
      </c>
      <c r="S5" s="23">
        <f>'Первичные данные 4 кл.'!BQ6</f>
        <v>0</v>
      </c>
      <c r="T5" s="23">
        <f>'Первичные данные 4 кл.'!BU6</f>
        <v>0</v>
      </c>
    </row>
    <row r="6" spans="1:22" ht="13.5" thickBot="1" x14ac:dyDescent="0.25">
      <c r="A6" s="25" t="s">
        <v>47</v>
      </c>
      <c r="B6" s="322" t="str">
        <f>IF('инд. оценка уровня 4 кл.'!V5=1,'инд. оценка уровня 2кл.'!$B$41,'инд. оценка уровня 2кл.'!$B$40)</f>
        <v>НИЖЕ БАЗОВОГО</v>
      </c>
      <c r="C6" s="323"/>
      <c r="D6" s="323"/>
      <c r="E6" s="323"/>
      <c r="F6" s="324"/>
      <c r="G6" s="322" t="str">
        <f>IF('инд. оценка уровня 4 кл.'!W5=1,'инд. оценка уровня 2кл.'!$B$41,'инд. оценка уровня 2кл.'!$B$40)</f>
        <v>НИЖЕ БАЗОВОГО</v>
      </c>
      <c r="H6" s="323"/>
      <c r="I6" s="323"/>
      <c r="J6" s="323"/>
      <c r="K6" s="323"/>
      <c r="L6" s="323"/>
      <c r="M6" s="323"/>
      <c r="N6" s="323"/>
      <c r="O6" s="323"/>
      <c r="P6" s="323"/>
      <c r="Q6" s="322" t="str">
        <f>IF('инд. оценка уровня 4 кл.'!X5=1,'инд. оценка уровня 2кл.'!$B$41,'инд. оценка уровня 2кл.'!$B$40)</f>
        <v>НИЖЕ БАЗОВОГО</v>
      </c>
      <c r="R6" s="323"/>
      <c r="S6" s="323"/>
      <c r="T6" s="324"/>
    </row>
    <row r="7" spans="1:22" s="245" customFormat="1" x14ac:dyDescent="0.2">
      <c r="A7" s="25" t="s">
        <v>49</v>
      </c>
      <c r="B7" s="22" t="str">
        <f>'инд. прогресс 4 кл.'!C6</f>
        <v>D</v>
      </c>
      <c r="C7" s="22" t="str">
        <f>'инд. прогресс 4 кл.'!D6</f>
        <v>D</v>
      </c>
      <c r="D7" s="22" t="str">
        <f>'инд. прогресс 4 кл.'!E6</f>
        <v>D</v>
      </c>
      <c r="E7" s="22" t="str">
        <f>'инд. прогресс 4 кл.'!F6</f>
        <v>D</v>
      </c>
      <c r="F7" s="22" t="str">
        <f>'инд. прогресс 4 кл.'!G6</f>
        <v>D</v>
      </c>
      <c r="G7" s="22" t="str">
        <f>'инд. прогресс 4 кл.'!H6</f>
        <v>D</v>
      </c>
      <c r="H7" s="22" t="str">
        <f>'инд. прогресс 4 кл.'!I6</f>
        <v>D</v>
      </c>
      <c r="I7" s="22" t="str">
        <f>'инд. прогресс 4 кл.'!J6</f>
        <v>D</v>
      </c>
      <c r="J7" s="22" t="str">
        <f>'инд. прогресс 4 кл.'!K6</f>
        <v>D</v>
      </c>
      <c r="K7" s="22" t="str">
        <f>'инд. прогресс 4 кл.'!L6</f>
        <v>D</v>
      </c>
      <c r="L7" s="22" t="str">
        <f>'инд. прогресс 4 кл.'!M6</f>
        <v>D</v>
      </c>
      <c r="M7" s="22" t="str">
        <f>'инд. прогресс 4 кл.'!N6</f>
        <v>D</v>
      </c>
      <c r="N7" s="22" t="str">
        <f>'инд. прогресс 4 кл.'!O6</f>
        <v>D</v>
      </c>
      <c r="O7" s="22" t="str">
        <f>'инд. прогресс 4 кл.'!P6</f>
        <v>D</v>
      </c>
      <c r="P7" s="22" t="str">
        <f>'инд. прогресс 4 кл.'!Q6</f>
        <v>D</v>
      </c>
      <c r="Q7" s="22" t="str">
        <f>'инд. прогресс 4 кл.'!R6</f>
        <v>D</v>
      </c>
      <c r="R7" s="22" t="str">
        <f>'инд. прогресс 4 кл.'!S6</f>
        <v>D</v>
      </c>
      <c r="S7" s="22" t="str">
        <f>'инд. прогресс 4 кл.'!T6</f>
        <v>D</v>
      </c>
      <c r="T7" s="22" t="str">
        <f>'инд. прогресс 4 кл.'!U6</f>
        <v>D</v>
      </c>
    </row>
    <row r="8" spans="1:22" ht="13.5" thickBot="1" x14ac:dyDescent="0.25">
      <c r="A8" s="196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</row>
    <row r="9" spans="1:22" x14ac:dyDescent="0.2">
      <c r="A9" s="331" t="s">
        <v>42</v>
      </c>
      <c r="B9" s="332"/>
      <c r="C9" s="332"/>
      <c r="D9" s="332"/>
      <c r="E9" s="332"/>
      <c r="F9" s="333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</row>
    <row r="10" spans="1:22" ht="13.5" thickBot="1" x14ac:dyDescent="0.25">
      <c r="A10" s="334"/>
      <c r="B10" s="335"/>
      <c r="C10" s="335"/>
      <c r="D10" s="335"/>
      <c r="E10" s="335"/>
      <c r="F10" s="336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</row>
    <row r="11" spans="1:22" x14ac:dyDescent="0.2">
      <c r="A11" s="30" t="s">
        <v>128</v>
      </c>
      <c r="B11" s="319">
        <f>SUM(B5:T5)</f>
        <v>0</v>
      </c>
      <c r="C11" s="320"/>
      <c r="D11" s="320"/>
      <c r="E11" s="320"/>
      <c r="F11" s="321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</row>
    <row r="12" spans="1:22" x14ac:dyDescent="0.2">
      <c r="A12" s="201" t="s">
        <v>30</v>
      </c>
      <c r="B12" s="501" t="str">
        <f>IF('инд. оценка уровня 4 кл.'!Y5=1,'инд. оценка уровня 2кл.'!$B$41,'инд. оценка уровня 2кл.'!$B$40)</f>
        <v>НИЖЕ БАЗОВОГО</v>
      </c>
      <c r="C12" s="502"/>
      <c r="D12" s="502"/>
      <c r="E12" s="502"/>
      <c r="F12" s="503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</row>
    <row r="13" spans="1:22" x14ac:dyDescent="0.2">
      <c r="A13" s="202"/>
      <c r="B13" s="495"/>
      <c r="C13" s="495"/>
      <c r="D13" s="495"/>
      <c r="E13" s="495"/>
      <c r="F13" s="495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</row>
    <row r="14" spans="1:22" x14ac:dyDescent="0.2">
      <c r="A14" s="32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</row>
    <row r="15" spans="1:22" x14ac:dyDescent="0.2">
      <c r="A15" s="32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</row>
    <row r="16" spans="1:22" x14ac:dyDescent="0.2">
      <c r="A16" s="33" t="s">
        <v>50</v>
      </c>
      <c r="B16" s="33"/>
      <c r="C16" s="27"/>
      <c r="D16" s="194"/>
      <c r="E16" s="194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</row>
    <row r="17" spans="1:21" x14ac:dyDescent="0.2">
      <c r="A17" s="34" t="s">
        <v>51</v>
      </c>
      <c r="B17" s="496"/>
      <c r="C17" s="496"/>
      <c r="D17" s="195"/>
      <c r="E17" s="194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</row>
    <row r="18" spans="1:21" x14ac:dyDescent="0.2">
      <c r="A18" s="34" t="s">
        <v>52</v>
      </c>
      <c r="B18" s="497"/>
      <c r="C18" s="497"/>
      <c r="D18" s="194"/>
      <c r="E18" s="194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</row>
    <row r="19" spans="1:21" x14ac:dyDescent="0.2">
      <c r="A19" s="32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</row>
    <row r="20" spans="1:21" x14ac:dyDescent="0.2">
      <c r="A20" s="32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</row>
    <row r="21" spans="1:21" x14ac:dyDescent="0.2">
      <c r="A21" s="32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</row>
    <row r="22" spans="1:21" x14ac:dyDescent="0.2">
      <c r="A22" s="32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</row>
    <row r="23" spans="1:21" x14ac:dyDescent="0.2">
      <c r="A23" s="32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</row>
    <row r="24" spans="1:21" x14ac:dyDescent="0.2">
      <c r="A24" s="32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</row>
    <row r="25" spans="1:21" x14ac:dyDescent="0.2">
      <c r="A25" s="32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</row>
    <row r="26" spans="1:21" x14ac:dyDescent="0.2">
      <c r="A26" s="32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</row>
    <row r="27" spans="1:21" ht="18.75" x14ac:dyDescent="0.2">
      <c r="A27" s="504" t="s">
        <v>142</v>
      </c>
      <c r="B27" s="504"/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</row>
    <row r="28" spans="1:21" ht="18.75" thickBot="1" x14ac:dyDescent="0.3">
      <c r="A28" s="505" t="str">
        <f>A31</f>
        <v>Байков Егор</v>
      </c>
      <c r="B28" s="505"/>
      <c r="C28" s="505"/>
      <c r="D28" s="505"/>
      <c r="E28" s="505"/>
      <c r="F28" s="505"/>
      <c r="G28" s="505"/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15">
        <f>U2+1</f>
        <v>2</v>
      </c>
    </row>
    <row r="29" spans="1:21" x14ac:dyDescent="0.2">
      <c r="A29" s="16"/>
      <c r="B29" s="328" t="s">
        <v>18</v>
      </c>
      <c r="C29" s="329"/>
      <c r="D29" s="506"/>
      <c r="E29" s="506"/>
      <c r="F29" s="330"/>
      <c r="G29" s="328" t="s">
        <v>19</v>
      </c>
      <c r="H29" s="329"/>
      <c r="I29" s="329"/>
      <c r="J29" s="329"/>
      <c r="K29" s="329"/>
      <c r="L29" s="329"/>
      <c r="M29" s="329"/>
      <c r="N29" s="329"/>
      <c r="O29" s="329"/>
      <c r="P29" s="329"/>
      <c r="Q29" s="328" t="s">
        <v>34</v>
      </c>
      <c r="R29" s="329"/>
      <c r="S29" s="506"/>
      <c r="T29" s="330"/>
    </row>
    <row r="30" spans="1:21" ht="92.25" thickBot="1" x14ac:dyDescent="0.25">
      <c r="A30" s="17"/>
      <c r="B30" s="18" t="s">
        <v>39</v>
      </c>
      <c r="C30" s="19" t="s">
        <v>3</v>
      </c>
      <c r="D30" s="188" t="s">
        <v>13</v>
      </c>
      <c r="E30" s="188" t="s">
        <v>93</v>
      </c>
      <c r="F30" s="20" t="s">
        <v>94</v>
      </c>
      <c r="G30" s="18" t="s">
        <v>4</v>
      </c>
      <c r="H30" s="19" t="s">
        <v>5</v>
      </c>
      <c r="I30" s="19" t="s">
        <v>36</v>
      </c>
      <c r="J30" s="19" t="s">
        <v>40</v>
      </c>
      <c r="K30" s="19" t="s">
        <v>35</v>
      </c>
      <c r="L30" s="19" t="s">
        <v>8</v>
      </c>
      <c r="M30" s="19" t="s">
        <v>17</v>
      </c>
      <c r="N30" s="19" t="s">
        <v>124</v>
      </c>
      <c r="O30" s="19" t="s">
        <v>90</v>
      </c>
      <c r="P30" s="19" t="s">
        <v>123</v>
      </c>
      <c r="Q30" s="18" t="s">
        <v>14</v>
      </c>
      <c r="R30" s="19" t="s">
        <v>15</v>
      </c>
      <c r="S30" s="188" t="s">
        <v>16</v>
      </c>
      <c r="T30" s="20" t="s">
        <v>131</v>
      </c>
    </row>
    <row r="31" spans="1:21" x14ac:dyDescent="0.2">
      <c r="A31" s="21" t="str">
        <f>'Первичные данные 4 кл.'!B7</f>
        <v>Байков Егор</v>
      </c>
      <c r="B31" s="22">
        <f>'Первичные данные 4 кл.'!E7</f>
        <v>0</v>
      </c>
      <c r="C31" s="22">
        <f>'Первичные данные 4 кл.'!H7</f>
        <v>0</v>
      </c>
      <c r="D31" s="23">
        <f>'Первичные данные 4 кл.'!K7</f>
        <v>0</v>
      </c>
      <c r="E31" s="23">
        <f>'Первичные данные 4 кл.'!N7</f>
        <v>0</v>
      </c>
      <c r="F31" s="23">
        <f>'Первичные данные 4 кл.'!Q7</f>
        <v>0</v>
      </c>
      <c r="G31" s="23">
        <f>'Первичные данные 4 кл.'!U7</f>
        <v>0</v>
      </c>
      <c r="H31" s="23">
        <f>'Первичные данные 4 кл.'!Y7</f>
        <v>0</v>
      </c>
      <c r="I31" s="23">
        <f>'Первичные данные 4 кл.'!AC7</f>
        <v>0</v>
      </c>
      <c r="J31" s="23">
        <f>'Первичные данные 4 кл.'!AG7</f>
        <v>0</v>
      </c>
      <c r="K31" s="23">
        <f>'Первичные данные 4 кл.'!AK7</f>
        <v>0</v>
      </c>
      <c r="L31" s="23">
        <f>'Первичные данные 4 кл.'!AO7</f>
        <v>0</v>
      </c>
      <c r="M31" s="23">
        <f>'Первичные данные 4 кл.'!AS7</f>
        <v>0</v>
      </c>
      <c r="N31" s="23">
        <f>'Первичные данные 4 кл.'!AW7</f>
        <v>0</v>
      </c>
      <c r="O31" s="23">
        <f>'Первичные данные 4 кл.'!BA7</f>
        <v>0</v>
      </c>
      <c r="P31" s="23">
        <f>'Первичные данные 4 кл.'!BE7</f>
        <v>0</v>
      </c>
      <c r="Q31" s="23">
        <f>'Первичные данные 4 кл.'!BI7</f>
        <v>0</v>
      </c>
      <c r="R31" s="23">
        <f>'Первичные данные 4 кл.'!BM7</f>
        <v>0</v>
      </c>
      <c r="S31" s="23">
        <f>'Первичные данные 4 кл.'!BQ7</f>
        <v>0</v>
      </c>
      <c r="T31" s="23">
        <f>'Первичные данные 4 кл.'!BU7</f>
        <v>0</v>
      </c>
    </row>
    <row r="32" spans="1:21" ht="13.5" thickBot="1" x14ac:dyDescent="0.25">
      <c r="A32" s="25" t="s">
        <v>47</v>
      </c>
      <c r="B32" s="322" t="str">
        <f>IF('инд. оценка уровня 4 кл.'!V6=1,'инд. оценка уровня 2кл.'!$B$41,'инд. оценка уровня 2кл.'!$B$40)</f>
        <v>НИЖЕ БАЗОВОГО</v>
      </c>
      <c r="C32" s="323"/>
      <c r="D32" s="323"/>
      <c r="E32" s="323"/>
      <c r="F32" s="324"/>
      <c r="G32" s="322" t="str">
        <f>IF('инд. оценка уровня 4 кл.'!W6=1,'инд. оценка уровня 2кл.'!$B$41,'инд. оценка уровня 2кл.'!$B$40)</f>
        <v>НИЖЕ БАЗОВОГО</v>
      </c>
      <c r="H32" s="323"/>
      <c r="I32" s="323"/>
      <c r="J32" s="323"/>
      <c r="K32" s="323"/>
      <c r="L32" s="323"/>
      <c r="M32" s="323"/>
      <c r="N32" s="323"/>
      <c r="O32" s="323"/>
      <c r="P32" s="323"/>
      <c r="Q32" s="322" t="str">
        <f>IF('инд. оценка уровня 4 кл.'!X6=1,'инд. оценка уровня 2кл.'!$B$41,'инд. оценка уровня 2кл.'!$B$40)</f>
        <v>НИЖЕ БАЗОВОГО</v>
      </c>
      <c r="R32" s="323"/>
      <c r="S32" s="323"/>
      <c r="T32" s="324"/>
    </row>
    <row r="33" spans="1:20" s="245" customFormat="1" x14ac:dyDescent="0.2">
      <c r="A33" s="25" t="s">
        <v>49</v>
      </c>
      <c r="B33" s="22" t="str">
        <f>'инд. прогресс 4 кл.'!C7</f>
        <v>D</v>
      </c>
      <c r="C33" s="22" t="str">
        <f>'инд. прогресс 4 кл.'!D7</f>
        <v>D</v>
      </c>
      <c r="D33" s="22" t="str">
        <f>'инд. прогресс 4 кл.'!E7</f>
        <v>D</v>
      </c>
      <c r="E33" s="22" t="str">
        <f>'инд. прогресс 4 кл.'!F7</f>
        <v>D</v>
      </c>
      <c r="F33" s="22" t="str">
        <f>'инд. прогресс 4 кл.'!G7</f>
        <v>D</v>
      </c>
      <c r="G33" s="22" t="str">
        <f>'инд. прогресс 4 кл.'!H7</f>
        <v>C</v>
      </c>
      <c r="H33" s="22" t="str">
        <f>'инд. прогресс 4 кл.'!I7</f>
        <v>C</v>
      </c>
      <c r="I33" s="22" t="str">
        <f>'инд. прогресс 4 кл.'!J7</f>
        <v>C</v>
      </c>
      <c r="J33" s="22" t="str">
        <f>'инд. прогресс 4 кл.'!K7</f>
        <v>C</v>
      </c>
      <c r="K33" s="22" t="str">
        <f>'инд. прогресс 4 кл.'!L7</f>
        <v>D</v>
      </c>
      <c r="L33" s="22" t="str">
        <f>'инд. прогресс 4 кл.'!M7</f>
        <v>D</v>
      </c>
      <c r="M33" s="22" t="str">
        <f>'инд. прогресс 4 кл.'!N7</f>
        <v>C</v>
      </c>
      <c r="N33" s="22" t="str">
        <f>'инд. прогресс 4 кл.'!O7</f>
        <v>C</v>
      </c>
      <c r="O33" s="22" t="str">
        <f>'инд. прогресс 4 кл.'!P7</f>
        <v>C</v>
      </c>
      <c r="P33" s="22" t="str">
        <f>'инд. прогресс 4 кл.'!Q7</f>
        <v>C</v>
      </c>
      <c r="Q33" s="22" t="str">
        <f>'инд. прогресс 4 кл.'!R7</f>
        <v>C</v>
      </c>
      <c r="R33" s="22" t="str">
        <f>'инд. прогресс 4 кл.'!S7</f>
        <v>C</v>
      </c>
      <c r="S33" s="22" t="str">
        <f>'инд. прогресс 4 кл.'!T7</f>
        <v>C</v>
      </c>
      <c r="T33" s="22" t="str">
        <f>'инд. прогресс 4 кл.'!U7</f>
        <v>D</v>
      </c>
    </row>
    <row r="34" spans="1:20" ht="13.5" thickBot="1" x14ac:dyDescent="0.25">
      <c r="A34" s="196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</row>
    <row r="35" spans="1:20" ht="12.95" customHeight="1" x14ac:dyDescent="0.2">
      <c r="A35" s="331" t="s">
        <v>42</v>
      </c>
      <c r="B35" s="332"/>
      <c r="C35" s="332"/>
      <c r="D35" s="332"/>
      <c r="E35" s="332"/>
      <c r="F35" s="333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</row>
    <row r="36" spans="1:20" ht="14.1" customHeight="1" thickBot="1" x14ac:dyDescent="0.25">
      <c r="A36" s="334"/>
      <c r="B36" s="335"/>
      <c r="C36" s="335"/>
      <c r="D36" s="335"/>
      <c r="E36" s="335"/>
      <c r="F36" s="336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</row>
    <row r="37" spans="1:20" x14ac:dyDescent="0.2">
      <c r="A37" s="30" t="s">
        <v>128</v>
      </c>
      <c r="B37" s="319">
        <f>SUM(B31:T31)</f>
        <v>0</v>
      </c>
      <c r="C37" s="320"/>
      <c r="D37" s="320"/>
      <c r="E37" s="320"/>
      <c r="F37" s="321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</row>
    <row r="38" spans="1:20" x14ac:dyDescent="0.2">
      <c r="A38" s="201" t="s">
        <v>30</v>
      </c>
      <c r="B38" s="501" t="str">
        <f>IF('инд. оценка уровня 4 кл.'!Y6=1,'инд. оценка уровня 2кл.'!$B$41,'инд. оценка уровня 2кл.'!$B$40)</f>
        <v>НИЖЕ БАЗОВОГО</v>
      </c>
      <c r="C38" s="502"/>
      <c r="D38" s="502"/>
      <c r="E38" s="502"/>
      <c r="F38" s="503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</row>
    <row r="39" spans="1:20" x14ac:dyDescent="0.2">
      <c r="A39" s="202"/>
      <c r="B39" s="495"/>
      <c r="C39" s="495"/>
      <c r="D39" s="495"/>
      <c r="E39" s="495"/>
      <c r="F39" s="495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</row>
    <row r="40" spans="1:20" x14ac:dyDescent="0.2">
      <c r="A40" s="32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</row>
    <row r="41" spans="1:20" x14ac:dyDescent="0.2">
      <c r="A41" s="32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</row>
    <row r="42" spans="1:20" x14ac:dyDescent="0.2">
      <c r="A42" s="33" t="s">
        <v>50</v>
      </c>
      <c r="B42" s="33"/>
      <c r="C42" s="27"/>
      <c r="D42" s="194"/>
      <c r="E42" s="194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</row>
    <row r="43" spans="1:20" x14ac:dyDescent="0.2">
      <c r="A43" s="34" t="s">
        <v>51</v>
      </c>
      <c r="B43" s="496"/>
      <c r="C43" s="496"/>
      <c r="D43" s="195"/>
      <c r="E43" s="194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</row>
    <row r="44" spans="1:20" x14ac:dyDescent="0.2">
      <c r="A44" s="34" t="s">
        <v>52</v>
      </c>
      <c r="B44" s="497"/>
      <c r="C44" s="497"/>
      <c r="D44" s="194"/>
      <c r="E44" s="194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</row>
    <row r="45" spans="1:20" x14ac:dyDescent="0.2">
      <c r="A45" s="32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</row>
    <row r="46" spans="1:20" x14ac:dyDescent="0.2">
      <c r="A46" s="32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</row>
    <row r="47" spans="1:20" x14ac:dyDescent="0.2">
      <c r="A47" s="32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</row>
    <row r="48" spans="1:20" x14ac:dyDescent="0.2">
      <c r="A48" s="32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</row>
    <row r="49" spans="1:21" x14ac:dyDescent="0.2">
      <c r="A49" s="32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</row>
    <row r="50" spans="1:21" x14ac:dyDescent="0.2">
      <c r="A50" s="32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</row>
    <row r="51" spans="1:21" x14ac:dyDescent="0.2">
      <c r="A51" s="32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</row>
    <row r="52" spans="1:21" x14ac:dyDescent="0.2">
      <c r="A52" s="32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</row>
    <row r="53" spans="1:21" ht="18.75" x14ac:dyDescent="0.2">
      <c r="A53" s="504" t="s">
        <v>142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</row>
    <row r="54" spans="1:21" ht="18.75" thickBot="1" x14ac:dyDescent="0.3">
      <c r="A54" s="505" t="str">
        <f>A57</f>
        <v>Боклаганич Артем</v>
      </c>
      <c r="B54" s="505"/>
      <c r="C54" s="505"/>
      <c r="D54" s="505"/>
      <c r="E54" s="505"/>
      <c r="F54" s="505"/>
      <c r="G54" s="505"/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15">
        <f>U28+1</f>
        <v>3</v>
      </c>
    </row>
    <row r="55" spans="1:21" x14ac:dyDescent="0.2">
      <c r="A55" s="16"/>
      <c r="B55" s="328" t="s">
        <v>18</v>
      </c>
      <c r="C55" s="329"/>
      <c r="D55" s="506"/>
      <c r="E55" s="506"/>
      <c r="F55" s="330"/>
      <c r="G55" s="328" t="s">
        <v>19</v>
      </c>
      <c r="H55" s="329"/>
      <c r="I55" s="329"/>
      <c r="J55" s="329"/>
      <c r="K55" s="329"/>
      <c r="L55" s="329"/>
      <c r="M55" s="329"/>
      <c r="N55" s="329"/>
      <c r="O55" s="329"/>
      <c r="P55" s="329"/>
      <c r="Q55" s="328" t="s">
        <v>34</v>
      </c>
      <c r="R55" s="329"/>
      <c r="S55" s="506"/>
      <c r="T55" s="330"/>
    </row>
    <row r="56" spans="1:21" ht="92.25" thickBot="1" x14ac:dyDescent="0.25">
      <c r="A56" s="17"/>
      <c r="B56" s="18" t="s">
        <v>39</v>
      </c>
      <c r="C56" s="19" t="s">
        <v>3</v>
      </c>
      <c r="D56" s="188" t="s">
        <v>13</v>
      </c>
      <c r="E56" s="188" t="s">
        <v>93</v>
      </c>
      <c r="F56" s="20" t="s">
        <v>94</v>
      </c>
      <c r="G56" s="18" t="s">
        <v>4</v>
      </c>
      <c r="H56" s="19" t="s">
        <v>5</v>
      </c>
      <c r="I56" s="19" t="s">
        <v>36</v>
      </c>
      <c r="J56" s="19" t="s">
        <v>40</v>
      </c>
      <c r="K56" s="19" t="s">
        <v>35</v>
      </c>
      <c r="L56" s="19" t="s">
        <v>8</v>
      </c>
      <c r="M56" s="19" t="s">
        <v>17</v>
      </c>
      <c r="N56" s="19" t="s">
        <v>124</v>
      </c>
      <c r="O56" s="19" t="s">
        <v>90</v>
      </c>
      <c r="P56" s="19" t="s">
        <v>123</v>
      </c>
      <c r="Q56" s="18" t="s">
        <v>14</v>
      </c>
      <c r="R56" s="19" t="s">
        <v>15</v>
      </c>
      <c r="S56" s="188" t="s">
        <v>16</v>
      </c>
      <c r="T56" s="20" t="s">
        <v>131</v>
      </c>
    </row>
    <row r="57" spans="1:21" x14ac:dyDescent="0.2">
      <c r="A57" s="21" t="str">
        <f>'Первичные данные 4 кл.'!B8</f>
        <v>Боклаганич Артем</v>
      </c>
      <c r="B57" s="22">
        <f>'Первичные данные 4 кл.'!E8</f>
        <v>0</v>
      </c>
      <c r="C57" s="22">
        <f>'Первичные данные 4 кл.'!H8</f>
        <v>0</v>
      </c>
      <c r="D57" s="23">
        <f>'Первичные данные 4 кл.'!K8</f>
        <v>0</v>
      </c>
      <c r="E57" s="23">
        <f>'Первичные данные 4 кл.'!N8</f>
        <v>0</v>
      </c>
      <c r="F57" s="23">
        <f>'Первичные данные 4 кл.'!Q8</f>
        <v>0</v>
      </c>
      <c r="G57" s="23">
        <f>'Первичные данные 4 кл.'!U8</f>
        <v>0</v>
      </c>
      <c r="H57" s="23">
        <f>'Первичные данные 4 кл.'!Y8</f>
        <v>0</v>
      </c>
      <c r="I57" s="23">
        <f>'Первичные данные 4 кл.'!AC8</f>
        <v>0</v>
      </c>
      <c r="J57" s="23">
        <f>'Первичные данные 4 кл.'!AG8</f>
        <v>0</v>
      </c>
      <c r="K57" s="23">
        <f>'Первичные данные 4 кл.'!AK8</f>
        <v>0</v>
      </c>
      <c r="L57" s="23">
        <f>'Первичные данные 4 кл.'!AO8</f>
        <v>0</v>
      </c>
      <c r="M57" s="23">
        <f>'Первичные данные 4 кл.'!AS8</f>
        <v>0</v>
      </c>
      <c r="N57" s="23">
        <f>'Первичные данные 4 кл.'!AW8</f>
        <v>0</v>
      </c>
      <c r="O57" s="23">
        <f>'Первичные данные 4 кл.'!BA8</f>
        <v>0</v>
      </c>
      <c r="P57" s="23">
        <f>'Первичные данные 4 кл.'!BE8</f>
        <v>0</v>
      </c>
      <c r="Q57" s="23">
        <f>'Первичные данные 4 кл.'!BI8</f>
        <v>0</v>
      </c>
      <c r="R57" s="23">
        <f>'Первичные данные 4 кл.'!BM8</f>
        <v>0</v>
      </c>
      <c r="S57" s="23">
        <f>'Первичные данные 4 кл.'!BQ8</f>
        <v>0</v>
      </c>
      <c r="T57" s="23">
        <f>'Первичные данные 4 кл.'!BU8</f>
        <v>0</v>
      </c>
    </row>
    <row r="58" spans="1:21" ht="13.5" thickBot="1" x14ac:dyDescent="0.25">
      <c r="A58" s="25" t="s">
        <v>47</v>
      </c>
      <c r="B58" s="322" t="str">
        <f>IF('инд. оценка уровня 4 кл.'!V7=1,'инд. оценка уровня 2кл.'!$B$41,'инд. оценка уровня 2кл.'!$B$40)</f>
        <v>НИЖЕ БАЗОВОГО</v>
      </c>
      <c r="C58" s="323"/>
      <c r="D58" s="323"/>
      <c r="E58" s="323"/>
      <c r="F58" s="324"/>
      <c r="G58" s="322" t="str">
        <f>IF('инд. оценка уровня 4 кл.'!W7=1,'инд. оценка уровня 2кл.'!$B$41,'инд. оценка уровня 2кл.'!$B$40)</f>
        <v>НИЖЕ БАЗОВОГО</v>
      </c>
      <c r="H58" s="323"/>
      <c r="I58" s="323"/>
      <c r="J58" s="323"/>
      <c r="K58" s="323"/>
      <c r="L58" s="323"/>
      <c r="M58" s="323"/>
      <c r="N58" s="323"/>
      <c r="O58" s="323"/>
      <c r="P58" s="323"/>
      <c r="Q58" s="322" t="str">
        <f>IF('инд. оценка уровня 4 кл.'!X7=1,'инд. оценка уровня 2кл.'!$B$41,'инд. оценка уровня 2кл.'!$B$40)</f>
        <v>НИЖЕ БАЗОВОГО</v>
      </c>
      <c r="R58" s="323"/>
      <c r="S58" s="323"/>
      <c r="T58" s="324"/>
    </row>
    <row r="59" spans="1:21" s="245" customFormat="1" x14ac:dyDescent="0.2">
      <c r="A59" s="25" t="s">
        <v>49</v>
      </c>
      <c r="B59" s="22" t="str">
        <f>'инд. прогресс 4 кл.'!C8</f>
        <v>D</v>
      </c>
      <c r="C59" s="22" t="str">
        <f>'инд. прогресс 4 кл.'!D8</f>
        <v>D</v>
      </c>
      <c r="D59" s="22" t="str">
        <f>'инд. прогресс 4 кл.'!E8</f>
        <v>D</v>
      </c>
      <c r="E59" s="22" t="str">
        <f>'инд. прогресс 4 кл.'!F8</f>
        <v>D</v>
      </c>
      <c r="F59" s="22" t="str">
        <f>'инд. прогресс 4 кл.'!G8</f>
        <v>D</v>
      </c>
      <c r="G59" s="22" t="str">
        <f>'инд. прогресс 4 кл.'!H8</f>
        <v>D</v>
      </c>
      <c r="H59" s="22" t="str">
        <f>'инд. прогресс 4 кл.'!I8</f>
        <v>C</v>
      </c>
      <c r="I59" s="22" t="str">
        <f>'инд. прогресс 4 кл.'!J8</f>
        <v>D</v>
      </c>
      <c r="J59" s="22" t="str">
        <f>'инд. прогресс 4 кл.'!K8</f>
        <v>D</v>
      </c>
      <c r="K59" s="22" t="str">
        <f>'инд. прогресс 4 кл.'!L8</f>
        <v>D</v>
      </c>
      <c r="L59" s="22" t="str">
        <f>'инд. прогресс 4 кл.'!M8</f>
        <v>D</v>
      </c>
      <c r="M59" s="22" t="str">
        <f>'инд. прогресс 4 кл.'!N8</f>
        <v>D</v>
      </c>
      <c r="N59" s="22" t="str">
        <f>'инд. прогресс 4 кл.'!O8</f>
        <v>D</v>
      </c>
      <c r="O59" s="22" t="str">
        <f>'инд. прогресс 4 кл.'!P8</f>
        <v>D</v>
      </c>
      <c r="P59" s="22" t="str">
        <f>'инд. прогресс 4 кл.'!Q8</f>
        <v>D</v>
      </c>
      <c r="Q59" s="22" t="str">
        <f>'инд. прогресс 4 кл.'!R8</f>
        <v>D</v>
      </c>
      <c r="R59" s="22" t="str">
        <f>'инд. прогресс 4 кл.'!S8</f>
        <v>D</v>
      </c>
      <c r="S59" s="22" t="str">
        <f>'инд. прогресс 4 кл.'!T8</f>
        <v>C</v>
      </c>
      <c r="T59" s="22" t="str">
        <f>'инд. прогресс 4 кл.'!U8</f>
        <v>D</v>
      </c>
    </row>
    <row r="60" spans="1:21" ht="13.5" thickBot="1" x14ac:dyDescent="0.25">
      <c r="A60" s="196"/>
      <c r="B60" s="238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</row>
    <row r="61" spans="1:21" ht="12.95" customHeight="1" x14ac:dyDescent="0.2">
      <c r="A61" s="331" t="s">
        <v>42</v>
      </c>
      <c r="B61" s="332"/>
      <c r="C61" s="332"/>
      <c r="D61" s="332"/>
      <c r="E61" s="332"/>
      <c r="F61" s="333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</row>
    <row r="62" spans="1:21" ht="14.1" customHeight="1" thickBot="1" x14ac:dyDescent="0.25">
      <c r="A62" s="334"/>
      <c r="B62" s="335"/>
      <c r="C62" s="335"/>
      <c r="D62" s="335"/>
      <c r="E62" s="335"/>
      <c r="F62" s="336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</row>
    <row r="63" spans="1:21" x14ac:dyDescent="0.2">
      <c r="A63" s="30" t="s">
        <v>128</v>
      </c>
      <c r="B63" s="319">
        <f>SUM(B57:T57)</f>
        <v>0</v>
      </c>
      <c r="C63" s="320"/>
      <c r="D63" s="320"/>
      <c r="E63" s="320"/>
      <c r="F63" s="321"/>
      <c r="G63" s="238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</row>
    <row r="64" spans="1:21" x14ac:dyDescent="0.2">
      <c r="A64" s="201" t="s">
        <v>30</v>
      </c>
      <c r="B64" s="501" t="str">
        <f>IF('инд. оценка уровня 4 кл.'!Y7=1,'инд. оценка уровня 2кл.'!$B$41,'инд. оценка уровня 2кл.'!$B$40)</f>
        <v>НИЖЕ БАЗОВОГО</v>
      </c>
      <c r="C64" s="502"/>
      <c r="D64" s="502"/>
      <c r="E64" s="502"/>
      <c r="F64" s="503"/>
      <c r="G64" s="238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</row>
    <row r="65" spans="1:21" x14ac:dyDescent="0.2">
      <c r="A65" s="202"/>
      <c r="B65" s="495"/>
      <c r="C65" s="495"/>
      <c r="D65" s="495"/>
      <c r="E65" s="495"/>
      <c r="F65" s="495"/>
      <c r="G65" s="238"/>
      <c r="H65" s="238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</row>
    <row r="66" spans="1:21" x14ac:dyDescent="0.2">
      <c r="A66" s="32"/>
      <c r="B66" s="238"/>
      <c r="C66" s="238"/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</row>
    <row r="67" spans="1:21" x14ac:dyDescent="0.2">
      <c r="A67" s="32"/>
      <c r="B67" s="238"/>
      <c r="C67" s="238"/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</row>
    <row r="68" spans="1:21" x14ac:dyDescent="0.2">
      <c r="A68" s="33" t="s">
        <v>50</v>
      </c>
      <c r="B68" s="33"/>
      <c r="C68" s="27"/>
      <c r="D68" s="194"/>
      <c r="E68" s="194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</row>
    <row r="69" spans="1:21" x14ac:dyDescent="0.2">
      <c r="A69" s="34" t="s">
        <v>51</v>
      </c>
      <c r="B69" s="496"/>
      <c r="C69" s="496"/>
      <c r="D69" s="195"/>
      <c r="E69" s="194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</row>
    <row r="70" spans="1:21" x14ac:dyDescent="0.2">
      <c r="A70" s="34" t="s">
        <v>52</v>
      </c>
      <c r="B70" s="497"/>
      <c r="C70" s="497"/>
      <c r="D70" s="194"/>
      <c r="E70" s="194"/>
      <c r="F70" s="238"/>
      <c r="G70" s="238"/>
      <c r="H70" s="238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</row>
    <row r="71" spans="1:21" x14ac:dyDescent="0.2">
      <c r="A71" s="32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</row>
    <row r="72" spans="1:21" x14ac:dyDescent="0.2">
      <c r="A72" s="32"/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</row>
    <row r="73" spans="1:21" x14ac:dyDescent="0.2">
      <c r="A73" s="32"/>
      <c r="B73" s="238"/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</row>
    <row r="74" spans="1:21" x14ac:dyDescent="0.2">
      <c r="A74" s="32"/>
      <c r="B74" s="238"/>
      <c r="C74" s="238"/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</row>
    <row r="75" spans="1:21" x14ac:dyDescent="0.2">
      <c r="A75" s="32"/>
      <c r="B75" s="238"/>
      <c r="C75" s="238"/>
      <c r="D75" s="238"/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</row>
    <row r="76" spans="1:21" x14ac:dyDescent="0.2">
      <c r="A76" s="32"/>
      <c r="B76" s="238"/>
      <c r="C76" s="238"/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</row>
    <row r="77" spans="1:21" x14ac:dyDescent="0.2">
      <c r="A77" s="32"/>
      <c r="B77" s="238"/>
      <c r="C77" s="238"/>
      <c r="D77" s="238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</row>
    <row r="78" spans="1:21" x14ac:dyDescent="0.2">
      <c r="A78" s="32"/>
      <c r="B78" s="238"/>
      <c r="C78" s="238"/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</row>
    <row r="79" spans="1:21" ht="18.75" x14ac:dyDescent="0.2">
      <c r="A79" s="504" t="s">
        <v>142</v>
      </c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</row>
    <row r="80" spans="1:21" ht="18.75" thickBot="1" x14ac:dyDescent="0.3">
      <c r="A80" s="505" t="str">
        <f>A83</f>
        <v>Бутакова Мария</v>
      </c>
      <c r="B80" s="505"/>
      <c r="C80" s="505"/>
      <c r="D80" s="505"/>
      <c r="E80" s="505"/>
      <c r="F80" s="505"/>
      <c r="G80" s="505"/>
      <c r="H80" s="505"/>
      <c r="I80" s="505"/>
      <c r="J80" s="505"/>
      <c r="K80" s="505"/>
      <c r="L80" s="505"/>
      <c r="M80" s="505"/>
      <c r="N80" s="505"/>
      <c r="O80" s="505"/>
      <c r="P80" s="505"/>
      <c r="Q80" s="505"/>
      <c r="R80" s="505"/>
      <c r="S80" s="505"/>
      <c r="T80" s="505"/>
      <c r="U80" s="15">
        <f>U54+1</f>
        <v>4</v>
      </c>
    </row>
    <row r="81" spans="1:20" x14ac:dyDescent="0.2">
      <c r="A81" s="16"/>
      <c r="B81" s="328" t="s">
        <v>18</v>
      </c>
      <c r="C81" s="329"/>
      <c r="D81" s="506"/>
      <c r="E81" s="506"/>
      <c r="F81" s="330"/>
      <c r="G81" s="328" t="s">
        <v>19</v>
      </c>
      <c r="H81" s="329"/>
      <c r="I81" s="329"/>
      <c r="J81" s="329"/>
      <c r="K81" s="329"/>
      <c r="L81" s="329"/>
      <c r="M81" s="329"/>
      <c r="N81" s="329"/>
      <c r="O81" s="329"/>
      <c r="P81" s="329"/>
      <c r="Q81" s="328" t="s">
        <v>34</v>
      </c>
      <c r="R81" s="329"/>
      <c r="S81" s="506"/>
      <c r="T81" s="330"/>
    </row>
    <row r="82" spans="1:20" ht="92.25" thickBot="1" x14ac:dyDescent="0.25">
      <c r="A82" s="17"/>
      <c r="B82" s="18" t="s">
        <v>39</v>
      </c>
      <c r="C82" s="19" t="s">
        <v>3</v>
      </c>
      <c r="D82" s="188" t="s">
        <v>13</v>
      </c>
      <c r="E82" s="188" t="s">
        <v>93</v>
      </c>
      <c r="F82" s="20" t="s">
        <v>94</v>
      </c>
      <c r="G82" s="18" t="s">
        <v>4</v>
      </c>
      <c r="H82" s="19" t="s">
        <v>5</v>
      </c>
      <c r="I82" s="19" t="s">
        <v>36</v>
      </c>
      <c r="J82" s="19" t="s">
        <v>40</v>
      </c>
      <c r="K82" s="19" t="s">
        <v>35</v>
      </c>
      <c r="L82" s="19" t="s">
        <v>8</v>
      </c>
      <c r="M82" s="19" t="s">
        <v>17</v>
      </c>
      <c r="N82" s="19" t="s">
        <v>124</v>
      </c>
      <c r="O82" s="19" t="s">
        <v>90</v>
      </c>
      <c r="P82" s="19" t="s">
        <v>123</v>
      </c>
      <c r="Q82" s="18" t="s">
        <v>14</v>
      </c>
      <c r="R82" s="19" t="s">
        <v>15</v>
      </c>
      <c r="S82" s="188" t="s">
        <v>16</v>
      </c>
      <c r="T82" s="20" t="s">
        <v>131</v>
      </c>
    </row>
    <row r="83" spans="1:20" x14ac:dyDescent="0.2">
      <c r="A83" s="21" t="str">
        <f>'Первичные данные 4 кл.'!B9</f>
        <v>Бутакова Мария</v>
      </c>
      <c r="B83" s="22">
        <f>'Первичные данные 4 кл.'!E9</f>
        <v>0</v>
      </c>
      <c r="C83" s="22">
        <f>'Первичные данные 4 кл.'!H9</f>
        <v>0</v>
      </c>
      <c r="D83" s="23">
        <f>'Первичные данные 4 кл.'!K9</f>
        <v>0</v>
      </c>
      <c r="E83" s="23">
        <f>'Первичные данные 4 кл.'!N9</f>
        <v>0</v>
      </c>
      <c r="F83" s="23">
        <f>'Первичные данные 4 кл.'!Q9</f>
        <v>0</v>
      </c>
      <c r="G83" s="23">
        <f>'Первичные данные 4 кл.'!U9</f>
        <v>0</v>
      </c>
      <c r="H83" s="23">
        <f>'Первичные данные 4 кл.'!Y9</f>
        <v>0</v>
      </c>
      <c r="I83" s="23">
        <f>'Первичные данные 4 кл.'!AC9</f>
        <v>0</v>
      </c>
      <c r="J83" s="23">
        <f>'Первичные данные 4 кл.'!AG9</f>
        <v>0</v>
      </c>
      <c r="K83" s="23">
        <f>'Первичные данные 4 кл.'!AK9</f>
        <v>0</v>
      </c>
      <c r="L83" s="23">
        <f>'Первичные данные 4 кл.'!AO9</f>
        <v>0</v>
      </c>
      <c r="M83" s="23">
        <f>'Первичные данные 4 кл.'!AS9</f>
        <v>0</v>
      </c>
      <c r="N83" s="23">
        <f>'Первичные данные 4 кл.'!AW9</f>
        <v>0</v>
      </c>
      <c r="O83" s="23">
        <f>'Первичные данные 4 кл.'!BA9</f>
        <v>0</v>
      </c>
      <c r="P83" s="23">
        <f>'Первичные данные 4 кл.'!BE9</f>
        <v>0</v>
      </c>
      <c r="Q83" s="23">
        <f>'Первичные данные 4 кл.'!BI9</f>
        <v>0</v>
      </c>
      <c r="R83" s="23">
        <f>'Первичные данные 4 кл.'!BM9</f>
        <v>0</v>
      </c>
      <c r="S83" s="23">
        <f>'Первичные данные 4 кл.'!BQ9</f>
        <v>0</v>
      </c>
      <c r="T83" s="23">
        <f>'Первичные данные 4 кл.'!BU9</f>
        <v>0</v>
      </c>
    </row>
    <row r="84" spans="1:20" ht="13.5" thickBot="1" x14ac:dyDescent="0.25">
      <c r="A84" s="25" t="s">
        <v>47</v>
      </c>
      <c r="B84" s="322" t="str">
        <f>IF('инд. оценка уровня 4 кл.'!V8=1,'инд. оценка уровня 2кл.'!$B$41,'инд. оценка уровня 2кл.'!$B$40)</f>
        <v>НИЖЕ БАЗОВОГО</v>
      </c>
      <c r="C84" s="323"/>
      <c r="D84" s="323"/>
      <c r="E84" s="323"/>
      <c r="F84" s="324"/>
      <c r="G84" s="322" t="str">
        <f>IF('инд. оценка уровня 4 кл.'!W8=1,'инд. оценка уровня 2кл.'!$B$41,'инд. оценка уровня 2кл.'!$B$40)</f>
        <v>НИЖЕ БАЗОВОГО</v>
      </c>
      <c r="H84" s="323"/>
      <c r="I84" s="323"/>
      <c r="J84" s="323"/>
      <c r="K84" s="323"/>
      <c r="L84" s="323"/>
      <c r="M84" s="323"/>
      <c r="N84" s="323"/>
      <c r="O84" s="323"/>
      <c r="P84" s="323"/>
      <c r="Q84" s="322" t="str">
        <f>IF('инд. оценка уровня 4 кл.'!X8=1,'инд. оценка уровня 2кл.'!$B$41,'инд. оценка уровня 2кл.'!$B$40)</f>
        <v>НИЖЕ БАЗОВОГО</v>
      </c>
      <c r="R84" s="323"/>
      <c r="S84" s="323"/>
      <c r="T84" s="324"/>
    </row>
    <row r="85" spans="1:20" s="245" customFormat="1" x14ac:dyDescent="0.2">
      <c r="A85" s="25" t="s">
        <v>49</v>
      </c>
      <c r="B85" s="22" t="str">
        <f>'инд. прогресс 4 кл.'!C9</f>
        <v>D</v>
      </c>
      <c r="C85" s="22" t="str">
        <f>'инд. прогресс 4 кл.'!D9</f>
        <v>D</v>
      </c>
      <c r="D85" s="22" t="str">
        <f>'инд. прогресс 4 кл.'!E9</f>
        <v>D</v>
      </c>
      <c r="E85" s="22" t="str">
        <f>'инд. прогресс 4 кл.'!F9</f>
        <v>D</v>
      </c>
      <c r="F85" s="22" t="str">
        <f>'инд. прогресс 4 кл.'!G9</f>
        <v>D</v>
      </c>
      <c r="G85" s="22" t="str">
        <f>'инд. прогресс 4 кл.'!H9</f>
        <v>C</v>
      </c>
      <c r="H85" s="22" t="str">
        <f>'инд. прогресс 4 кл.'!I9</f>
        <v>C</v>
      </c>
      <c r="I85" s="22" t="str">
        <f>'инд. прогресс 4 кл.'!J9</f>
        <v>C</v>
      </c>
      <c r="J85" s="22" t="str">
        <f>'инд. прогресс 4 кл.'!K9</f>
        <v>C</v>
      </c>
      <c r="K85" s="22" t="str">
        <f>'инд. прогресс 4 кл.'!L9</f>
        <v>D</v>
      </c>
      <c r="L85" s="22" t="str">
        <f>'инд. прогресс 4 кл.'!M9</f>
        <v>C</v>
      </c>
      <c r="M85" s="22" t="str">
        <f>'инд. прогресс 4 кл.'!N9</f>
        <v>C</v>
      </c>
      <c r="N85" s="22" t="str">
        <f>'инд. прогресс 4 кл.'!O9</f>
        <v>D</v>
      </c>
      <c r="O85" s="22" t="str">
        <f>'инд. прогресс 4 кл.'!P9</f>
        <v>C</v>
      </c>
      <c r="P85" s="22" t="str">
        <f>'инд. прогресс 4 кл.'!Q9</f>
        <v>C</v>
      </c>
      <c r="Q85" s="22" t="str">
        <f>'инд. прогресс 4 кл.'!R9</f>
        <v>D</v>
      </c>
      <c r="R85" s="22" t="str">
        <f>'инд. прогресс 4 кл.'!S9</f>
        <v>C</v>
      </c>
      <c r="S85" s="22" t="str">
        <f>'инд. прогресс 4 кл.'!T9</f>
        <v>C</v>
      </c>
      <c r="T85" s="22" t="str">
        <f>'инд. прогресс 4 кл.'!U9</f>
        <v>D</v>
      </c>
    </row>
    <row r="86" spans="1:20" ht="13.5" thickBot="1" x14ac:dyDescent="0.25">
      <c r="A86" s="196"/>
      <c r="B86" s="238"/>
      <c r="C86" s="238"/>
      <c r="D86" s="238"/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</row>
    <row r="87" spans="1:20" ht="12.95" customHeight="1" x14ac:dyDescent="0.2">
      <c r="A87" s="331" t="s">
        <v>42</v>
      </c>
      <c r="B87" s="332"/>
      <c r="C87" s="332"/>
      <c r="D87" s="332"/>
      <c r="E87" s="332"/>
      <c r="F87" s="333"/>
      <c r="G87" s="238"/>
      <c r="H87" s="238"/>
      <c r="I87" s="238"/>
      <c r="J87" s="238"/>
      <c r="K87" s="238"/>
      <c r="L87" s="238"/>
      <c r="M87" s="238"/>
      <c r="N87" s="238"/>
      <c r="O87" s="238"/>
      <c r="P87" s="238"/>
      <c r="Q87" s="238"/>
      <c r="R87" s="238"/>
      <c r="S87" s="238"/>
      <c r="T87" s="238"/>
    </row>
    <row r="88" spans="1:20" ht="14.1" customHeight="1" thickBot="1" x14ac:dyDescent="0.25">
      <c r="A88" s="334"/>
      <c r="B88" s="335"/>
      <c r="C88" s="335"/>
      <c r="D88" s="335"/>
      <c r="E88" s="335"/>
      <c r="F88" s="336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</row>
    <row r="89" spans="1:20" x14ac:dyDescent="0.2">
      <c r="A89" s="30" t="s">
        <v>128</v>
      </c>
      <c r="B89" s="319">
        <f>SUM(B83:T83)</f>
        <v>0</v>
      </c>
      <c r="C89" s="320"/>
      <c r="D89" s="320"/>
      <c r="E89" s="320"/>
      <c r="F89" s="321"/>
      <c r="G89" s="238"/>
      <c r="H89" s="238"/>
      <c r="I89" s="238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</row>
    <row r="90" spans="1:20" x14ac:dyDescent="0.2">
      <c r="A90" s="201" t="s">
        <v>30</v>
      </c>
      <c r="B90" s="501" t="str">
        <f>IF('инд. оценка уровня 4 кл.'!Y8=1,'инд. оценка уровня 2кл.'!$B$41,'инд. оценка уровня 2кл.'!$B$40)</f>
        <v>НИЖЕ БАЗОВОГО</v>
      </c>
      <c r="C90" s="502"/>
      <c r="D90" s="502"/>
      <c r="E90" s="502"/>
      <c r="F90" s="503"/>
      <c r="G90" s="238"/>
      <c r="H90" s="238"/>
      <c r="I90" s="238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</row>
    <row r="91" spans="1:20" x14ac:dyDescent="0.2">
      <c r="A91" s="202"/>
      <c r="B91" s="495"/>
      <c r="C91" s="495"/>
      <c r="D91" s="495"/>
      <c r="E91" s="495"/>
      <c r="F91" s="495"/>
      <c r="G91" s="238"/>
      <c r="H91" s="238"/>
      <c r="I91" s="238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</row>
    <row r="92" spans="1:20" x14ac:dyDescent="0.2">
      <c r="A92" s="32"/>
      <c r="B92" s="238"/>
      <c r="C92" s="238"/>
      <c r="D92" s="238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</row>
    <row r="93" spans="1:20" x14ac:dyDescent="0.2">
      <c r="A93" s="32"/>
      <c r="B93" s="238"/>
      <c r="C93" s="238"/>
      <c r="D93" s="238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</row>
    <row r="94" spans="1:20" x14ac:dyDescent="0.2">
      <c r="A94" s="33" t="s">
        <v>50</v>
      </c>
      <c r="B94" s="33"/>
      <c r="C94" s="27"/>
      <c r="D94" s="194"/>
      <c r="E94" s="194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</row>
    <row r="95" spans="1:20" x14ac:dyDescent="0.2">
      <c r="A95" s="34" t="s">
        <v>51</v>
      </c>
      <c r="B95" s="496"/>
      <c r="C95" s="496"/>
      <c r="D95" s="195"/>
      <c r="E95" s="194"/>
      <c r="F95" s="238"/>
      <c r="G95" s="238"/>
      <c r="H95" s="238"/>
      <c r="I95" s="238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</row>
    <row r="96" spans="1:20" x14ac:dyDescent="0.2">
      <c r="A96" s="34" t="s">
        <v>52</v>
      </c>
      <c r="B96" s="497"/>
      <c r="C96" s="497"/>
      <c r="D96" s="194"/>
      <c r="E96" s="194"/>
      <c r="F96" s="238"/>
      <c r="G96" s="238"/>
      <c r="H96" s="238"/>
      <c r="I96" s="238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</row>
    <row r="97" spans="1:21" x14ac:dyDescent="0.2">
      <c r="A97" s="32"/>
      <c r="B97" s="238"/>
      <c r="C97" s="238"/>
      <c r="D97" s="238"/>
      <c r="E97" s="238"/>
      <c r="F97" s="238"/>
      <c r="G97" s="238"/>
      <c r="H97" s="238"/>
      <c r="I97" s="238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</row>
    <row r="98" spans="1:21" x14ac:dyDescent="0.2">
      <c r="A98" s="32"/>
      <c r="B98" s="238"/>
      <c r="C98" s="238"/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</row>
    <row r="99" spans="1:21" x14ac:dyDescent="0.2">
      <c r="A99" s="32"/>
      <c r="B99" s="238"/>
      <c r="C99" s="238"/>
      <c r="D99" s="238"/>
      <c r="E99" s="238"/>
      <c r="F99" s="238"/>
      <c r="G99" s="238"/>
      <c r="H99" s="238"/>
      <c r="I99" s="238"/>
      <c r="J99" s="238"/>
      <c r="K99" s="238"/>
      <c r="L99" s="238"/>
      <c r="M99" s="238"/>
      <c r="N99" s="238"/>
      <c r="O99" s="238"/>
      <c r="P99" s="238"/>
      <c r="Q99" s="238"/>
      <c r="R99" s="238"/>
      <c r="S99" s="238"/>
      <c r="T99" s="238"/>
    </row>
    <row r="100" spans="1:21" x14ac:dyDescent="0.2">
      <c r="A100" s="32"/>
      <c r="B100" s="238"/>
      <c r="C100" s="238"/>
      <c r="D100" s="238"/>
      <c r="E100" s="238"/>
      <c r="F100" s="238"/>
      <c r="G100" s="238"/>
      <c r="H100" s="238"/>
      <c r="I100" s="238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</row>
    <row r="101" spans="1:21" x14ac:dyDescent="0.2">
      <c r="A101" s="32"/>
      <c r="B101" s="238"/>
      <c r="C101" s="238"/>
      <c r="D101" s="238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</row>
    <row r="102" spans="1:21" x14ac:dyDescent="0.2">
      <c r="A102" s="32"/>
      <c r="B102" s="238"/>
      <c r="C102" s="238"/>
      <c r="D102" s="238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</row>
    <row r="103" spans="1:21" x14ac:dyDescent="0.2">
      <c r="A103" s="32"/>
      <c r="B103" s="238"/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</row>
    <row r="104" spans="1:21" x14ac:dyDescent="0.2">
      <c r="A104" s="32"/>
      <c r="B104" s="238"/>
      <c r="C104" s="238"/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</row>
    <row r="105" spans="1:21" ht="18.75" x14ac:dyDescent="0.2">
      <c r="A105" s="504" t="s">
        <v>142</v>
      </c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</row>
    <row r="106" spans="1:21" ht="18.75" thickBot="1" x14ac:dyDescent="0.3">
      <c r="A106" s="505" t="str">
        <f>A109</f>
        <v>Волков Владислав</v>
      </c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15">
        <f>U80+1</f>
        <v>5</v>
      </c>
    </row>
    <row r="107" spans="1:21" x14ac:dyDescent="0.2">
      <c r="A107" s="16"/>
      <c r="B107" s="328" t="s">
        <v>18</v>
      </c>
      <c r="C107" s="329"/>
      <c r="D107" s="506"/>
      <c r="E107" s="506"/>
      <c r="F107" s="330"/>
      <c r="G107" s="328" t="s">
        <v>19</v>
      </c>
      <c r="H107" s="329"/>
      <c r="I107" s="329"/>
      <c r="J107" s="329"/>
      <c r="K107" s="329"/>
      <c r="L107" s="329"/>
      <c r="M107" s="329"/>
      <c r="N107" s="329"/>
      <c r="O107" s="329"/>
      <c r="P107" s="329"/>
      <c r="Q107" s="328" t="s">
        <v>34</v>
      </c>
      <c r="R107" s="329"/>
      <c r="S107" s="506"/>
      <c r="T107" s="330"/>
    </row>
    <row r="108" spans="1:21" ht="92.25" thickBot="1" x14ac:dyDescent="0.25">
      <c r="A108" s="17"/>
      <c r="B108" s="18" t="s">
        <v>39</v>
      </c>
      <c r="C108" s="19" t="s">
        <v>3</v>
      </c>
      <c r="D108" s="188" t="s">
        <v>13</v>
      </c>
      <c r="E108" s="188" t="s">
        <v>93</v>
      </c>
      <c r="F108" s="20" t="s">
        <v>94</v>
      </c>
      <c r="G108" s="18" t="s">
        <v>4</v>
      </c>
      <c r="H108" s="19" t="s">
        <v>5</v>
      </c>
      <c r="I108" s="19" t="s">
        <v>36</v>
      </c>
      <c r="J108" s="19" t="s">
        <v>40</v>
      </c>
      <c r="K108" s="19" t="s">
        <v>35</v>
      </c>
      <c r="L108" s="19" t="s">
        <v>8</v>
      </c>
      <c r="M108" s="19" t="s">
        <v>17</v>
      </c>
      <c r="N108" s="19" t="s">
        <v>124</v>
      </c>
      <c r="O108" s="19" t="s">
        <v>90</v>
      </c>
      <c r="P108" s="19" t="s">
        <v>123</v>
      </c>
      <c r="Q108" s="18" t="s">
        <v>14</v>
      </c>
      <c r="R108" s="19" t="s">
        <v>15</v>
      </c>
      <c r="S108" s="188" t="s">
        <v>16</v>
      </c>
      <c r="T108" s="20" t="s">
        <v>131</v>
      </c>
    </row>
    <row r="109" spans="1:21" x14ac:dyDescent="0.2">
      <c r="A109" s="21" t="str">
        <f>'Первичные данные 4 кл.'!B10</f>
        <v>Волков Владислав</v>
      </c>
      <c r="B109" s="22">
        <f>'Первичные данные 4 кл.'!E10</f>
        <v>0</v>
      </c>
      <c r="C109" s="22">
        <f>'Первичные данные 4 кл.'!H10</f>
        <v>0</v>
      </c>
      <c r="D109" s="23">
        <f>'Первичные данные 4 кл.'!K10</f>
        <v>0</v>
      </c>
      <c r="E109" s="23">
        <f>'Первичные данные 4 кл.'!N10</f>
        <v>0</v>
      </c>
      <c r="F109" s="23">
        <f>'Первичные данные 4 кл.'!Q10</f>
        <v>0</v>
      </c>
      <c r="G109" s="23">
        <f>'Первичные данные 4 кл.'!U10</f>
        <v>0</v>
      </c>
      <c r="H109" s="23">
        <f>'Первичные данные 4 кл.'!Y10</f>
        <v>0</v>
      </c>
      <c r="I109" s="23">
        <f>'Первичные данные 4 кл.'!AC10</f>
        <v>0</v>
      </c>
      <c r="J109" s="23">
        <f>'Первичные данные 4 кл.'!AG10</f>
        <v>0</v>
      </c>
      <c r="K109" s="23">
        <f>'Первичные данные 4 кл.'!AK10</f>
        <v>0</v>
      </c>
      <c r="L109" s="23">
        <f>'Первичные данные 4 кл.'!AO10</f>
        <v>0</v>
      </c>
      <c r="M109" s="23">
        <f>'Первичные данные 4 кл.'!AS10</f>
        <v>0</v>
      </c>
      <c r="N109" s="23">
        <f>'Первичные данные 4 кл.'!AW10</f>
        <v>0</v>
      </c>
      <c r="O109" s="23">
        <f>'Первичные данные 4 кл.'!BA10</f>
        <v>0</v>
      </c>
      <c r="P109" s="23">
        <f>'Первичные данные 4 кл.'!BE10</f>
        <v>0</v>
      </c>
      <c r="Q109" s="23">
        <f>'Первичные данные 4 кл.'!BI10</f>
        <v>0</v>
      </c>
      <c r="R109" s="23">
        <f>'Первичные данные 4 кл.'!BM10</f>
        <v>0</v>
      </c>
      <c r="S109" s="23">
        <f>'Первичные данные 4 кл.'!BQ10</f>
        <v>0</v>
      </c>
      <c r="T109" s="23">
        <f>'Первичные данные 4 кл.'!BU10</f>
        <v>0</v>
      </c>
    </row>
    <row r="110" spans="1:21" ht="13.5" thickBot="1" x14ac:dyDescent="0.25">
      <c r="A110" s="25" t="s">
        <v>47</v>
      </c>
      <c r="B110" s="322" t="str">
        <f>IF('инд. оценка уровня 4 кл.'!V9=1,'инд. оценка уровня 2кл.'!$B$41,'инд. оценка уровня 2кл.'!$B$40)</f>
        <v>НИЖЕ БАЗОВОГО</v>
      </c>
      <c r="C110" s="323"/>
      <c r="D110" s="323"/>
      <c r="E110" s="323"/>
      <c r="F110" s="324"/>
      <c r="G110" s="322" t="str">
        <f>IF('инд. оценка уровня 4 кл.'!W9=1,'инд. оценка уровня 2кл.'!$B$41,'инд. оценка уровня 2кл.'!$B$40)</f>
        <v>НИЖЕ БАЗОВОГО</v>
      </c>
      <c r="H110" s="323"/>
      <c r="I110" s="323"/>
      <c r="J110" s="323"/>
      <c r="K110" s="323"/>
      <c r="L110" s="323"/>
      <c r="M110" s="323"/>
      <c r="N110" s="323"/>
      <c r="O110" s="323"/>
      <c r="P110" s="323"/>
      <c r="Q110" s="322" t="str">
        <f>IF('инд. оценка уровня 4 кл.'!X9=1,'инд. оценка уровня 2кл.'!$B$41,'инд. оценка уровня 2кл.'!$B$40)</f>
        <v>НИЖЕ БАЗОВОГО</v>
      </c>
      <c r="R110" s="323"/>
      <c r="S110" s="323"/>
      <c r="T110" s="324"/>
    </row>
    <row r="111" spans="1:21" s="245" customFormat="1" x14ac:dyDescent="0.2">
      <c r="A111" s="25" t="s">
        <v>49</v>
      </c>
      <c r="B111" s="22" t="str">
        <f>'инд. прогресс 4 кл.'!C10</f>
        <v>D</v>
      </c>
      <c r="C111" s="22" t="str">
        <f>'инд. прогресс 4 кл.'!D10</f>
        <v>D</v>
      </c>
      <c r="D111" s="22" t="str">
        <f>'инд. прогресс 4 кл.'!E10</f>
        <v>D</v>
      </c>
      <c r="E111" s="22" t="str">
        <f>'инд. прогресс 4 кл.'!F10</f>
        <v>D</v>
      </c>
      <c r="F111" s="22" t="str">
        <f>'инд. прогресс 4 кл.'!G10</f>
        <v>D</v>
      </c>
      <c r="G111" s="22" t="str">
        <f>'инд. прогресс 4 кл.'!H10</f>
        <v>C</v>
      </c>
      <c r="H111" s="22" t="str">
        <f>'инд. прогресс 4 кл.'!I10</f>
        <v>D</v>
      </c>
      <c r="I111" s="22" t="str">
        <f>'инд. прогресс 4 кл.'!J10</f>
        <v>D</v>
      </c>
      <c r="J111" s="22" t="str">
        <f>'инд. прогресс 4 кл.'!K10</f>
        <v>D</v>
      </c>
      <c r="K111" s="22" t="str">
        <f>'инд. прогресс 4 кл.'!L10</f>
        <v>C</v>
      </c>
      <c r="L111" s="22" t="str">
        <f>'инд. прогресс 4 кл.'!M10</f>
        <v>C</v>
      </c>
      <c r="M111" s="22" t="str">
        <f>'инд. прогресс 4 кл.'!N10</f>
        <v>C</v>
      </c>
      <c r="N111" s="22" t="str">
        <f>'инд. прогресс 4 кл.'!O10</f>
        <v>D</v>
      </c>
      <c r="O111" s="22" t="str">
        <f>'инд. прогресс 4 кл.'!P10</f>
        <v>D</v>
      </c>
      <c r="P111" s="22" t="str">
        <f>'инд. прогресс 4 кл.'!Q10</f>
        <v>D</v>
      </c>
      <c r="Q111" s="22" t="str">
        <f>'инд. прогресс 4 кл.'!R10</f>
        <v>D</v>
      </c>
      <c r="R111" s="22" t="str">
        <f>'инд. прогресс 4 кл.'!S10</f>
        <v>D</v>
      </c>
      <c r="S111" s="22" t="str">
        <f>'инд. прогресс 4 кл.'!T10</f>
        <v>C</v>
      </c>
      <c r="T111" s="22" t="str">
        <f>'инд. прогресс 4 кл.'!U10</f>
        <v>D</v>
      </c>
    </row>
    <row r="112" spans="1:21" ht="13.5" thickBot="1" x14ac:dyDescent="0.25">
      <c r="A112" s="196"/>
      <c r="B112" s="238"/>
      <c r="C112" s="238"/>
      <c r="D112" s="238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</row>
    <row r="113" spans="1:20" ht="12.95" customHeight="1" x14ac:dyDescent="0.2">
      <c r="A113" s="331" t="s">
        <v>42</v>
      </c>
      <c r="B113" s="332"/>
      <c r="C113" s="332"/>
      <c r="D113" s="332"/>
      <c r="E113" s="332"/>
      <c r="F113" s="333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</row>
    <row r="114" spans="1:20" ht="14.1" customHeight="1" thickBot="1" x14ac:dyDescent="0.25">
      <c r="A114" s="334"/>
      <c r="B114" s="335"/>
      <c r="C114" s="335"/>
      <c r="D114" s="335"/>
      <c r="E114" s="335"/>
      <c r="F114" s="336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</row>
    <row r="115" spans="1:20" x14ac:dyDescent="0.2">
      <c r="A115" s="30" t="s">
        <v>128</v>
      </c>
      <c r="B115" s="319">
        <f>SUM(B109:T109)</f>
        <v>0</v>
      </c>
      <c r="C115" s="320"/>
      <c r="D115" s="320"/>
      <c r="E115" s="320"/>
      <c r="F115" s="321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</row>
    <row r="116" spans="1:20" x14ac:dyDescent="0.2">
      <c r="A116" s="201" t="s">
        <v>30</v>
      </c>
      <c r="B116" s="501" t="str">
        <f>IF('инд. оценка уровня 4 кл.'!Y9=1,'инд. оценка уровня 2кл.'!$B$41,'инд. оценка уровня 2кл.'!$B$40)</f>
        <v>НИЖЕ БАЗОВОГО</v>
      </c>
      <c r="C116" s="502"/>
      <c r="D116" s="502"/>
      <c r="E116" s="502"/>
      <c r="F116" s="503"/>
      <c r="G116" s="238"/>
      <c r="H116" s="238"/>
      <c r="I116" s="238"/>
      <c r="J116" s="238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</row>
    <row r="117" spans="1:20" x14ac:dyDescent="0.2">
      <c r="A117" s="202"/>
      <c r="B117" s="495"/>
      <c r="C117" s="495"/>
      <c r="D117" s="495"/>
      <c r="E117" s="495"/>
      <c r="F117" s="495"/>
      <c r="G117" s="238"/>
      <c r="H117" s="238"/>
      <c r="I117" s="238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</row>
    <row r="118" spans="1:20" x14ac:dyDescent="0.2">
      <c r="A118" s="32"/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</row>
    <row r="119" spans="1:20" x14ac:dyDescent="0.2">
      <c r="A119" s="32"/>
      <c r="B119" s="238"/>
      <c r="C119" s="238"/>
      <c r="D119" s="238"/>
      <c r="E119" s="238"/>
      <c r="F119" s="23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</row>
    <row r="120" spans="1:20" x14ac:dyDescent="0.2">
      <c r="A120" s="33" t="s">
        <v>50</v>
      </c>
      <c r="B120" s="33"/>
      <c r="C120" s="27"/>
      <c r="D120" s="194"/>
      <c r="E120" s="194"/>
      <c r="F120" s="238"/>
      <c r="G120" s="238"/>
      <c r="H120" s="238"/>
      <c r="I120" s="238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</row>
    <row r="121" spans="1:20" x14ac:dyDescent="0.2">
      <c r="A121" s="34" t="s">
        <v>51</v>
      </c>
      <c r="B121" s="496"/>
      <c r="C121" s="496"/>
      <c r="D121" s="195"/>
      <c r="E121" s="194"/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</row>
    <row r="122" spans="1:20" x14ac:dyDescent="0.2">
      <c r="A122" s="34" t="s">
        <v>52</v>
      </c>
      <c r="B122" s="497"/>
      <c r="C122" s="497"/>
      <c r="D122" s="194"/>
      <c r="E122" s="194"/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</row>
    <row r="123" spans="1:20" x14ac:dyDescent="0.2">
      <c r="A123" s="32"/>
      <c r="B123" s="238"/>
      <c r="C123" s="238"/>
      <c r="D123" s="238"/>
      <c r="E123" s="238"/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</row>
    <row r="124" spans="1:20" x14ac:dyDescent="0.2">
      <c r="A124" s="32"/>
      <c r="B124" s="238"/>
      <c r="C124" s="238"/>
      <c r="D124" s="238"/>
      <c r="E124" s="238"/>
      <c r="F124" s="238"/>
      <c r="G124" s="238"/>
      <c r="H124" s="238"/>
      <c r="I124" s="238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</row>
    <row r="125" spans="1:20" x14ac:dyDescent="0.2">
      <c r="A125" s="32"/>
      <c r="B125" s="238"/>
      <c r="C125" s="238"/>
      <c r="D125" s="238"/>
      <c r="E125" s="238"/>
      <c r="F125" s="238"/>
      <c r="G125" s="238"/>
      <c r="H125" s="238"/>
      <c r="I125" s="238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</row>
    <row r="126" spans="1:20" x14ac:dyDescent="0.2">
      <c r="A126" s="32"/>
      <c r="B126" s="238"/>
      <c r="C126" s="238"/>
      <c r="D126" s="238"/>
      <c r="E126" s="238"/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</row>
    <row r="127" spans="1:20" x14ac:dyDescent="0.2">
      <c r="A127" s="32"/>
      <c r="B127" s="238"/>
      <c r="C127" s="238"/>
      <c r="D127" s="238"/>
      <c r="E127" s="238"/>
      <c r="F127" s="238"/>
      <c r="G127" s="238"/>
      <c r="H127" s="238"/>
      <c r="I127" s="238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</row>
    <row r="128" spans="1:20" x14ac:dyDescent="0.2">
      <c r="A128" s="32"/>
      <c r="B128" s="238"/>
      <c r="C128" s="238"/>
      <c r="D128" s="238"/>
      <c r="E128" s="238"/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</row>
    <row r="129" spans="1:21" x14ac:dyDescent="0.2">
      <c r="A129" s="32"/>
      <c r="B129" s="238"/>
      <c r="C129" s="238"/>
      <c r="D129" s="238"/>
      <c r="E129" s="238"/>
      <c r="F129" s="238"/>
      <c r="G129" s="238"/>
      <c r="H129" s="238"/>
      <c r="I129" s="238"/>
      <c r="J129" s="238"/>
      <c r="K129" s="238"/>
      <c r="L129" s="238"/>
      <c r="M129" s="238"/>
      <c r="N129" s="238"/>
      <c r="O129" s="238"/>
      <c r="P129" s="238"/>
      <c r="Q129" s="238"/>
      <c r="R129" s="238"/>
      <c r="S129" s="238"/>
      <c r="T129" s="238"/>
    </row>
    <row r="130" spans="1:21" x14ac:dyDescent="0.2">
      <c r="A130" s="32"/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</row>
    <row r="131" spans="1:21" ht="18.75" x14ac:dyDescent="0.2">
      <c r="A131" s="504" t="s">
        <v>142</v>
      </c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</row>
    <row r="132" spans="1:21" ht="18.75" thickBot="1" x14ac:dyDescent="0.3">
      <c r="A132" s="505" t="str">
        <f>A135</f>
        <v>Гук Артем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505"/>
      <c r="O132" s="505"/>
      <c r="P132" s="505"/>
      <c r="Q132" s="505"/>
      <c r="R132" s="505"/>
      <c r="S132" s="505"/>
      <c r="T132" s="505"/>
      <c r="U132" s="15">
        <f>U106+1</f>
        <v>6</v>
      </c>
    </row>
    <row r="133" spans="1:21" x14ac:dyDescent="0.2">
      <c r="A133" s="16"/>
      <c r="B133" s="328" t="s">
        <v>18</v>
      </c>
      <c r="C133" s="329"/>
      <c r="D133" s="506"/>
      <c r="E133" s="506"/>
      <c r="F133" s="330"/>
      <c r="G133" s="328" t="s">
        <v>19</v>
      </c>
      <c r="H133" s="329"/>
      <c r="I133" s="329"/>
      <c r="J133" s="329"/>
      <c r="K133" s="329"/>
      <c r="L133" s="329"/>
      <c r="M133" s="329"/>
      <c r="N133" s="329"/>
      <c r="O133" s="329"/>
      <c r="P133" s="329"/>
      <c r="Q133" s="328" t="s">
        <v>34</v>
      </c>
      <c r="R133" s="329"/>
      <c r="S133" s="506"/>
      <c r="T133" s="330"/>
    </row>
    <row r="134" spans="1:21" ht="92.25" thickBot="1" x14ac:dyDescent="0.25">
      <c r="A134" s="17"/>
      <c r="B134" s="18" t="s">
        <v>39</v>
      </c>
      <c r="C134" s="19" t="s">
        <v>3</v>
      </c>
      <c r="D134" s="188" t="s">
        <v>13</v>
      </c>
      <c r="E134" s="188" t="s">
        <v>93</v>
      </c>
      <c r="F134" s="20" t="s">
        <v>94</v>
      </c>
      <c r="G134" s="18" t="s">
        <v>4</v>
      </c>
      <c r="H134" s="19" t="s">
        <v>5</v>
      </c>
      <c r="I134" s="19" t="s">
        <v>36</v>
      </c>
      <c r="J134" s="19" t="s">
        <v>40</v>
      </c>
      <c r="K134" s="19" t="s">
        <v>35</v>
      </c>
      <c r="L134" s="19" t="s">
        <v>8</v>
      </c>
      <c r="M134" s="19" t="s">
        <v>17</v>
      </c>
      <c r="N134" s="19" t="s">
        <v>124</v>
      </c>
      <c r="O134" s="19" t="s">
        <v>90</v>
      </c>
      <c r="P134" s="19" t="s">
        <v>123</v>
      </c>
      <c r="Q134" s="18" t="s">
        <v>14</v>
      </c>
      <c r="R134" s="19" t="s">
        <v>15</v>
      </c>
      <c r="S134" s="188" t="s">
        <v>16</v>
      </c>
      <c r="T134" s="20" t="s">
        <v>131</v>
      </c>
    </row>
    <row r="135" spans="1:21" x14ac:dyDescent="0.2">
      <c r="A135" s="21" t="str">
        <f>'Первичные данные 4 кл.'!B11</f>
        <v>Гук Артем</v>
      </c>
      <c r="B135" s="22">
        <f>'Первичные данные 4 кл.'!E11</f>
        <v>0</v>
      </c>
      <c r="C135" s="22">
        <f>'Первичные данные 4 кл.'!H11</f>
        <v>0</v>
      </c>
      <c r="D135" s="23">
        <f>'Первичные данные 4 кл.'!K11</f>
        <v>0</v>
      </c>
      <c r="E135" s="23">
        <f>'Первичные данные 4 кл.'!N11</f>
        <v>0</v>
      </c>
      <c r="F135" s="23">
        <f>'Первичные данные 4 кл.'!Q11</f>
        <v>0</v>
      </c>
      <c r="G135" s="23">
        <f>'Первичные данные 4 кл.'!U11</f>
        <v>0</v>
      </c>
      <c r="H135" s="23">
        <f>'Первичные данные 4 кл.'!Y11</f>
        <v>0</v>
      </c>
      <c r="I135" s="23">
        <f>'Первичные данные 4 кл.'!AC11</f>
        <v>0</v>
      </c>
      <c r="J135" s="23">
        <f>'Первичные данные 4 кл.'!AG11</f>
        <v>0</v>
      </c>
      <c r="K135" s="23">
        <f>'Первичные данные 4 кл.'!AK11</f>
        <v>0</v>
      </c>
      <c r="L135" s="23">
        <f>'Первичные данные 4 кл.'!AO11</f>
        <v>0</v>
      </c>
      <c r="M135" s="23">
        <f>'Первичные данные 4 кл.'!AS11</f>
        <v>0</v>
      </c>
      <c r="N135" s="23">
        <f>'Первичные данные 4 кл.'!AW11</f>
        <v>0</v>
      </c>
      <c r="O135" s="23">
        <f>'Первичные данные 4 кл.'!BA11</f>
        <v>0</v>
      </c>
      <c r="P135" s="23">
        <f>'Первичные данные 4 кл.'!BE11</f>
        <v>0</v>
      </c>
      <c r="Q135" s="23">
        <f>'Первичные данные 4 кл.'!BI11</f>
        <v>0</v>
      </c>
      <c r="R135" s="23">
        <f>'Первичные данные 4 кл.'!BM11</f>
        <v>0</v>
      </c>
      <c r="S135" s="23">
        <f>'Первичные данные 4 кл.'!BQ11</f>
        <v>0</v>
      </c>
      <c r="T135" s="23">
        <f>'Первичные данные 4 кл.'!BU11</f>
        <v>0</v>
      </c>
    </row>
    <row r="136" spans="1:21" ht="13.5" thickBot="1" x14ac:dyDescent="0.25">
      <c r="A136" s="25" t="s">
        <v>47</v>
      </c>
      <c r="B136" s="322" t="str">
        <f>IF('инд. оценка уровня 4 кл.'!V10=1,'инд. оценка уровня 2кл.'!$B$41,'инд. оценка уровня 2кл.'!$B$40)</f>
        <v>НИЖЕ БАЗОВОГО</v>
      </c>
      <c r="C136" s="323"/>
      <c r="D136" s="323"/>
      <c r="E136" s="323"/>
      <c r="F136" s="324"/>
      <c r="G136" s="322" t="str">
        <f>IF('инд. оценка уровня 4 кл.'!W10=1,'инд. оценка уровня 2кл.'!$B$41,'инд. оценка уровня 2кл.'!$B$40)</f>
        <v>НИЖЕ БАЗОВОГО</v>
      </c>
      <c r="H136" s="323"/>
      <c r="I136" s="323"/>
      <c r="J136" s="323"/>
      <c r="K136" s="323"/>
      <c r="L136" s="323"/>
      <c r="M136" s="323"/>
      <c r="N136" s="323"/>
      <c r="O136" s="323"/>
      <c r="P136" s="323"/>
      <c r="Q136" s="322" t="str">
        <f>IF('инд. оценка уровня 4 кл.'!X10=1,'инд. оценка уровня 2кл.'!$B$41,'инд. оценка уровня 2кл.'!$B$40)</f>
        <v>НИЖЕ БАЗОВОГО</v>
      </c>
      <c r="R136" s="323"/>
      <c r="S136" s="323"/>
      <c r="T136" s="324"/>
    </row>
    <row r="137" spans="1:21" s="245" customFormat="1" x14ac:dyDescent="0.2">
      <c r="A137" s="25" t="s">
        <v>49</v>
      </c>
      <c r="B137" s="22" t="str">
        <f>'инд. прогресс 4 кл.'!C11</f>
        <v>D</v>
      </c>
      <c r="C137" s="22" t="str">
        <f>'инд. прогресс 4 кл.'!D11</f>
        <v>D</v>
      </c>
      <c r="D137" s="22" t="str">
        <f>'инд. прогресс 4 кл.'!E11</f>
        <v>D</v>
      </c>
      <c r="E137" s="22" t="str">
        <f>'инд. прогресс 4 кл.'!F11</f>
        <v>D</v>
      </c>
      <c r="F137" s="22" t="str">
        <f>'инд. прогресс 4 кл.'!G11</f>
        <v>D</v>
      </c>
      <c r="G137" s="22" t="str">
        <f>'инд. прогресс 4 кл.'!H11</f>
        <v>D</v>
      </c>
      <c r="H137" s="22" t="str">
        <f>'инд. прогресс 4 кл.'!I11</f>
        <v>D</v>
      </c>
      <c r="I137" s="22" t="str">
        <f>'инд. прогресс 4 кл.'!J11</f>
        <v>D</v>
      </c>
      <c r="J137" s="22" t="str">
        <f>'инд. прогресс 4 кл.'!K11</f>
        <v>D</v>
      </c>
      <c r="K137" s="22" t="str">
        <f>'инд. прогресс 4 кл.'!L11</f>
        <v>D</v>
      </c>
      <c r="L137" s="22" t="str">
        <f>'инд. прогресс 4 кл.'!M11</f>
        <v>D</v>
      </c>
      <c r="M137" s="22" t="str">
        <f>'инд. прогресс 4 кл.'!N11</f>
        <v>D</v>
      </c>
      <c r="N137" s="22" t="str">
        <f>'инд. прогресс 4 кл.'!O11</f>
        <v>D</v>
      </c>
      <c r="O137" s="22" t="str">
        <f>'инд. прогресс 4 кл.'!P11</f>
        <v>C</v>
      </c>
      <c r="P137" s="22" t="str">
        <f>'инд. прогресс 4 кл.'!Q11</f>
        <v>D</v>
      </c>
      <c r="Q137" s="22" t="str">
        <f>'инд. прогресс 4 кл.'!R11</f>
        <v>D</v>
      </c>
      <c r="R137" s="22" t="str">
        <f>'инд. прогресс 4 кл.'!S11</f>
        <v>D</v>
      </c>
      <c r="S137" s="22" t="str">
        <f>'инд. прогресс 4 кл.'!T11</f>
        <v>C</v>
      </c>
      <c r="T137" s="22" t="str">
        <f>'инд. прогресс 4 кл.'!U11</f>
        <v>D</v>
      </c>
    </row>
    <row r="138" spans="1:21" ht="13.5" thickBot="1" x14ac:dyDescent="0.25">
      <c r="A138" s="196"/>
      <c r="B138" s="238"/>
      <c r="C138" s="238"/>
      <c r="D138" s="238"/>
      <c r="E138" s="238"/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</row>
    <row r="139" spans="1:21" ht="12.95" customHeight="1" x14ac:dyDescent="0.2">
      <c r="A139" s="331" t="s">
        <v>42</v>
      </c>
      <c r="B139" s="332"/>
      <c r="C139" s="332"/>
      <c r="D139" s="332"/>
      <c r="E139" s="332"/>
      <c r="F139" s="333"/>
      <c r="G139" s="238"/>
      <c r="H139" s="238"/>
      <c r="I139" s="238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</row>
    <row r="140" spans="1:21" ht="14.1" customHeight="1" thickBot="1" x14ac:dyDescent="0.25">
      <c r="A140" s="334"/>
      <c r="B140" s="335"/>
      <c r="C140" s="335"/>
      <c r="D140" s="335"/>
      <c r="E140" s="335"/>
      <c r="F140" s="336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</row>
    <row r="141" spans="1:21" x14ac:dyDescent="0.2">
      <c r="A141" s="30" t="s">
        <v>128</v>
      </c>
      <c r="B141" s="319">
        <f>SUM(B135:T135)</f>
        <v>0</v>
      </c>
      <c r="C141" s="320"/>
      <c r="D141" s="320"/>
      <c r="E141" s="320"/>
      <c r="F141" s="321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</row>
    <row r="142" spans="1:21" x14ac:dyDescent="0.2">
      <c r="A142" s="201" t="s">
        <v>30</v>
      </c>
      <c r="B142" s="501" t="str">
        <f>IF('инд. оценка уровня 4 кл.'!Y10=1,'инд. оценка уровня 2кл.'!$B$41,'инд. оценка уровня 2кл.'!$B$40)</f>
        <v>НИЖЕ БАЗОВОГО</v>
      </c>
      <c r="C142" s="502"/>
      <c r="D142" s="502"/>
      <c r="E142" s="502"/>
      <c r="F142" s="503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</row>
    <row r="143" spans="1:21" x14ac:dyDescent="0.2">
      <c r="A143" s="202"/>
      <c r="B143" s="495"/>
      <c r="C143" s="495"/>
      <c r="D143" s="495"/>
      <c r="E143" s="495"/>
      <c r="F143" s="495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</row>
    <row r="144" spans="1:21" x14ac:dyDescent="0.2">
      <c r="A144" s="32"/>
      <c r="B144" s="238"/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</row>
    <row r="145" spans="1:21" x14ac:dyDescent="0.2">
      <c r="A145" s="32"/>
      <c r="B145" s="238"/>
      <c r="C145" s="238"/>
      <c r="D145" s="238"/>
      <c r="E145" s="238"/>
      <c r="F145" s="238"/>
      <c r="G145" s="238"/>
      <c r="H145" s="238"/>
      <c r="I145" s="238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</row>
    <row r="146" spans="1:21" x14ac:dyDescent="0.2">
      <c r="A146" s="33" t="s">
        <v>50</v>
      </c>
      <c r="B146" s="33"/>
      <c r="C146" s="27"/>
      <c r="D146" s="194"/>
      <c r="E146" s="194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</row>
    <row r="147" spans="1:21" x14ac:dyDescent="0.2">
      <c r="A147" s="34" t="s">
        <v>51</v>
      </c>
      <c r="B147" s="496"/>
      <c r="C147" s="496"/>
      <c r="D147" s="195"/>
      <c r="E147" s="194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</row>
    <row r="148" spans="1:21" x14ac:dyDescent="0.2">
      <c r="A148" s="34" t="s">
        <v>52</v>
      </c>
      <c r="B148" s="497"/>
      <c r="C148" s="497"/>
      <c r="D148" s="194"/>
      <c r="E148" s="194"/>
      <c r="F148" s="238"/>
      <c r="G148" s="238"/>
      <c r="H148" s="238"/>
      <c r="I148" s="238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</row>
    <row r="149" spans="1:21" x14ac:dyDescent="0.2">
      <c r="A149" s="32"/>
      <c r="B149" s="238"/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</row>
    <row r="150" spans="1:21" x14ac:dyDescent="0.2">
      <c r="A150" s="32"/>
      <c r="B150" s="238"/>
      <c r="C150" s="238"/>
      <c r="D150" s="238"/>
      <c r="E150" s="238"/>
      <c r="F150" s="238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</row>
    <row r="151" spans="1:21" x14ac:dyDescent="0.2">
      <c r="A151" s="32"/>
      <c r="B151" s="238"/>
      <c r="C151" s="238"/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</row>
    <row r="152" spans="1:21" x14ac:dyDescent="0.2">
      <c r="A152" s="32"/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</row>
    <row r="153" spans="1:21" x14ac:dyDescent="0.2">
      <c r="A153" s="32"/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</row>
    <row r="154" spans="1:21" x14ac:dyDescent="0.2">
      <c r="A154" s="32"/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</row>
    <row r="155" spans="1:21" x14ac:dyDescent="0.2">
      <c r="A155" s="32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</row>
    <row r="156" spans="1:21" x14ac:dyDescent="0.2">
      <c r="A156" s="32"/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</row>
    <row r="157" spans="1:21" ht="18.75" x14ac:dyDescent="0.2">
      <c r="A157" s="504" t="s">
        <v>142</v>
      </c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</row>
    <row r="158" spans="1:21" ht="18.75" thickBot="1" x14ac:dyDescent="0.3">
      <c r="A158" s="505" t="str">
        <f>A161</f>
        <v>Демченкова Алина</v>
      </c>
      <c r="B158" s="505"/>
      <c r="C158" s="505"/>
      <c r="D158" s="505"/>
      <c r="E158" s="505"/>
      <c r="F158" s="505"/>
      <c r="G158" s="505"/>
      <c r="H158" s="505"/>
      <c r="I158" s="505"/>
      <c r="J158" s="505"/>
      <c r="K158" s="505"/>
      <c r="L158" s="505"/>
      <c r="M158" s="505"/>
      <c r="N158" s="505"/>
      <c r="O158" s="505"/>
      <c r="P158" s="505"/>
      <c r="Q158" s="505"/>
      <c r="R158" s="505"/>
      <c r="S158" s="505"/>
      <c r="T158" s="505"/>
      <c r="U158" s="15">
        <f>U132+1</f>
        <v>7</v>
      </c>
    </row>
    <row r="159" spans="1:21" x14ac:dyDescent="0.2">
      <c r="A159" s="16"/>
      <c r="B159" s="328" t="s">
        <v>18</v>
      </c>
      <c r="C159" s="329"/>
      <c r="D159" s="506"/>
      <c r="E159" s="506"/>
      <c r="F159" s="330"/>
      <c r="G159" s="328" t="s">
        <v>19</v>
      </c>
      <c r="H159" s="329"/>
      <c r="I159" s="329"/>
      <c r="J159" s="329"/>
      <c r="K159" s="329"/>
      <c r="L159" s="329"/>
      <c r="M159" s="329"/>
      <c r="N159" s="329"/>
      <c r="O159" s="329"/>
      <c r="P159" s="329"/>
      <c r="Q159" s="328" t="s">
        <v>34</v>
      </c>
      <c r="R159" s="329"/>
      <c r="S159" s="506"/>
      <c r="T159" s="330"/>
    </row>
    <row r="160" spans="1:21" ht="92.25" thickBot="1" x14ac:dyDescent="0.25">
      <c r="A160" s="17"/>
      <c r="B160" s="18" t="s">
        <v>39</v>
      </c>
      <c r="C160" s="19" t="s">
        <v>3</v>
      </c>
      <c r="D160" s="188" t="s">
        <v>13</v>
      </c>
      <c r="E160" s="188" t="s">
        <v>93</v>
      </c>
      <c r="F160" s="20" t="s">
        <v>94</v>
      </c>
      <c r="G160" s="18" t="s">
        <v>4</v>
      </c>
      <c r="H160" s="19" t="s">
        <v>5</v>
      </c>
      <c r="I160" s="19" t="s">
        <v>36</v>
      </c>
      <c r="J160" s="19" t="s">
        <v>40</v>
      </c>
      <c r="K160" s="19" t="s">
        <v>35</v>
      </c>
      <c r="L160" s="19" t="s">
        <v>8</v>
      </c>
      <c r="M160" s="19" t="s">
        <v>17</v>
      </c>
      <c r="N160" s="19" t="s">
        <v>124</v>
      </c>
      <c r="O160" s="19" t="s">
        <v>90</v>
      </c>
      <c r="P160" s="19" t="s">
        <v>123</v>
      </c>
      <c r="Q160" s="18" t="s">
        <v>14</v>
      </c>
      <c r="R160" s="19" t="s">
        <v>15</v>
      </c>
      <c r="S160" s="188" t="s">
        <v>16</v>
      </c>
      <c r="T160" s="20" t="s">
        <v>131</v>
      </c>
    </row>
    <row r="161" spans="1:20" x14ac:dyDescent="0.2">
      <c r="A161" s="21" t="str">
        <f>'Первичные данные 4 кл.'!B12</f>
        <v>Демченкова Алина</v>
      </c>
      <c r="B161" s="22">
        <f>'Первичные данные 4 кл.'!E12</f>
        <v>0</v>
      </c>
      <c r="C161" s="22">
        <f>'Первичные данные 4 кл.'!H12</f>
        <v>0</v>
      </c>
      <c r="D161" s="23">
        <f>'Первичные данные 4 кл.'!K12</f>
        <v>0</v>
      </c>
      <c r="E161" s="23">
        <f>'Первичные данные 4 кл.'!N12</f>
        <v>0</v>
      </c>
      <c r="F161" s="23">
        <f>'Первичные данные 4 кл.'!Q12</f>
        <v>0</v>
      </c>
      <c r="G161" s="23">
        <f>'Первичные данные 4 кл.'!U12</f>
        <v>0</v>
      </c>
      <c r="H161" s="23">
        <f>'Первичные данные 4 кл.'!Y12</f>
        <v>0</v>
      </c>
      <c r="I161" s="23">
        <f>'Первичные данные 4 кл.'!AC12</f>
        <v>0</v>
      </c>
      <c r="J161" s="23">
        <f>'Первичные данные 4 кл.'!AG12</f>
        <v>0</v>
      </c>
      <c r="K161" s="23">
        <f>'Первичные данные 4 кл.'!AK12</f>
        <v>0</v>
      </c>
      <c r="L161" s="23">
        <f>'Первичные данные 4 кл.'!AO12</f>
        <v>0</v>
      </c>
      <c r="M161" s="23">
        <f>'Первичные данные 4 кл.'!AS12</f>
        <v>0</v>
      </c>
      <c r="N161" s="23">
        <f>'Первичные данные 4 кл.'!AW12</f>
        <v>0</v>
      </c>
      <c r="O161" s="23">
        <f>'Первичные данные 4 кл.'!BA12</f>
        <v>0</v>
      </c>
      <c r="P161" s="23">
        <f>'Первичные данные 4 кл.'!BE12</f>
        <v>0</v>
      </c>
      <c r="Q161" s="23">
        <f>'Первичные данные 4 кл.'!BI12</f>
        <v>0</v>
      </c>
      <c r="R161" s="23">
        <f>'Первичные данные 4 кл.'!BM12</f>
        <v>0</v>
      </c>
      <c r="S161" s="23">
        <f>'Первичные данные 4 кл.'!BQ12</f>
        <v>0</v>
      </c>
      <c r="T161" s="23">
        <f>'Первичные данные 4 кл.'!BU12</f>
        <v>0</v>
      </c>
    </row>
    <row r="162" spans="1:20" ht="13.5" thickBot="1" x14ac:dyDescent="0.25">
      <c r="A162" s="25" t="s">
        <v>47</v>
      </c>
      <c r="B162" s="322" t="str">
        <f>IF('инд. оценка уровня 4 кл.'!V11=1,'инд. оценка уровня 2кл.'!$B$41,'инд. оценка уровня 2кл.'!$B$40)</f>
        <v>НИЖЕ БАЗОВОГО</v>
      </c>
      <c r="C162" s="323"/>
      <c r="D162" s="323"/>
      <c r="E162" s="323"/>
      <c r="F162" s="324"/>
      <c r="G162" s="322" t="str">
        <f>IF('инд. оценка уровня 4 кл.'!W11=1,'инд. оценка уровня 2кл.'!$B$41,'инд. оценка уровня 2кл.'!$B$40)</f>
        <v>НИЖЕ БАЗОВОГО</v>
      </c>
      <c r="H162" s="323"/>
      <c r="I162" s="323"/>
      <c r="J162" s="323"/>
      <c r="K162" s="323"/>
      <c r="L162" s="323"/>
      <c r="M162" s="323"/>
      <c r="N162" s="323"/>
      <c r="O162" s="323"/>
      <c r="P162" s="323"/>
      <c r="Q162" s="322" t="str">
        <f>IF('инд. оценка уровня 4 кл.'!X11=1,'инд. оценка уровня 2кл.'!$B$41,'инд. оценка уровня 2кл.'!$B$40)</f>
        <v>НИЖЕ БАЗОВОГО</v>
      </c>
      <c r="R162" s="323"/>
      <c r="S162" s="323"/>
      <c r="T162" s="324"/>
    </row>
    <row r="163" spans="1:20" s="245" customFormat="1" x14ac:dyDescent="0.2">
      <c r="A163" s="25" t="s">
        <v>49</v>
      </c>
      <c r="B163" s="22" t="str">
        <f>'инд. прогресс 4 кл.'!C12</f>
        <v>D</v>
      </c>
      <c r="C163" s="22" t="str">
        <f>'инд. прогресс 4 кл.'!D12</f>
        <v>D</v>
      </c>
      <c r="D163" s="22" t="str">
        <f>'инд. прогресс 4 кл.'!E12</f>
        <v>D</v>
      </c>
      <c r="E163" s="22" t="str">
        <f>'инд. прогресс 4 кл.'!F12</f>
        <v>D</v>
      </c>
      <c r="F163" s="22" t="str">
        <f>'инд. прогресс 4 кл.'!G12</f>
        <v>D</v>
      </c>
      <c r="G163" s="22" t="str">
        <f>'инд. прогресс 4 кл.'!H12</f>
        <v>D</v>
      </c>
      <c r="H163" s="22" t="str">
        <f>'инд. прогресс 4 кл.'!I12</f>
        <v>D</v>
      </c>
      <c r="I163" s="22" t="str">
        <f>'инд. прогресс 4 кл.'!J12</f>
        <v>D</v>
      </c>
      <c r="J163" s="22" t="str">
        <f>'инд. прогресс 4 кл.'!K12</f>
        <v>D</v>
      </c>
      <c r="K163" s="22" t="str">
        <f>'инд. прогресс 4 кл.'!L12</f>
        <v>D</v>
      </c>
      <c r="L163" s="22" t="str">
        <f>'инд. прогресс 4 кл.'!M12</f>
        <v>D</v>
      </c>
      <c r="M163" s="22" t="str">
        <f>'инд. прогресс 4 кл.'!N12</f>
        <v>D</v>
      </c>
      <c r="N163" s="22" t="str">
        <f>'инд. прогресс 4 кл.'!O12</f>
        <v>D</v>
      </c>
      <c r="O163" s="22" t="str">
        <f>'инд. прогресс 4 кл.'!P12</f>
        <v>D</v>
      </c>
      <c r="P163" s="22" t="str">
        <f>'инд. прогресс 4 кл.'!Q12</f>
        <v>D</v>
      </c>
      <c r="Q163" s="22" t="str">
        <f>'инд. прогресс 4 кл.'!R12</f>
        <v>D</v>
      </c>
      <c r="R163" s="22" t="str">
        <f>'инд. прогресс 4 кл.'!S12</f>
        <v>D</v>
      </c>
      <c r="S163" s="22" t="str">
        <f>'инд. прогресс 4 кл.'!T12</f>
        <v>D</v>
      </c>
      <c r="T163" s="22" t="str">
        <f>'инд. прогресс 4 кл.'!U12</f>
        <v>D</v>
      </c>
    </row>
    <row r="164" spans="1:20" ht="13.5" thickBot="1" x14ac:dyDescent="0.25">
      <c r="A164" s="196"/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</row>
    <row r="165" spans="1:20" ht="12.95" customHeight="1" x14ac:dyDescent="0.2">
      <c r="A165" s="331" t="s">
        <v>42</v>
      </c>
      <c r="B165" s="332"/>
      <c r="C165" s="332"/>
      <c r="D165" s="332"/>
      <c r="E165" s="332"/>
      <c r="F165" s="333"/>
      <c r="G165" s="238"/>
      <c r="H165" s="238"/>
      <c r="I165" s="238"/>
      <c r="J165" s="238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</row>
    <row r="166" spans="1:20" ht="14.1" customHeight="1" thickBot="1" x14ac:dyDescent="0.25">
      <c r="A166" s="334"/>
      <c r="B166" s="335"/>
      <c r="C166" s="335"/>
      <c r="D166" s="335"/>
      <c r="E166" s="335"/>
      <c r="F166" s="336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</row>
    <row r="167" spans="1:20" x14ac:dyDescent="0.2">
      <c r="A167" s="30" t="s">
        <v>128</v>
      </c>
      <c r="B167" s="319">
        <f>SUM(B161:T161)</f>
        <v>0</v>
      </c>
      <c r="C167" s="320"/>
      <c r="D167" s="320"/>
      <c r="E167" s="320"/>
      <c r="F167" s="321"/>
      <c r="G167" s="238"/>
      <c r="H167" s="238"/>
      <c r="I167" s="238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</row>
    <row r="168" spans="1:20" x14ac:dyDescent="0.2">
      <c r="A168" s="201" t="s">
        <v>30</v>
      </c>
      <c r="B168" s="501" t="str">
        <f>IF('инд. оценка уровня 4 кл.'!Y11=1,'инд. оценка уровня 2кл.'!$B$41,'инд. оценка уровня 2кл.'!$B$40)</f>
        <v>НИЖЕ БАЗОВОГО</v>
      </c>
      <c r="C168" s="502"/>
      <c r="D168" s="502"/>
      <c r="E168" s="502"/>
      <c r="F168" s="503"/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</row>
    <row r="169" spans="1:20" x14ac:dyDescent="0.2">
      <c r="A169" s="202"/>
      <c r="B169" s="495"/>
      <c r="C169" s="495"/>
      <c r="D169" s="495"/>
      <c r="E169" s="495"/>
      <c r="F169" s="495"/>
      <c r="G169" s="238"/>
      <c r="H169" s="238"/>
      <c r="I169" s="238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</row>
    <row r="170" spans="1:20" x14ac:dyDescent="0.2">
      <c r="A170" s="32"/>
      <c r="B170" s="238"/>
      <c r="C170" s="238"/>
      <c r="D170" s="238"/>
      <c r="E170" s="238"/>
      <c r="F170" s="238"/>
      <c r="G170" s="238"/>
      <c r="H170" s="238"/>
      <c r="I170" s="238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</row>
    <row r="171" spans="1:20" x14ac:dyDescent="0.2">
      <c r="A171" s="32"/>
      <c r="B171" s="238"/>
      <c r="C171" s="238"/>
      <c r="D171" s="238"/>
      <c r="E171" s="238"/>
      <c r="F171" s="238"/>
      <c r="G171" s="238"/>
      <c r="H171" s="238"/>
      <c r="I171" s="238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</row>
    <row r="172" spans="1:20" x14ac:dyDescent="0.2">
      <c r="A172" s="33" t="s">
        <v>50</v>
      </c>
      <c r="B172" s="33"/>
      <c r="C172" s="27"/>
      <c r="D172" s="194"/>
      <c r="E172" s="194"/>
      <c r="F172" s="238"/>
      <c r="G172" s="238"/>
      <c r="H172" s="238"/>
      <c r="I172" s="238"/>
      <c r="J172" s="238"/>
      <c r="K172" s="238"/>
      <c r="L172" s="238"/>
      <c r="M172" s="238"/>
      <c r="N172" s="238"/>
      <c r="O172" s="238"/>
      <c r="P172" s="238"/>
      <c r="Q172" s="238"/>
      <c r="R172" s="238"/>
      <c r="S172" s="238"/>
      <c r="T172" s="238"/>
    </row>
    <row r="173" spans="1:20" x14ac:dyDescent="0.2">
      <c r="A173" s="34" t="s">
        <v>51</v>
      </c>
      <c r="B173" s="496"/>
      <c r="C173" s="496"/>
      <c r="D173" s="195"/>
      <c r="E173" s="194"/>
      <c r="F173" s="238"/>
      <c r="G173" s="238"/>
      <c r="H173" s="238"/>
      <c r="I173" s="238"/>
      <c r="J173" s="238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</row>
    <row r="174" spans="1:20" x14ac:dyDescent="0.2">
      <c r="A174" s="34" t="s">
        <v>52</v>
      </c>
      <c r="B174" s="497"/>
      <c r="C174" s="497"/>
      <c r="D174" s="194"/>
      <c r="E174" s="194"/>
      <c r="F174" s="238"/>
      <c r="G174" s="238"/>
      <c r="H174" s="238"/>
      <c r="I174" s="238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</row>
    <row r="175" spans="1:20" x14ac:dyDescent="0.2">
      <c r="A175" s="32"/>
      <c r="B175" s="238"/>
      <c r="C175" s="238"/>
      <c r="D175" s="238"/>
      <c r="E175" s="238"/>
      <c r="F175" s="238"/>
      <c r="G175" s="238"/>
      <c r="H175" s="238"/>
      <c r="I175" s="238"/>
      <c r="J175" s="238"/>
      <c r="K175" s="238"/>
      <c r="L175" s="238"/>
      <c r="M175" s="238"/>
      <c r="N175" s="238"/>
      <c r="O175" s="238"/>
      <c r="P175" s="238"/>
      <c r="Q175" s="238"/>
      <c r="R175" s="238"/>
      <c r="S175" s="238"/>
      <c r="T175" s="238"/>
    </row>
    <row r="176" spans="1:20" x14ac:dyDescent="0.2">
      <c r="A176" s="32"/>
      <c r="B176" s="238"/>
      <c r="C176" s="238"/>
      <c r="D176" s="238"/>
      <c r="E176" s="238"/>
      <c r="F176" s="238"/>
      <c r="G176" s="238"/>
      <c r="H176" s="238"/>
      <c r="I176" s="238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</row>
    <row r="177" spans="1:21" x14ac:dyDescent="0.2">
      <c r="A177" s="32"/>
      <c r="B177" s="238"/>
      <c r="C177" s="238"/>
      <c r="D177" s="238"/>
      <c r="E177" s="238"/>
      <c r="F177" s="238"/>
      <c r="G177" s="238"/>
      <c r="H177" s="238"/>
      <c r="I177" s="238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</row>
    <row r="178" spans="1:21" x14ac:dyDescent="0.2">
      <c r="A178" s="32"/>
      <c r="B178" s="238"/>
      <c r="C178" s="238"/>
      <c r="D178" s="238"/>
      <c r="E178" s="238"/>
      <c r="F178" s="238"/>
      <c r="G178" s="238"/>
      <c r="H178" s="238"/>
      <c r="I178" s="238"/>
      <c r="J178" s="238"/>
      <c r="K178" s="238"/>
      <c r="L178" s="238"/>
      <c r="M178" s="238"/>
      <c r="N178" s="238"/>
      <c r="O178" s="238"/>
      <c r="P178" s="238"/>
      <c r="Q178" s="238"/>
      <c r="R178" s="238"/>
      <c r="S178" s="238"/>
      <c r="T178" s="238"/>
    </row>
    <row r="179" spans="1:21" x14ac:dyDescent="0.2">
      <c r="A179" s="32"/>
      <c r="B179" s="238"/>
      <c r="C179" s="238"/>
      <c r="D179" s="238"/>
      <c r="E179" s="238"/>
      <c r="F179" s="238"/>
      <c r="G179" s="238"/>
      <c r="H179" s="238"/>
      <c r="I179" s="238"/>
      <c r="J179" s="238"/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</row>
    <row r="180" spans="1:21" x14ac:dyDescent="0.2">
      <c r="A180" s="32"/>
      <c r="B180" s="238"/>
      <c r="C180" s="238"/>
      <c r="D180" s="238"/>
      <c r="E180" s="238"/>
      <c r="F180" s="238"/>
      <c r="G180" s="238"/>
      <c r="H180" s="238"/>
      <c r="I180" s="238"/>
      <c r="J180" s="238"/>
      <c r="K180" s="238"/>
      <c r="L180" s="238"/>
      <c r="M180" s="238"/>
      <c r="N180" s="238"/>
      <c r="O180" s="238"/>
      <c r="P180" s="238"/>
      <c r="Q180" s="238"/>
      <c r="R180" s="238"/>
      <c r="S180" s="238"/>
      <c r="T180" s="238"/>
    </row>
    <row r="181" spans="1:21" x14ac:dyDescent="0.2">
      <c r="A181" s="32"/>
      <c r="B181" s="238"/>
      <c r="C181" s="238"/>
      <c r="D181" s="238"/>
      <c r="E181" s="238"/>
      <c r="F181" s="238"/>
      <c r="G181" s="238"/>
      <c r="H181" s="238"/>
      <c r="I181" s="238"/>
      <c r="J181" s="238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</row>
    <row r="182" spans="1:21" x14ac:dyDescent="0.2">
      <c r="A182" s="32"/>
      <c r="B182" s="238"/>
      <c r="C182" s="238"/>
      <c r="D182" s="238"/>
      <c r="E182" s="238"/>
      <c r="F182" s="238"/>
      <c r="G182" s="238"/>
      <c r="H182" s="238"/>
      <c r="I182" s="238"/>
      <c r="J182" s="238"/>
      <c r="K182" s="238"/>
      <c r="L182" s="238"/>
      <c r="M182" s="238"/>
      <c r="N182" s="238"/>
      <c r="O182" s="238"/>
      <c r="P182" s="238"/>
      <c r="Q182" s="238"/>
      <c r="R182" s="238"/>
      <c r="S182" s="238"/>
      <c r="T182" s="238"/>
    </row>
    <row r="183" spans="1:21" ht="18.75" x14ac:dyDescent="0.2">
      <c r="A183" s="504" t="s">
        <v>142</v>
      </c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</row>
    <row r="184" spans="1:21" ht="18.75" thickBot="1" x14ac:dyDescent="0.3">
      <c r="A184" s="505" t="str">
        <f>A187</f>
        <v>Демченкова Диана</v>
      </c>
      <c r="B184" s="505"/>
      <c r="C184" s="505"/>
      <c r="D184" s="505"/>
      <c r="E184" s="505"/>
      <c r="F184" s="505"/>
      <c r="G184" s="505"/>
      <c r="H184" s="505"/>
      <c r="I184" s="505"/>
      <c r="J184" s="505"/>
      <c r="K184" s="505"/>
      <c r="L184" s="505"/>
      <c r="M184" s="505"/>
      <c r="N184" s="505"/>
      <c r="O184" s="505"/>
      <c r="P184" s="505"/>
      <c r="Q184" s="505"/>
      <c r="R184" s="505"/>
      <c r="S184" s="505"/>
      <c r="T184" s="505"/>
      <c r="U184" s="15">
        <f>U158+1</f>
        <v>8</v>
      </c>
    </row>
    <row r="185" spans="1:21" x14ac:dyDescent="0.2">
      <c r="A185" s="16"/>
      <c r="B185" s="328" t="s">
        <v>18</v>
      </c>
      <c r="C185" s="329"/>
      <c r="D185" s="506"/>
      <c r="E185" s="506"/>
      <c r="F185" s="330"/>
      <c r="G185" s="328" t="s">
        <v>19</v>
      </c>
      <c r="H185" s="329"/>
      <c r="I185" s="329"/>
      <c r="J185" s="329"/>
      <c r="K185" s="329"/>
      <c r="L185" s="329"/>
      <c r="M185" s="329"/>
      <c r="N185" s="329"/>
      <c r="O185" s="329"/>
      <c r="P185" s="329"/>
      <c r="Q185" s="328" t="s">
        <v>34</v>
      </c>
      <c r="R185" s="329"/>
      <c r="S185" s="506"/>
      <c r="T185" s="330"/>
    </row>
    <row r="186" spans="1:21" ht="92.25" thickBot="1" x14ac:dyDescent="0.25">
      <c r="A186" s="17"/>
      <c r="B186" s="18" t="s">
        <v>39</v>
      </c>
      <c r="C186" s="19" t="s">
        <v>3</v>
      </c>
      <c r="D186" s="188" t="s">
        <v>13</v>
      </c>
      <c r="E186" s="188" t="s">
        <v>93</v>
      </c>
      <c r="F186" s="20" t="s">
        <v>94</v>
      </c>
      <c r="G186" s="18" t="s">
        <v>4</v>
      </c>
      <c r="H186" s="19" t="s">
        <v>5</v>
      </c>
      <c r="I186" s="19" t="s">
        <v>36</v>
      </c>
      <c r="J186" s="19" t="s">
        <v>40</v>
      </c>
      <c r="K186" s="19" t="s">
        <v>35</v>
      </c>
      <c r="L186" s="19" t="s">
        <v>8</v>
      </c>
      <c r="M186" s="19" t="s">
        <v>17</v>
      </c>
      <c r="N186" s="19" t="s">
        <v>124</v>
      </c>
      <c r="O186" s="19" t="s">
        <v>90</v>
      </c>
      <c r="P186" s="19" t="s">
        <v>123</v>
      </c>
      <c r="Q186" s="18" t="s">
        <v>14</v>
      </c>
      <c r="R186" s="19" t="s">
        <v>15</v>
      </c>
      <c r="S186" s="188" t="s">
        <v>16</v>
      </c>
      <c r="T186" s="20" t="s">
        <v>131</v>
      </c>
    </row>
    <row r="187" spans="1:21" x14ac:dyDescent="0.2">
      <c r="A187" s="21" t="str">
        <f>'Первичные данные 4 кл.'!B13</f>
        <v>Демченкова Диана</v>
      </c>
      <c r="B187" s="22">
        <f>'Первичные данные 4 кл.'!E13</f>
        <v>0</v>
      </c>
      <c r="C187" s="22">
        <f>'Первичные данные 4 кл.'!H13</f>
        <v>0</v>
      </c>
      <c r="D187" s="23">
        <f>'Первичные данные 4 кл.'!K13</f>
        <v>0</v>
      </c>
      <c r="E187" s="23">
        <f>'Первичные данные 4 кл.'!N13</f>
        <v>0</v>
      </c>
      <c r="F187" s="23">
        <f>'Первичные данные 4 кл.'!Q13</f>
        <v>0</v>
      </c>
      <c r="G187" s="23">
        <f>'Первичные данные 4 кл.'!U13</f>
        <v>0</v>
      </c>
      <c r="H187" s="23">
        <f>'Первичные данные 4 кл.'!Y13</f>
        <v>0</v>
      </c>
      <c r="I187" s="23">
        <f>'Первичные данные 4 кл.'!AC13</f>
        <v>0</v>
      </c>
      <c r="J187" s="23">
        <f>'Первичные данные 4 кл.'!AG13</f>
        <v>0</v>
      </c>
      <c r="K187" s="23">
        <f>'Первичные данные 4 кл.'!AK13</f>
        <v>0</v>
      </c>
      <c r="L187" s="23">
        <f>'Первичные данные 4 кл.'!AO13</f>
        <v>0</v>
      </c>
      <c r="M187" s="23">
        <f>'Первичные данные 4 кл.'!AS13</f>
        <v>0</v>
      </c>
      <c r="N187" s="23">
        <f>'Первичные данные 4 кл.'!AW13</f>
        <v>0</v>
      </c>
      <c r="O187" s="23">
        <f>'Первичные данные 4 кл.'!BA13</f>
        <v>0</v>
      </c>
      <c r="P187" s="23">
        <f>'Первичные данные 4 кл.'!BE13</f>
        <v>0</v>
      </c>
      <c r="Q187" s="23">
        <f>'Первичные данные 4 кл.'!BI13</f>
        <v>0</v>
      </c>
      <c r="R187" s="23">
        <f>'Первичные данные 4 кл.'!BM13</f>
        <v>0</v>
      </c>
      <c r="S187" s="23">
        <f>'Первичные данные 4 кл.'!BQ13</f>
        <v>0</v>
      </c>
      <c r="T187" s="23">
        <f>'Первичные данные 4 кл.'!BU13</f>
        <v>0</v>
      </c>
    </row>
    <row r="188" spans="1:21" ht="13.5" thickBot="1" x14ac:dyDescent="0.25">
      <c r="A188" s="25" t="s">
        <v>47</v>
      </c>
      <c r="B188" s="322" t="str">
        <f>IF('инд. оценка уровня 4 кл.'!V12=1,'инд. оценка уровня 2кл.'!$B$41,'инд. оценка уровня 2кл.'!$B$40)</f>
        <v>НИЖЕ БАЗОВОГО</v>
      </c>
      <c r="C188" s="323"/>
      <c r="D188" s="323"/>
      <c r="E188" s="323"/>
      <c r="F188" s="324"/>
      <c r="G188" s="322" t="str">
        <f>IF('инд. оценка уровня 4 кл.'!W12=1,'инд. оценка уровня 2кл.'!$B$41,'инд. оценка уровня 2кл.'!$B$40)</f>
        <v>НИЖЕ БАЗОВОГО</v>
      </c>
      <c r="H188" s="323"/>
      <c r="I188" s="323"/>
      <c r="J188" s="323"/>
      <c r="K188" s="323"/>
      <c r="L188" s="323"/>
      <c r="M188" s="323"/>
      <c r="N188" s="323"/>
      <c r="O188" s="323"/>
      <c r="P188" s="323"/>
      <c r="Q188" s="322" t="str">
        <f>IF('инд. оценка уровня 4 кл.'!X12=1,'инд. оценка уровня 2кл.'!$B$41,'инд. оценка уровня 2кл.'!$B$40)</f>
        <v>НИЖЕ БАЗОВОГО</v>
      </c>
      <c r="R188" s="323"/>
      <c r="S188" s="323"/>
      <c r="T188" s="324"/>
    </row>
    <row r="189" spans="1:21" s="245" customFormat="1" x14ac:dyDescent="0.2">
      <c r="A189" s="25" t="s">
        <v>49</v>
      </c>
      <c r="B189" s="22" t="str">
        <f>'инд. прогресс 4 кл.'!C13</f>
        <v>D</v>
      </c>
      <c r="C189" s="22" t="str">
        <f>'инд. прогресс 4 кл.'!D13</f>
        <v>D</v>
      </c>
      <c r="D189" s="22" t="str">
        <f>'инд. прогресс 4 кл.'!E13</f>
        <v>D</v>
      </c>
      <c r="E189" s="22" t="str">
        <f>'инд. прогресс 4 кл.'!F13</f>
        <v>D</v>
      </c>
      <c r="F189" s="22" t="str">
        <f>'инд. прогресс 4 кл.'!G13</f>
        <v>D</v>
      </c>
      <c r="G189" s="22" t="str">
        <f>'инд. прогресс 4 кл.'!H13</f>
        <v>C</v>
      </c>
      <c r="H189" s="22" t="str">
        <f>'инд. прогресс 4 кл.'!I13</f>
        <v>C</v>
      </c>
      <c r="I189" s="22" t="str">
        <f>'инд. прогресс 4 кл.'!J13</f>
        <v>C</v>
      </c>
      <c r="J189" s="22" t="str">
        <f>'инд. прогресс 4 кл.'!K13</f>
        <v>C</v>
      </c>
      <c r="K189" s="22" t="str">
        <f>'инд. прогресс 4 кл.'!L13</f>
        <v>C</v>
      </c>
      <c r="L189" s="22" t="str">
        <f>'инд. прогресс 4 кл.'!M13</f>
        <v>C</v>
      </c>
      <c r="M189" s="22" t="str">
        <f>'инд. прогресс 4 кл.'!N13</f>
        <v>C</v>
      </c>
      <c r="N189" s="22" t="str">
        <f>'инд. прогресс 4 кл.'!O13</f>
        <v>D</v>
      </c>
      <c r="O189" s="22" t="str">
        <f>'инд. прогресс 4 кл.'!P13</f>
        <v>C</v>
      </c>
      <c r="P189" s="22" t="str">
        <f>'инд. прогресс 4 кл.'!Q13</f>
        <v>C</v>
      </c>
      <c r="Q189" s="22" t="str">
        <f>'инд. прогресс 4 кл.'!R13</f>
        <v>C</v>
      </c>
      <c r="R189" s="22" t="str">
        <f>'инд. прогресс 4 кл.'!S13</f>
        <v>C</v>
      </c>
      <c r="S189" s="22" t="str">
        <f>'инд. прогресс 4 кл.'!T13</f>
        <v>C</v>
      </c>
      <c r="T189" s="22" t="str">
        <f>'инд. прогресс 4 кл.'!U13</f>
        <v>D</v>
      </c>
    </row>
    <row r="190" spans="1:21" ht="13.5" thickBot="1" x14ac:dyDescent="0.25">
      <c r="A190" s="196"/>
      <c r="B190" s="238"/>
      <c r="C190" s="238"/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</row>
    <row r="191" spans="1:21" ht="12.95" customHeight="1" x14ac:dyDescent="0.2">
      <c r="A191" s="331" t="s">
        <v>42</v>
      </c>
      <c r="B191" s="332"/>
      <c r="C191" s="332"/>
      <c r="D191" s="332"/>
      <c r="E191" s="332"/>
      <c r="F191" s="333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</row>
    <row r="192" spans="1:21" ht="14.1" customHeight="1" thickBot="1" x14ac:dyDescent="0.25">
      <c r="A192" s="334"/>
      <c r="B192" s="335"/>
      <c r="C192" s="335"/>
      <c r="D192" s="335"/>
      <c r="E192" s="335"/>
      <c r="F192" s="336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</row>
    <row r="193" spans="1:20" x14ac:dyDescent="0.2">
      <c r="A193" s="30" t="s">
        <v>128</v>
      </c>
      <c r="B193" s="319">
        <f>SUM(B187:T187)</f>
        <v>0</v>
      </c>
      <c r="C193" s="320"/>
      <c r="D193" s="320"/>
      <c r="E193" s="320"/>
      <c r="F193" s="321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</row>
    <row r="194" spans="1:20" x14ac:dyDescent="0.2">
      <c r="A194" s="201" t="s">
        <v>30</v>
      </c>
      <c r="B194" s="501" t="str">
        <f>IF('инд. оценка уровня 4 кл.'!Y12=1,'инд. оценка уровня 2кл.'!$B$41,'инд. оценка уровня 2кл.'!$B$40)</f>
        <v>НИЖЕ БАЗОВОГО</v>
      </c>
      <c r="C194" s="502"/>
      <c r="D194" s="502"/>
      <c r="E194" s="502"/>
      <c r="F194" s="503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</row>
    <row r="195" spans="1:20" x14ac:dyDescent="0.2">
      <c r="A195" s="202"/>
      <c r="B195" s="495"/>
      <c r="C195" s="495"/>
      <c r="D195" s="495"/>
      <c r="E195" s="495"/>
      <c r="F195" s="495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</row>
    <row r="196" spans="1:20" x14ac:dyDescent="0.2">
      <c r="A196" s="32"/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</row>
    <row r="197" spans="1:20" x14ac:dyDescent="0.2">
      <c r="A197" s="32"/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</row>
    <row r="198" spans="1:20" x14ac:dyDescent="0.2">
      <c r="A198" s="33" t="s">
        <v>50</v>
      </c>
      <c r="B198" s="33"/>
      <c r="C198" s="27"/>
      <c r="D198" s="194"/>
      <c r="E198" s="194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</row>
    <row r="199" spans="1:20" x14ac:dyDescent="0.2">
      <c r="A199" s="34" t="s">
        <v>51</v>
      </c>
      <c r="B199" s="496"/>
      <c r="C199" s="496"/>
      <c r="D199" s="195"/>
      <c r="E199" s="194"/>
      <c r="F199" s="238"/>
      <c r="G199" s="238"/>
      <c r="H199" s="238"/>
      <c r="I199" s="238"/>
      <c r="J199" s="238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</row>
    <row r="200" spans="1:20" x14ac:dyDescent="0.2">
      <c r="A200" s="34" t="s">
        <v>52</v>
      </c>
      <c r="B200" s="497"/>
      <c r="C200" s="497"/>
      <c r="D200" s="194"/>
      <c r="E200" s="194"/>
      <c r="F200" s="238"/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</row>
    <row r="201" spans="1:20" x14ac:dyDescent="0.2">
      <c r="A201" s="32"/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</row>
    <row r="202" spans="1:20" x14ac:dyDescent="0.2">
      <c r="A202" s="32"/>
      <c r="B202" s="238"/>
      <c r="C202" s="238"/>
      <c r="D202" s="238"/>
      <c r="E202" s="238"/>
      <c r="F202" s="238"/>
      <c r="G202" s="238"/>
      <c r="H202" s="238"/>
      <c r="I202" s="238"/>
      <c r="J202" s="238"/>
      <c r="K202" s="238"/>
      <c r="L202" s="238"/>
      <c r="M202" s="238"/>
      <c r="N202" s="238"/>
      <c r="O202" s="238"/>
      <c r="P202" s="238"/>
      <c r="Q202" s="238"/>
      <c r="R202" s="238"/>
      <c r="S202" s="238"/>
      <c r="T202" s="238"/>
    </row>
    <row r="203" spans="1:20" x14ac:dyDescent="0.2">
      <c r="A203" s="32"/>
      <c r="B203" s="238"/>
      <c r="C203" s="238"/>
      <c r="D203" s="238"/>
      <c r="E203" s="238"/>
      <c r="F203" s="238"/>
      <c r="G203" s="238"/>
      <c r="H203" s="238"/>
      <c r="I203" s="238"/>
      <c r="J203" s="238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</row>
    <row r="204" spans="1:20" x14ac:dyDescent="0.2">
      <c r="A204" s="32"/>
      <c r="B204" s="238"/>
      <c r="C204" s="238"/>
      <c r="D204" s="238"/>
      <c r="E204" s="238"/>
      <c r="F204" s="238"/>
      <c r="G204" s="238"/>
      <c r="H204" s="238"/>
      <c r="I204" s="238"/>
      <c r="J204" s="238"/>
      <c r="K204" s="238"/>
      <c r="L204" s="238"/>
      <c r="M204" s="238"/>
      <c r="N204" s="238"/>
      <c r="O204" s="238"/>
      <c r="P204" s="238"/>
      <c r="Q204" s="238"/>
      <c r="R204" s="238"/>
      <c r="S204" s="238"/>
      <c r="T204" s="238"/>
    </row>
    <row r="205" spans="1:20" x14ac:dyDescent="0.2">
      <c r="A205" s="32"/>
      <c r="B205" s="238"/>
      <c r="C205" s="238"/>
      <c r="D205" s="238"/>
      <c r="E205" s="238"/>
      <c r="F205" s="238"/>
      <c r="G205" s="238"/>
      <c r="H205" s="238"/>
      <c r="I205" s="238"/>
      <c r="J205" s="238"/>
      <c r="K205" s="238"/>
      <c r="L205" s="238"/>
      <c r="M205" s="238"/>
      <c r="N205" s="238"/>
      <c r="O205" s="238"/>
      <c r="P205" s="238"/>
      <c r="Q205" s="238"/>
      <c r="R205" s="238"/>
      <c r="S205" s="238"/>
      <c r="T205" s="238"/>
    </row>
    <row r="206" spans="1:20" x14ac:dyDescent="0.2">
      <c r="A206" s="32"/>
      <c r="B206" s="238"/>
      <c r="C206" s="238"/>
      <c r="D206" s="238"/>
      <c r="E206" s="238"/>
      <c r="F206" s="238"/>
      <c r="G206" s="238"/>
      <c r="H206" s="238"/>
      <c r="I206" s="238"/>
      <c r="J206" s="238"/>
      <c r="K206" s="238"/>
      <c r="L206" s="238"/>
      <c r="M206" s="238"/>
      <c r="N206" s="238"/>
      <c r="O206" s="238"/>
      <c r="P206" s="238"/>
      <c r="Q206" s="238"/>
      <c r="R206" s="238"/>
      <c r="S206" s="238"/>
      <c r="T206" s="238"/>
    </row>
    <row r="207" spans="1:20" x14ac:dyDescent="0.2">
      <c r="A207" s="32"/>
      <c r="B207" s="238"/>
      <c r="C207" s="238"/>
      <c r="D207" s="238"/>
      <c r="E207" s="238"/>
      <c r="F207" s="238"/>
      <c r="G207" s="238"/>
      <c r="H207" s="238"/>
      <c r="I207" s="238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</row>
    <row r="208" spans="1:20" x14ac:dyDescent="0.2">
      <c r="A208" s="32"/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238"/>
      <c r="M208" s="238"/>
      <c r="N208" s="238"/>
      <c r="O208" s="238"/>
      <c r="P208" s="238"/>
      <c r="Q208" s="238"/>
      <c r="R208" s="238"/>
      <c r="S208" s="238"/>
      <c r="T208" s="238"/>
    </row>
    <row r="209" spans="1:21" ht="18.75" x14ac:dyDescent="0.2">
      <c r="A209" s="504" t="s">
        <v>142</v>
      </c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</row>
    <row r="210" spans="1:21" ht="18.75" thickBot="1" x14ac:dyDescent="0.3">
      <c r="A210" s="505" t="str">
        <f>A213</f>
        <v>Дереча Вадим</v>
      </c>
      <c r="B210" s="505"/>
      <c r="C210" s="505"/>
      <c r="D210" s="505"/>
      <c r="E210" s="505"/>
      <c r="F210" s="505"/>
      <c r="G210" s="505"/>
      <c r="H210" s="505"/>
      <c r="I210" s="505"/>
      <c r="J210" s="505"/>
      <c r="K210" s="505"/>
      <c r="L210" s="505"/>
      <c r="M210" s="505"/>
      <c r="N210" s="505"/>
      <c r="O210" s="505"/>
      <c r="P210" s="505"/>
      <c r="Q210" s="505"/>
      <c r="R210" s="505"/>
      <c r="S210" s="505"/>
      <c r="T210" s="505"/>
      <c r="U210" s="15">
        <f>U184+1</f>
        <v>9</v>
      </c>
    </row>
    <row r="211" spans="1:21" x14ac:dyDescent="0.2">
      <c r="A211" s="16"/>
      <c r="B211" s="328" t="s">
        <v>18</v>
      </c>
      <c r="C211" s="329"/>
      <c r="D211" s="506"/>
      <c r="E211" s="506"/>
      <c r="F211" s="330"/>
      <c r="G211" s="328" t="s">
        <v>19</v>
      </c>
      <c r="H211" s="329"/>
      <c r="I211" s="329"/>
      <c r="J211" s="329"/>
      <c r="K211" s="329"/>
      <c r="L211" s="329"/>
      <c r="M211" s="329"/>
      <c r="N211" s="329"/>
      <c r="O211" s="329"/>
      <c r="P211" s="329"/>
      <c r="Q211" s="328" t="s">
        <v>34</v>
      </c>
      <c r="R211" s="329"/>
      <c r="S211" s="506"/>
      <c r="T211" s="330"/>
    </row>
    <row r="212" spans="1:21" ht="92.25" thickBot="1" x14ac:dyDescent="0.25">
      <c r="A212" s="17"/>
      <c r="B212" s="18" t="s">
        <v>39</v>
      </c>
      <c r="C212" s="19" t="s">
        <v>3</v>
      </c>
      <c r="D212" s="188" t="s">
        <v>13</v>
      </c>
      <c r="E212" s="188" t="s">
        <v>93</v>
      </c>
      <c r="F212" s="20" t="s">
        <v>94</v>
      </c>
      <c r="G212" s="18" t="s">
        <v>4</v>
      </c>
      <c r="H212" s="19" t="s">
        <v>5</v>
      </c>
      <c r="I212" s="19" t="s">
        <v>36</v>
      </c>
      <c r="J212" s="19" t="s">
        <v>40</v>
      </c>
      <c r="K212" s="19" t="s">
        <v>35</v>
      </c>
      <c r="L212" s="19" t="s">
        <v>8</v>
      </c>
      <c r="M212" s="19" t="s">
        <v>17</v>
      </c>
      <c r="N212" s="19" t="s">
        <v>124</v>
      </c>
      <c r="O212" s="19" t="s">
        <v>90</v>
      </c>
      <c r="P212" s="19" t="s">
        <v>123</v>
      </c>
      <c r="Q212" s="18" t="s">
        <v>14</v>
      </c>
      <c r="R212" s="19" t="s">
        <v>15</v>
      </c>
      <c r="S212" s="188" t="s">
        <v>16</v>
      </c>
      <c r="T212" s="20" t="s">
        <v>131</v>
      </c>
    </row>
    <row r="213" spans="1:21" x14ac:dyDescent="0.2">
      <c r="A213" s="21" t="str">
        <f>'Первичные данные 4 кл.'!B14</f>
        <v>Дереча Вадим</v>
      </c>
      <c r="B213" s="22">
        <f>'Первичные данные 4 кл.'!E14</f>
        <v>0</v>
      </c>
      <c r="C213" s="22">
        <f>'Первичные данные 4 кл.'!H14</f>
        <v>0</v>
      </c>
      <c r="D213" s="23">
        <f>'Первичные данные 4 кл.'!K14</f>
        <v>0</v>
      </c>
      <c r="E213" s="23">
        <f>'Первичные данные 4 кл.'!N14</f>
        <v>0</v>
      </c>
      <c r="F213" s="23">
        <f>'Первичные данные 4 кл.'!Q14</f>
        <v>0</v>
      </c>
      <c r="G213" s="23">
        <f>'Первичные данные 4 кл.'!U14</f>
        <v>0</v>
      </c>
      <c r="H213" s="23">
        <f>'Первичные данные 4 кл.'!Y14</f>
        <v>0</v>
      </c>
      <c r="I213" s="23">
        <f>'Первичные данные 4 кл.'!AC14</f>
        <v>0</v>
      </c>
      <c r="J213" s="23">
        <f>'Первичные данные 4 кл.'!AG14</f>
        <v>0</v>
      </c>
      <c r="K213" s="23">
        <f>'Первичные данные 4 кл.'!AK14</f>
        <v>0</v>
      </c>
      <c r="L213" s="23">
        <f>'Первичные данные 4 кл.'!AO14</f>
        <v>0</v>
      </c>
      <c r="M213" s="23">
        <f>'Первичные данные 4 кл.'!AS14</f>
        <v>0</v>
      </c>
      <c r="N213" s="23">
        <f>'Первичные данные 4 кл.'!AW14</f>
        <v>0</v>
      </c>
      <c r="O213" s="23">
        <f>'Первичные данные 4 кл.'!BA14</f>
        <v>0</v>
      </c>
      <c r="P213" s="23">
        <f>'Первичные данные 4 кл.'!BE14</f>
        <v>0</v>
      </c>
      <c r="Q213" s="23">
        <f>'Первичные данные 4 кл.'!BI14</f>
        <v>0</v>
      </c>
      <c r="R213" s="23">
        <f>'Первичные данные 4 кл.'!BM14</f>
        <v>0</v>
      </c>
      <c r="S213" s="23">
        <f>'Первичные данные 4 кл.'!BQ14</f>
        <v>0</v>
      </c>
      <c r="T213" s="23">
        <f>'Первичные данные 4 кл.'!BU14</f>
        <v>0</v>
      </c>
    </row>
    <row r="214" spans="1:21" ht="13.5" thickBot="1" x14ac:dyDescent="0.25">
      <c r="A214" s="25" t="s">
        <v>47</v>
      </c>
      <c r="B214" s="322" t="str">
        <f>IF('инд. оценка уровня 4 кл.'!V13=1,'инд. оценка уровня 2кл.'!$B$41,'инд. оценка уровня 2кл.'!$B$40)</f>
        <v>НИЖЕ БАЗОВОГО</v>
      </c>
      <c r="C214" s="323"/>
      <c r="D214" s="323"/>
      <c r="E214" s="323"/>
      <c r="F214" s="324"/>
      <c r="G214" s="322" t="str">
        <f>IF('инд. оценка уровня 4 кл.'!W13=1,'инд. оценка уровня 2кл.'!$B$41,'инд. оценка уровня 2кл.'!$B$40)</f>
        <v>НИЖЕ БАЗОВОГО</v>
      </c>
      <c r="H214" s="323"/>
      <c r="I214" s="323"/>
      <c r="J214" s="323"/>
      <c r="K214" s="323"/>
      <c r="L214" s="323"/>
      <c r="M214" s="323"/>
      <c r="N214" s="323"/>
      <c r="O214" s="323"/>
      <c r="P214" s="323"/>
      <c r="Q214" s="322" t="str">
        <f>IF('инд. оценка уровня 4 кл.'!X13=1,'инд. оценка уровня 2кл.'!$B$41,'инд. оценка уровня 2кл.'!$B$40)</f>
        <v>НИЖЕ БАЗОВОГО</v>
      </c>
      <c r="R214" s="323"/>
      <c r="S214" s="323"/>
      <c r="T214" s="324"/>
    </row>
    <row r="215" spans="1:21" s="245" customFormat="1" x14ac:dyDescent="0.2">
      <c r="A215" s="25" t="s">
        <v>49</v>
      </c>
      <c r="B215" s="22" t="str">
        <f>'инд. прогресс 4 кл.'!C14</f>
        <v>D</v>
      </c>
      <c r="C215" s="22" t="str">
        <f>'инд. прогресс 4 кл.'!D14</f>
        <v>D</v>
      </c>
      <c r="D215" s="22" t="str">
        <f>'инд. прогресс 4 кл.'!E14</f>
        <v>D</v>
      </c>
      <c r="E215" s="22" t="str">
        <f>'инд. прогресс 4 кл.'!F14</f>
        <v>D</v>
      </c>
      <c r="F215" s="22" t="str">
        <f>'инд. прогресс 4 кл.'!G14</f>
        <v>D</v>
      </c>
      <c r="G215" s="22" t="str">
        <f>'инд. прогресс 4 кл.'!H14</f>
        <v>C</v>
      </c>
      <c r="H215" s="22" t="str">
        <f>'инд. прогресс 4 кл.'!I14</f>
        <v>C</v>
      </c>
      <c r="I215" s="22" t="str">
        <f>'инд. прогресс 4 кл.'!J14</f>
        <v>C</v>
      </c>
      <c r="J215" s="22" t="str">
        <f>'инд. прогресс 4 кл.'!K14</f>
        <v>C</v>
      </c>
      <c r="K215" s="22" t="str">
        <f>'инд. прогресс 4 кл.'!L14</f>
        <v>D</v>
      </c>
      <c r="L215" s="22" t="str">
        <f>'инд. прогресс 4 кл.'!M14</f>
        <v>D</v>
      </c>
      <c r="M215" s="22" t="str">
        <f>'инд. прогресс 4 кл.'!N14</f>
        <v>C</v>
      </c>
      <c r="N215" s="22" t="str">
        <f>'инд. прогресс 4 кл.'!O14</f>
        <v>C</v>
      </c>
      <c r="O215" s="22" t="str">
        <f>'инд. прогресс 4 кл.'!P14</f>
        <v>C</v>
      </c>
      <c r="P215" s="22" t="str">
        <f>'инд. прогресс 4 кл.'!Q14</f>
        <v>C</v>
      </c>
      <c r="Q215" s="22" t="str">
        <f>'инд. прогресс 4 кл.'!R14</f>
        <v>D</v>
      </c>
      <c r="R215" s="22" t="str">
        <f>'инд. прогресс 4 кл.'!S14</f>
        <v>D</v>
      </c>
      <c r="S215" s="22" t="str">
        <f>'инд. прогресс 4 кл.'!T14</f>
        <v>C</v>
      </c>
      <c r="T215" s="22" t="str">
        <f>'инд. прогресс 4 кл.'!U14</f>
        <v>C</v>
      </c>
    </row>
    <row r="216" spans="1:21" ht="13.5" thickBot="1" x14ac:dyDescent="0.25">
      <c r="A216" s="196"/>
      <c r="B216" s="238"/>
      <c r="C216" s="238"/>
      <c r="D216" s="238"/>
      <c r="E216" s="238"/>
      <c r="F216" s="238"/>
      <c r="G216" s="238"/>
      <c r="H216" s="238"/>
      <c r="I216" s="238"/>
      <c r="J216" s="238"/>
      <c r="K216" s="238"/>
      <c r="L216" s="238"/>
      <c r="M216" s="238"/>
      <c r="N216" s="238"/>
      <c r="O216" s="238"/>
      <c r="P216" s="238"/>
      <c r="Q216" s="238"/>
      <c r="R216" s="238"/>
      <c r="S216" s="238"/>
      <c r="T216" s="238"/>
    </row>
    <row r="217" spans="1:21" ht="12.95" customHeight="1" x14ac:dyDescent="0.2">
      <c r="A217" s="331" t="s">
        <v>42</v>
      </c>
      <c r="B217" s="332"/>
      <c r="C217" s="332"/>
      <c r="D217" s="332"/>
      <c r="E217" s="332"/>
      <c r="F217" s="333"/>
      <c r="G217" s="238"/>
      <c r="H217" s="238"/>
      <c r="I217" s="238"/>
      <c r="J217" s="238"/>
      <c r="K217" s="238"/>
      <c r="L217" s="238"/>
      <c r="M217" s="238"/>
      <c r="N217" s="238"/>
      <c r="O217" s="238"/>
      <c r="P217" s="238"/>
      <c r="Q217" s="238"/>
      <c r="R217" s="238"/>
      <c r="S217" s="238"/>
      <c r="T217" s="238"/>
    </row>
    <row r="218" spans="1:21" ht="14.1" customHeight="1" thickBot="1" x14ac:dyDescent="0.25">
      <c r="A218" s="334"/>
      <c r="B218" s="335"/>
      <c r="C218" s="335"/>
      <c r="D218" s="335"/>
      <c r="E218" s="335"/>
      <c r="F218" s="336"/>
      <c r="G218" s="238"/>
      <c r="H218" s="238"/>
      <c r="I218" s="238"/>
      <c r="J218" s="238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</row>
    <row r="219" spans="1:21" x14ac:dyDescent="0.2">
      <c r="A219" s="30" t="s">
        <v>128</v>
      </c>
      <c r="B219" s="319">
        <f>SUM(B213:T213)</f>
        <v>0</v>
      </c>
      <c r="C219" s="320"/>
      <c r="D219" s="320"/>
      <c r="E219" s="320"/>
      <c r="F219" s="321"/>
      <c r="G219" s="238"/>
      <c r="H219" s="238"/>
      <c r="I219" s="238"/>
      <c r="J219" s="238"/>
      <c r="K219" s="238"/>
      <c r="L219" s="238"/>
      <c r="M219" s="238"/>
      <c r="N219" s="238"/>
      <c r="O219" s="238"/>
      <c r="P219" s="238"/>
      <c r="Q219" s="238"/>
      <c r="R219" s="238"/>
      <c r="S219" s="238"/>
      <c r="T219" s="238"/>
    </row>
    <row r="220" spans="1:21" x14ac:dyDescent="0.2">
      <c r="A220" s="201" t="s">
        <v>30</v>
      </c>
      <c r="B220" s="501" t="str">
        <f>IF('инд. оценка уровня 4 кл.'!Y13=1,'инд. оценка уровня 2кл.'!$B$41,'инд. оценка уровня 2кл.'!$B$40)</f>
        <v>НИЖЕ БАЗОВОГО</v>
      </c>
      <c r="C220" s="502"/>
      <c r="D220" s="502"/>
      <c r="E220" s="502"/>
      <c r="F220" s="503"/>
      <c r="G220" s="238"/>
      <c r="H220" s="238"/>
      <c r="I220" s="238"/>
      <c r="J220" s="238"/>
      <c r="K220" s="238"/>
      <c r="L220" s="238"/>
      <c r="M220" s="238"/>
      <c r="N220" s="238"/>
      <c r="O220" s="238"/>
      <c r="P220" s="238"/>
      <c r="Q220" s="238"/>
      <c r="R220" s="238"/>
      <c r="S220" s="238"/>
      <c r="T220" s="238"/>
    </row>
    <row r="221" spans="1:21" x14ac:dyDescent="0.2">
      <c r="A221" s="202"/>
      <c r="B221" s="495"/>
      <c r="C221" s="495"/>
      <c r="D221" s="495"/>
      <c r="E221" s="495"/>
      <c r="F221" s="495"/>
      <c r="G221" s="238"/>
      <c r="H221" s="238"/>
      <c r="I221" s="238"/>
      <c r="J221" s="238"/>
      <c r="K221" s="238"/>
      <c r="L221" s="238"/>
      <c r="M221" s="238"/>
      <c r="N221" s="238"/>
      <c r="O221" s="238"/>
      <c r="P221" s="238"/>
      <c r="Q221" s="238"/>
      <c r="R221" s="238"/>
      <c r="S221" s="238"/>
      <c r="T221" s="238"/>
    </row>
    <row r="222" spans="1:21" x14ac:dyDescent="0.2">
      <c r="A222" s="32"/>
      <c r="B222" s="238"/>
      <c r="C222" s="238"/>
      <c r="D222" s="238"/>
      <c r="E222" s="238"/>
      <c r="F222" s="238"/>
      <c r="G222" s="238"/>
      <c r="H222" s="238"/>
      <c r="I222" s="238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</row>
    <row r="223" spans="1:21" x14ac:dyDescent="0.2">
      <c r="A223" s="32"/>
      <c r="B223" s="238"/>
      <c r="C223" s="238"/>
      <c r="D223" s="238"/>
      <c r="E223" s="238"/>
      <c r="F223" s="238"/>
      <c r="G223" s="238"/>
      <c r="H223" s="238"/>
      <c r="I223" s="238"/>
      <c r="J223" s="238"/>
      <c r="K223" s="238"/>
      <c r="L223" s="238"/>
      <c r="M223" s="238"/>
      <c r="N223" s="238"/>
      <c r="O223" s="238"/>
      <c r="P223" s="238"/>
      <c r="Q223" s="238"/>
      <c r="R223" s="238"/>
      <c r="S223" s="238"/>
      <c r="T223" s="238"/>
    </row>
    <row r="224" spans="1:21" x14ac:dyDescent="0.2">
      <c r="A224" s="33" t="s">
        <v>50</v>
      </c>
      <c r="B224" s="33"/>
      <c r="C224" s="27"/>
      <c r="D224" s="194"/>
      <c r="E224" s="194"/>
      <c r="F224" s="238"/>
      <c r="G224" s="238"/>
      <c r="H224" s="238"/>
      <c r="I224" s="238"/>
      <c r="J224" s="238"/>
      <c r="K224" s="238"/>
      <c r="L224" s="238"/>
      <c r="M224" s="238"/>
      <c r="N224" s="238"/>
      <c r="O224" s="238"/>
      <c r="P224" s="238"/>
      <c r="Q224" s="238"/>
      <c r="R224" s="238"/>
      <c r="S224" s="238"/>
      <c r="T224" s="238"/>
    </row>
    <row r="225" spans="1:21" x14ac:dyDescent="0.2">
      <c r="A225" s="34" t="s">
        <v>51</v>
      </c>
      <c r="B225" s="496"/>
      <c r="C225" s="496"/>
      <c r="D225" s="195"/>
      <c r="E225" s="194"/>
      <c r="F225" s="238"/>
      <c r="G225" s="238"/>
      <c r="H225" s="238"/>
      <c r="I225" s="238"/>
      <c r="J225" s="238"/>
      <c r="K225" s="238"/>
      <c r="L225" s="238"/>
      <c r="M225" s="238"/>
      <c r="N225" s="238"/>
      <c r="O225" s="238"/>
      <c r="P225" s="238"/>
      <c r="Q225" s="238"/>
      <c r="R225" s="238"/>
      <c r="S225" s="238"/>
      <c r="T225" s="238"/>
    </row>
    <row r="226" spans="1:21" x14ac:dyDescent="0.2">
      <c r="A226" s="34" t="s">
        <v>52</v>
      </c>
      <c r="B226" s="497"/>
      <c r="C226" s="497"/>
      <c r="D226" s="194"/>
      <c r="E226" s="194"/>
      <c r="F226" s="238"/>
      <c r="G226" s="238"/>
      <c r="H226" s="238"/>
      <c r="I226" s="238"/>
      <c r="J226" s="238"/>
      <c r="K226" s="238"/>
      <c r="L226" s="238"/>
      <c r="M226" s="238"/>
      <c r="N226" s="238"/>
      <c r="O226" s="238"/>
      <c r="P226" s="238"/>
      <c r="Q226" s="238"/>
      <c r="R226" s="238"/>
      <c r="S226" s="238"/>
      <c r="T226" s="238"/>
    </row>
    <row r="227" spans="1:21" x14ac:dyDescent="0.2">
      <c r="A227" s="32"/>
      <c r="B227" s="238"/>
      <c r="C227" s="238"/>
      <c r="D227" s="238"/>
      <c r="E227" s="238"/>
      <c r="F227" s="238"/>
      <c r="G227" s="238"/>
      <c r="H227" s="238"/>
      <c r="I227" s="238"/>
      <c r="J227" s="238"/>
      <c r="K227" s="238"/>
      <c r="L227" s="238"/>
      <c r="M227" s="238"/>
      <c r="N227" s="238"/>
      <c r="O227" s="238"/>
      <c r="P227" s="238"/>
      <c r="Q227" s="238"/>
      <c r="R227" s="238"/>
      <c r="S227" s="238"/>
      <c r="T227" s="238"/>
    </row>
    <row r="228" spans="1:21" x14ac:dyDescent="0.2">
      <c r="A228" s="32"/>
      <c r="B228" s="238"/>
      <c r="C228" s="238"/>
      <c r="D228" s="238"/>
      <c r="E228" s="238"/>
      <c r="F228" s="238"/>
      <c r="G228" s="238"/>
      <c r="H228" s="238"/>
      <c r="I228" s="238"/>
      <c r="J228" s="238"/>
      <c r="K228" s="238"/>
      <c r="L228" s="238"/>
      <c r="M228" s="238"/>
      <c r="N228" s="238"/>
      <c r="O228" s="238"/>
      <c r="P228" s="238"/>
      <c r="Q228" s="238"/>
      <c r="R228" s="238"/>
      <c r="S228" s="238"/>
      <c r="T228" s="238"/>
    </row>
    <row r="229" spans="1:21" x14ac:dyDescent="0.2">
      <c r="A229" s="32"/>
      <c r="B229" s="238"/>
      <c r="C229" s="238"/>
      <c r="D229" s="238"/>
      <c r="E229" s="238"/>
      <c r="F229" s="238"/>
      <c r="G229" s="238"/>
      <c r="H229" s="238"/>
      <c r="I229" s="238"/>
      <c r="J229" s="238"/>
      <c r="K229" s="238"/>
      <c r="L229" s="238"/>
      <c r="M229" s="238"/>
      <c r="N229" s="238"/>
      <c r="O229" s="238"/>
      <c r="P229" s="238"/>
      <c r="Q229" s="238"/>
      <c r="R229" s="238"/>
      <c r="S229" s="238"/>
      <c r="T229" s="238"/>
    </row>
    <row r="230" spans="1:21" x14ac:dyDescent="0.2">
      <c r="A230" s="32"/>
      <c r="B230" s="238"/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/>
      <c r="T230" s="238"/>
    </row>
    <row r="231" spans="1:21" x14ac:dyDescent="0.2">
      <c r="A231" s="32"/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8"/>
      <c r="O231" s="238"/>
      <c r="P231" s="238"/>
      <c r="Q231" s="238"/>
      <c r="R231" s="238"/>
      <c r="S231" s="238"/>
      <c r="T231" s="238"/>
    </row>
    <row r="232" spans="1:21" x14ac:dyDescent="0.2">
      <c r="A232" s="32"/>
      <c r="B232" s="238"/>
      <c r="C232" s="238"/>
      <c r="D232" s="238"/>
      <c r="E232" s="238"/>
      <c r="F232" s="238"/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</row>
    <row r="233" spans="1:21" x14ac:dyDescent="0.2">
      <c r="A233" s="32"/>
      <c r="B233" s="238"/>
      <c r="C233" s="238"/>
      <c r="D233" s="238"/>
      <c r="E233" s="238"/>
      <c r="F233" s="238"/>
      <c r="G233" s="238"/>
      <c r="H233" s="238"/>
      <c r="I233" s="238"/>
      <c r="J233" s="238"/>
      <c r="K233" s="238"/>
      <c r="L233" s="238"/>
      <c r="M233" s="238"/>
      <c r="N233" s="238"/>
      <c r="O233" s="238"/>
      <c r="P233" s="238"/>
      <c r="Q233" s="238"/>
      <c r="R233" s="238"/>
      <c r="S233" s="238"/>
      <c r="T233" s="238"/>
    </row>
    <row r="234" spans="1:21" x14ac:dyDescent="0.2">
      <c r="A234" s="32"/>
      <c r="B234" s="238"/>
      <c r="C234" s="238"/>
      <c r="D234" s="238"/>
      <c r="E234" s="238"/>
      <c r="F234" s="238"/>
      <c r="G234" s="238"/>
      <c r="H234" s="238"/>
      <c r="I234" s="238"/>
      <c r="J234" s="238"/>
      <c r="K234" s="238"/>
      <c r="L234" s="238"/>
      <c r="M234" s="238"/>
      <c r="N234" s="238"/>
      <c r="O234" s="238"/>
      <c r="P234" s="238"/>
      <c r="Q234" s="238"/>
      <c r="R234" s="238"/>
      <c r="S234" s="238"/>
      <c r="T234" s="238"/>
    </row>
    <row r="235" spans="1:21" ht="18.75" x14ac:dyDescent="0.2">
      <c r="A235" s="504" t="s">
        <v>142</v>
      </c>
      <c r="B235" s="504"/>
      <c r="C235" s="504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504"/>
      <c r="Q235" s="504"/>
      <c r="R235" s="504"/>
      <c r="S235" s="504"/>
      <c r="T235" s="504"/>
      <c r="U235" s="504"/>
    </row>
    <row r="236" spans="1:21" ht="18.75" thickBot="1" x14ac:dyDescent="0.3">
      <c r="A236" s="505" t="str">
        <f>A239</f>
        <v>Зартдинов Кирилл</v>
      </c>
      <c r="B236" s="505"/>
      <c r="C236" s="505"/>
      <c r="D236" s="505"/>
      <c r="E236" s="505"/>
      <c r="F236" s="505"/>
      <c r="G236" s="505"/>
      <c r="H236" s="505"/>
      <c r="I236" s="505"/>
      <c r="J236" s="505"/>
      <c r="K236" s="505"/>
      <c r="L236" s="505"/>
      <c r="M236" s="505"/>
      <c r="N236" s="505"/>
      <c r="O236" s="505"/>
      <c r="P236" s="505"/>
      <c r="Q236" s="505"/>
      <c r="R236" s="505"/>
      <c r="S236" s="505"/>
      <c r="T236" s="505"/>
      <c r="U236" s="15">
        <f>U210+1</f>
        <v>10</v>
      </c>
    </row>
    <row r="237" spans="1:21" x14ac:dyDescent="0.2">
      <c r="A237" s="16"/>
      <c r="B237" s="328" t="s">
        <v>18</v>
      </c>
      <c r="C237" s="329"/>
      <c r="D237" s="506"/>
      <c r="E237" s="506"/>
      <c r="F237" s="330"/>
      <c r="G237" s="328" t="s">
        <v>19</v>
      </c>
      <c r="H237" s="329"/>
      <c r="I237" s="329"/>
      <c r="J237" s="329"/>
      <c r="K237" s="329"/>
      <c r="L237" s="329"/>
      <c r="M237" s="329"/>
      <c r="N237" s="329"/>
      <c r="O237" s="329"/>
      <c r="P237" s="329"/>
      <c r="Q237" s="328" t="s">
        <v>34</v>
      </c>
      <c r="R237" s="329"/>
      <c r="S237" s="506"/>
      <c r="T237" s="330"/>
    </row>
    <row r="238" spans="1:21" ht="92.25" thickBot="1" x14ac:dyDescent="0.25">
      <c r="A238" s="17"/>
      <c r="B238" s="18" t="s">
        <v>39</v>
      </c>
      <c r="C238" s="19" t="s">
        <v>3</v>
      </c>
      <c r="D238" s="188" t="s">
        <v>13</v>
      </c>
      <c r="E238" s="188" t="s">
        <v>93</v>
      </c>
      <c r="F238" s="20" t="s">
        <v>94</v>
      </c>
      <c r="G238" s="18" t="s">
        <v>4</v>
      </c>
      <c r="H238" s="19" t="s">
        <v>5</v>
      </c>
      <c r="I238" s="19" t="s">
        <v>36</v>
      </c>
      <c r="J238" s="19" t="s">
        <v>40</v>
      </c>
      <c r="K238" s="19" t="s">
        <v>35</v>
      </c>
      <c r="L238" s="19" t="s">
        <v>8</v>
      </c>
      <c r="M238" s="19" t="s">
        <v>17</v>
      </c>
      <c r="N238" s="19" t="s">
        <v>124</v>
      </c>
      <c r="O238" s="19" t="s">
        <v>90</v>
      </c>
      <c r="P238" s="19" t="s">
        <v>123</v>
      </c>
      <c r="Q238" s="18" t="s">
        <v>14</v>
      </c>
      <c r="R238" s="19" t="s">
        <v>15</v>
      </c>
      <c r="S238" s="188" t="s">
        <v>16</v>
      </c>
      <c r="T238" s="20" t="s">
        <v>131</v>
      </c>
    </row>
    <row r="239" spans="1:21" x14ac:dyDescent="0.2">
      <c r="A239" s="21" t="str">
        <f>'Первичные данные 4 кл.'!B15</f>
        <v>Зартдинов Кирилл</v>
      </c>
      <c r="B239" s="22">
        <f>'Первичные данные 4 кл.'!E15</f>
        <v>0</v>
      </c>
      <c r="C239" s="22">
        <f>'Первичные данные 4 кл.'!H15</f>
        <v>0</v>
      </c>
      <c r="D239" s="23">
        <f>'Первичные данные 4 кл.'!K15</f>
        <v>0</v>
      </c>
      <c r="E239" s="23">
        <f>'Первичные данные 4 кл.'!N15</f>
        <v>0</v>
      </c>
      <c r="F239" s="23">
        <f>'Первичные данные 4 кл.'!Q15</f>
        <v>0</v>
      </c>
      <c r="G239" s="23">
        <f>'Первичные данные 4 кл.'!U15</f>
        <v>0</v>
      </c>
      <c r="H239" s="23">
        <f>'Первичные данные 4 кл.'!Y15</f>
        <v>0</v>
      </c>
      <c r="I239" s="23">
        <f>'Первичные данные 4 кл.'!AC15</f>
        <v>0</v>
      </c>
      <c r="J239" s="23">
        <f>'Первичные данные 4 кл.'!AG15</f>
        <v>0</v>
      </c>
      <c r="K239" s="23">
        <f>'Первичные данные 4 кл.'!AK15</f>
        <v>0</v>
      </c>
      <c r="L239" s="23">
        <f>'Первичные данные 4 кл.'!AO15</f>
        <v>0</v>
      </c>
      <c r="M239" s="23">
        <f>'Первичные данные 4 кл.'!AS15</f>
        <v>0</v>
      </c>
      <c r="N239" s="23">
        <f>'Первичные данные 4 кл.'!AW15</f>
        <v>0</v>
      </c>
      <c r="O239" s="23">
        <f>'Первичные данные 4 кл.'!BA15</f>
        <v>0</v>
      </c>
      <c r="P239" s="23">
        <f>'Первичные данные 4 кл.'!BE15</f>
        <v>0</v>
      </c>
      <c r="Q239" s="23">
        <f>'Первичные данные 4 кл.'!BI15</f>
        <v>0</v>
      </c>
      <c r="R239" s="23">
        <f>'Первичные данные 4 кл.'!BM15</f>
        <v>0</v>
      </c>
      <c r="S239" s="23">
        <f>'Первичные данные 4 кл.'!BQ15</f>
        <v>0</v>
      </c>
      <c r="T239" s="23">
        <f>'Первичные данные 4 кл.'!BU15</f>
        <v>0</v>
      </c>
    </row>
    <row r="240" spans="1:21" ht="13.5" thickBot="1" x14ac:dyDescent="0.25">
      <c r="A240" s="25" t="s">
        <v>47</v>
      </c>
      <c r="B240" s="322" t="str">
        <f>IF('инд. оценка уровня 4 кл.'!V14=1,'инд. оценка уровня 2кл.'!$B$41,'инд. оценка уровня 2кл.'!$B$40)</f>
        <v>НИЖЕ БАЗОВОГО</v>
      </c>
      <c r="C240" s="323"/>
      <c r="D240" s="323"/>
      <c r="E240" s="323"/>
      <c r="F240" s="324"/>
      <c r="G240" s="322" t="str">
        <f>IF('инд. оценка уровня 4 кл.'!W14=1,'инд. оценка уровня 2кл.'!$B$41,'инд. оценка уровня 2кл.'!$B$40)</f>
        <v>НИЖЕ БАЗОВОГО</v>
      </c>
      <c r="H240" s="323"/>
      <c r="I240" s="323"/>
      <c r="J240" s="323"/>
      <c r="K240" s="323"/>
      <c r="L240" s="323"/>
      <c r="M240" s="323"/>
      <c r="N240" s="323"/>
      <c r="O240" s="323"/>
      <c r="P240" s="323"/>
      <c r="Q240" s="322" t="str">
        <f>IF('инд. оценка уровня 4 кл.'!X14=1,'инд. оценка уровня 2кл.'!$B$41,'инд. оценка уровня 2кл.'!$B$40)</f>
        <v>НИЖЕ БАЗОВОГО</v>
      </c>
      <c r="R240" s="323"/>
      <c r="S240" s="323"/>
      <c r="T240" s="324"/>
    </row>
    <row r="241" spans="1:20" s="245" customFormat="1" x14ac:dyDescent="0.2">
      <c r="A241" s="25" t="s">
        <v>49</v>
      </c>
      <c r="B241" s="22" t="str">
        <f>'инд. прогресс 4 кл.'!C15</f>
        <v>D</v>
      </c>
      <c r="C241" s="22" t="str">
        <f>'инд. прогресс 4 кл.'!D15</f>
        <v>D</v>
      </c>
      <c r="D241" s="22" t="str">
        <f>'инд. прогресс 4 кл.'!E15</f>
        <v>D</v>
      </c>
      <c r="E241" s="22" t="str">
        <f>'инд. прогресс 4 кл.'!F15</f>
        <v>D</v>
      </c>
      <c r="F241" s="22" t="str">
        <f>'инд. прогресс 4 кл.'!G15</f>
        <v>D</v>
      </c>
      <c r="G241" s="22" t="str">
        <f>'инд. прогресс 4 кл.'!H15</f>
        <v>C</v>
      </c>
      <c r="H241" s="22" t="str">
        <f>'инд. прогресс 4 кл.'!I15</f>
        <v>C</v>
      </c>
      <c r="I241" s="22" t="str">
        <f>'инд. прогресс 4 кл.'!J15</f>
        <v>C</v>
      </c>
      <c r="J241" s="22" t="str">
        <f>'инд. прогресс 4 кл.'!K15</f>
        <v>C</v>
      </c>
      <c r="K241" s="22" t="str">
        <f>'инд. прогресс 4 кл.'!L15</f>
        <v>C</v>
      </c>
      <c r="L241" s="22" t="str">
        <f>'инд. прогресс 4 кл.'!M15</f>
        <v>C</v>
      </c>
      <c r="M241" s="22" t="str">
        <f>'инд. прогресс 4 кл.'!N15</f>
        <v>C</v>
      </c>
      <c r="N241" s="22" t="str">
        <f>'инд. прогресс 4 кл.'!O15</f>
        <v>C</v>
      </c>
      <c r="O241" s="22" t="str">
        <f>'инд. прогресс 4 кл.'!P15</f>
        <v>C</v>
      </c>
      <c r="P241" s="22" t="str">
        <f>'инд. прогресс 4 кл.'!Q15</f>
        <v>C</v>
      </c>
      <c r="Q241" s="22" t="str">
        <f>'инд. прогресс 4 кл.'!R15</f>
        <v>C</v>
      </c>
      <c r="R241" s="22" t="str">
        <f>'инд. прогресс 4 кл.'!S15</f>
        <v>C</v>
      </c>
      <c r="S241" s="22" t="str">
        <f>'инд. прогресс 4 кл.'!T15</f>
        <v>C</v>
      </c>
      <c r="T241" s="22" t="str">
        <f>'инд. прогресс 4 кл.'!U15</f>
        <v>D</v>
      </c>
    </row>
    <row r="242" spans="1:20" ht="13.5" thickBot="1" x14ac:dyDescent="0.25">
      <c r="A242" s="196"/>
      <c r="B242" s="238"/>
      <c r="C242" s="238"/>
      <c r="D242" s="238"/>
      <c r="E242" s="238"/>
      <c r="F242" s="238"/>
      <c r="G242" s="238"/>
      <c r="H242" s="238"/>
      <c r="I242" s="238"/>
      <c r="J242" s="238"/>
      <c r="K242" s="238"/>
      <c r="L242" s="238"/>
      <c r="M242" s="238"/>
      <c r="N242" s="238"/>
      <c r="O242" s="238"/>
      <c r="P242" s="238"/>
      <c r="Q242" s="238"/>
      <c r="R242" s="238"/>
      <c r="S242" s="238"/>
      <c r="T242" s="238"/>
    </row>
    <row r="243" spans="1:20" ht="12.95" customHeight="1" x14ac:dyDescent="0.2">
      <c r="A243" s="331" t="s">
        <v>42</v>
      </c>
      <c r="B243" s="332"/>
      <c r="C243" s="332"/>
      <c r="D243" s="332"/>
      <c r="E243" s="332"/>
      <c r="F243" s="333"/>
      <c r="G243" s="238"/>
      <c r="H243" s="238"/>
      <c r="I243" s="238"/>
      <c r="J243" s="238"/>
      <c r="K243" s="238"/>
      <c r="L243" s="238"/>
      <c r="M243" s="238"/>
      <c r="N243" s="238"/>
      <c r="O243" s="238"/>
      <c r="P243" s="238"/>
      <c r="Q243" s="238"/>
      <c r="R243" s="238"/>
      <c r="S243" s="238"/>
      <c r="T243" s="238"/>
    </row>
    <row r="244" spans="1:20" ht="14.1" customHeight="1" thickBot="1" x14ac:dyDescent="0.25">
      <c r="A244" s="334"/>
      <c r="B244" s="335"/>
      <c r="C244" s="335"/>
      <c r="D244" s="335"/>
      <c r="E244" s="335"/>
      <c r="F244" s="336"/>
      <c r="G244" s="238"/>
      <c r="H244" s="238"/>
      <c r="I244" s="238"/>
      <c r="J244" s="238"/>
      <c r="K244" s="238"/>
      <c r="L244" s="238"/>
      <c r="M244" s="238"/>
      <c r="N244" s="238"/>
      <c r="O244" s="238"/>
      <c r="P244" s="238"/>
      <c r="Q244" s="238"/>
      <c r="R244" s="238"/>
      <c r="S244" s="238"/>
      <c r="T244" s="238"/>
    </row>
    <row r="245" spans="1:20" x14ac:dyDescent="0.2">
      <c r="A245" s="30" t="s">
        <v>128</v>
      </c>
      <c r="B245" s="319">
        <f>SUM(B239:T239)</f>
        <v>0</v>
      </c>
      <c r="C245" s="320"/>
      <c r="D245" s="320"/>
      <c r="E245" s="320"/>
      <c r="F245" s="321"/>
      <c r="G245" s="238"/>
      <c r="H245" s="238"/>
      <c r="I245" s="238"/>
      <c r="J245" s="238"/>
      <c r="K245" s="238"/>
      <c r="L245" s="238"/>
      <c r="M245" s="238"/>
      <c r="N245" s="238"/>
      <c r="O245" s="238"/>
      <c r="P245" s="238"/>
      <c r="Q245" s="238"/>
      <c r="R245" s="238"/>
      <c r="S245" s="238"/>
      <c r="T245" s="238"/>
    </row>
    <row r="246" spans="1:20" x14ac:dyDescent="0.2">
      <c r="A246" s="201" t="s">
        <v>30</v>
      </c>
      <c r="B246" s="501" t="str">
        <f>IF('инд. оценка уровня 4 кл.'!Y14=1,'инд. оценка уровня 2кл.'!$B$41,'инд. оценка уровня 2кл.'!$B$40)</f>
        <v>НИЖЕ БАЗОВОГО</v>
      </c>
      <c r="C246" s="502"/>
      <c r="D246" s="502"/>
      <c r="E246" s="502"/>
      <c r="F246" s="503"/>
      <c r="G246" s="238"/>
      <c r="H246" s="238"/>
      <c r="I246" s="238"/>
      <c r="J246" s="238"/>
      <c r="K246" s="238"/>
      <c r="L246" s="238"/>
      <c r="M246" s="238"/>
      <c r="N246" s="238"/>
      <c r="O246" s="238"/>
      <c r="P246" s="238"/>
      <c r="Q246" s="238"/>
      <c r="R246" s="238"/>
      <c r="S246" s="238"/>
      <c r="T246" s="238"/>
    </row>
    <row r="247" spans="1:20" x14ac:dyDescent="0.2">
      <c r="A247" s="202"/>
      <c r="B247" s="495"/>
      <c r="C247" s="495"/>
      <c r="D247" s="495"/>
      <c r="E247" s="495"/>
      <c r="F247" s="495"/>
      <c r="G247" s="238"/>
      <c r="H247" s="238"/>
      <c r="I247" s="238"/>
      <c r="J247" s="238"/>
      <c r="K247" s="238"/>
      <c r="L247" s="238"/>
      <c r="M247" s="238"/>
      <c r="N247" s="238"/>
      <c r="O247" s="238"/>
      <c r="P247" s="238"/>
      <c r="Q247" s="238"/>
      <c r="R247" s="238"/>
      <c r="S247" s="238"/>
      <c r="T247" s="238"/>
    </row>
    <row r="248" spans="1:20" x14ac:dyDescent="0.2">
      <c r="A248" s="32"/>
      <c r="B248" s="238"/>
      <c r="C248" s="238"/>
      <c r="D248" s="238"/>
      <c r="E248" s="238"/>
      <c r="F248" s="238"/>
      <c r="G248" s="238"/>
      <c r="H248" s="238"/>
      <c r="I248" s="238"/>
      <c r="J248" s="238"/>
      <c r="K248" s="238"/>
      <c r="L248" s="238"/>
      <c r="M248" s="238"/>
      <c r="N248" s="238"/>
      <c r="O248" s="238"/>
      <c r="P248" s="238"/>
      <c r="Q248" s="238"/>
      <c r="R248" s="238"/>
      <c r="S248" s="238"/>
      <c r="T248" s="238"/>
    </row>
    <row r="249" spans="1:20" x14ac:dyDescent="0.2">
      <c r="A249" s="32"/>
      <c r="B249" s="238"/>
      <c r="C249" s="238"/>
      <c r="D249" s="238"/>
      <c r="E249" s="238"/>
      <c r="F249" s="238"/>
      <c r="G249" s="238"/>
      <c r="H249" s="238"/>
      <c r="I249" s="238"/>
      <c r="J249" s="238"/>
      <c r="K249" s="238"/>
      <c r="L249" s="238"/>
      <c r="M249" s="238"/>
      <c r="N249" s="238"/>
      <c r="O249" s="238"/>
      <c r="P249" s="238"/>
      <c r="Q249" s="238"/>
      <c r="R249" s="238"/>
      <c r="S249" s="238"/>
      <c r="T249" s="238"/>
    </row>
    <row r="250" spans="1:20" x14ac:dyDescent="0.2">
      <c r="A250" s="33" t="s">
        <v>50</v>
      </c>
      <c r="B250" s="33"/>
      <c r="C250" s="27"/>
      <c r="D250" s="194"/>
      <c r="E250" s="194"/>
      <c r="F250" s="238"/>
      <c r="G250" s="238"/>
      <c r="H250" s="238"/>
      <c r="I250" s="238"/>
      <c r="J250" s="238"/>
      <c r="K250" s="238"/>
      <c r="L250" s="238"/>
      <c r="M250" s="238"/>
      <c r="N250" s="238"/>
      <c r="O250" s="238"/>
      <c r="P250" s="238"/>
      <c r="Q250" s="238"/>
      <c r="R250" s="238"/>
      <c r="S250" s="238"/>
      <c r="T250" s="238"/>
    </row>
    <row r="251" spans="1:20" x14ac:dyDescent="0.2">
      <c r="A251" s="34" t="s">
        <v>51</v>
      </c>
      <c r="B251" s="496"/>
      <c r="C251" s="496"/>
      <c r="D251" s="195"/>
      <c r="E251" s="194"/>
      <c r="F251" s="238"/>
      <c r="G251" s="238"/>
      <c r="H251" s="238"/>
      <c r="I251" s="238"/>
      <c r="J251" s="238"/>
      <c r="K251" s="238"/>
      <c r="L251" s="238"/>
      <c r="M251" s="238"/>
      <c r="N251" s="238"/>
      <c r="O251" s="238"/>
      <c r="P251" s="238"/>
      <c r="Q251" s="238"/>
      <c r="R251" s="238"/>
      <c r="S251" s="238"/>
      <c r="T251" s="238"/>
    </row>
    <row r="252" spans="1:20" x14ac:dyDescent="0.2">
      <c r="A252" s="34" t="s">
        <v>52</v>
      </c>
      <c r="B252" s="497"/>
      <c r="C252" s="497"/>
      <c r="D252" s="194"/>
      <c r="E252" s="194"/>
      <c r="F252" s="238"/>
      <c r="G252" s="238"/>
      <c r="H252" s="238"/>
      <c r="I252" s="238"/>
      <c r="J252" s="238"/>
      <c r="K252" s="238"/>
      <c r="L252" s="238"/>
      <c r="M252" s="238"/>
      <c r="N252" s="238"/>
      <c r="O252" s="238"/>
      <c r="P252" s="238"/>
      <c r="Q252" s="238"/>
      <c r="R252" s="238"/>
      <c r="S252" s="238"/>
      <c r="T252" s="238"/>
    </row>
    <row r="253" spans="1:20" x14ac:dyDescent="0.2">
      <c r="A253" s="32"/>
      <c r="B253" s="238"/>
      <c r="C253" s="238"/>
      <c r="D253" s="238"/>
      <c r="E253" s="238"/>
      <c r="F253" s="238"/>
      <c r="G253" s="238"/>
      <c r="H253" s="238"/>
      <c r="I253" s="238"/>
      <c r="J253" s="238"/>
      <c r="K253" s="238"/>
      <c r="L253" s="238"/>
      <c r="M253" s="238"/>
      <c r="N253" s="238"/>
      <c r="O253" s="238"/>
      <c r="P253" s="238"/>
      <c r="Q253" s="238"/>
      <c r="R253" s="238"/>
      <c r="S253" s="238"/>
      <c r="T253" s="238"/>
    </row>
    <row r="254" spans="1:20" x14ac:dyDescent="0.2">
      <c r="A254" s="32"/>
      <c r="B254" s="238"/>
      <c r="C254" s="238"/>
      <c r="D254" s="238"/>
      <c r="E254" s="238"/>
      <c r="F254" s="238"/>
      <c r="G254" s="238"/>
      <c r="H254" s="238"/>
      <c r="I254" s="238"/>
      <c r="J254" s="238"/>
      <c r="K254" s="238"/>
      <c r="L254" s="238"/>
      <c r="M254" s="238"/>
      <c r="N254" s="238"/>
      <c r="O254" s="238"/>
      <c r="P254" s="238"/>
      <c r="Q254" s="238"/>
      <c r="R254" s="238"/>
      <c r="S254" s="238"/>
      <c r="T254" s="238"/>
    </row>
    <row r="255" spans="1:20" x14ac:dyDescent="0.2">
      <c r="A255" s="32"/>
      <c r="B255" s="238"/>
      <c r="C255" s="238"/>
      <c r="D255" s="238"/>
      <c r="E255" s="238"/>
      <c r="F255" s="238"/>
      <c r="G255" s="238"/>
      <c r="H255" s="238"/>
      <c r="I255" s="238"/>
      <c r="J255" s="238"/>
      <c r="K255" s="238"/>
      <c r="L255" s="238"/>
      <c r="M255" s="238"/>
      <c r="N255" s="238"/>
      <c r="O255" s="238"/>
      <c r="P255" s="238"/>
      <c r="Q255" s="238"/>
      <c r="R255" s="238"/>
      <c r="S255" s="238"/>
      <c r="T255" s="238"/>
    </row>
    <row r="256" spans="1:20" x14ac:dyDescent="0.2">
      <c r="A256" s="32"/>
      <c r="B256" s="238"/>
      <c r="C256" s="238"/>
      <c r="D256" s="238"/>
      <c r="E256" s="238"/>
      <c r="F256" s="238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/>
    </row>
    <row r="257" spans="1:21" x14ac:dyDescent="0.2">
      <c r="A257" s="32"/>
      <c r="B257" s="238"/>
      <c r="C257" s="238"/>
      <c r="D257" s="238"/>
      <c r="E257" s="238"/>
      <c r="F257" s="238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238"/>
      <c r="S257" s="238"/>
      <c r="T257" s="238"/>
    </row>
    <row r="258" spans="1:21" x14ac:dyDescent="0.2">
      <c r="A258" s="32"/>
      <c r="B258" s="238"/>
      <c r="C258" s="238"/>
      <c r="D258" s="238"/>
      <c r="E258" s="238"/>
      <c r="F258" s="238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238"/>
      <c r="T258" s="238"/>
    </row>
    <row r="259" spans="1:21" x14ac:dyDescent="0.2">
      <c r="A259" s="32"/>
      <c r="B259" s="238"/>
      <c r="C259" s="238"/>
      <c r="D259" s="238"/>
      <c r="E259" s="238"/>
      <c r="F259" s="238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238"/>
    </row>
    <row r="260" spans="1:21" x14ac:dyDescent="0.2">
      <c r="A260" s="32"/>
      <c r="B260" s="238"/>
      <c r="C260" s="238"/>
      <c r="D260" s="238"/>
      <c r="E260" s="238"/>
      <c r="F260" s="238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</row>
    <row r="261" spans="1:21" ht="18.75" x14ac:dyDescent="0.2">
      <c r="A261" s="504" t="s">
        <v>142</v>
      </c>
      <c r="B261" s="504"/>
      <c r="C261" s="504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504"/>
      <c r="Q261" s="504"/>
      <c r="R261" s="504"/>
      <c r="S261" s="504"/>
      <c r="T261" s="504"/>
      <c r="U261" s="504"/>
    </row>
    <row r="262" spans="1:21" ht="18.75" thickBot="1" x14ac:dyDescent="0.3">
      <c r="A262" s="505" t="str">
        <f>A265</f>
        <v>Казачков Максим</v>
      </c>
      <c r="B262" s="505"/>
      <c r="C262" s="505"/>
      <c r="D262" s="505"/>
      <c r="E262" s="505"/>
      <c r="F262" s="505"/>
      <c r="G262" s="505"/>
      <c r="H262" s="505"/>
      <c r="I262" s="505"/>
      <c r="J262" s="505"/>
      <c r="K262" s="505"/>
      <c r="L262" s="505"/>
      <c r="M262" s="505"/>
      <c r="N262" s="505"/>
      <c r="O262" s="505"/>
      <c r="P262" s="505"/>
      <c r="Q262" s="505"/>
      <c r="R262" s="505"/>
      <c r="S262" s="505"/>
      <c r="T262" s="505"/>
      <c r="U262" s="15">
        <f>U236+1</f>
        <v>11</v>
      </c>
    </row>
    <row r="263" spans="1:21" x14ac:dyDescent="0.2">
      <c r="A263" s="16"/>
      <c r="B263" s="328" t="s">
        <v>18</v>
      </c>
      <c r="C263" s="329"/>
      <c r="D263" s="506"/>
      <c r="E263" s="506"/>
      <c r="F263" s="330"/>
      <c r="G263" s="328" t="s">
        <v>19</v>
      </c>
      <c r="H263" s="329"/>
      <c r="I263" s="329"/>
      <c r="J263" s="329"/>
      <c r="K263" s="329"/>
      <c r="L263" s="329"/>
      <c r="M263" s="329"/>
      <c r="N263" s="329"/>
      <c r="O263" s="329"/>
      <c r="P263" s="329"/>
      <c r="Q263" s="328" t="s">
        <v>34</v>
      </c>
      <c r="R263" s="329"/>
      <c r="S263" s="506"/>
      <c r="T263" s="330"/>
    </row>
    <row r="264" spans="1:21" ht="92.25" thickBot="1" x14ac:dyDescent="0.25">
      <c r="A264" s="17"/>
      <c r="B264" s="18" t="s">
        <v>39</v>
      </c>
      <c r="C264" s="19" t="s">
        <v>3</v>
      </c>
      <c r="D264" s="188" t="s">
        <v>13</v>
      </c>
      <c r="E264" s="188" t="s">
        <v>93</v>
      </c>
      <c r="F264" s="20" t="s">
        <v>94</v>
      </c>
      <c r="G264" s="18" t="s">
        <v>4</v>
      </c>
      <c r="H264" s="19" t="s">
        <v>5</v>
      </c>
      <c r="I264" s="19" t="s">
        <v>36</v>
      </c>
      <c r="J264" s="19" t="s">
        <v>40</v>
      </c>
      <c r="K264" s="19" t="s">
        <v>35</v>
      </c>
      <c r="L264" s="19" t="s">
        <v>8</v>
      </c>
      <c r="M264" s="19" t="s">
        <v>17</v>
      </c>
      <c r="N264" s="19" t="s">
        <v>124</v>
      </c>
      <c r="O264" s="19" t="s">
        <v>90</v>
      </c>
      <c r="P264" s="19" t="s">
        <v>123</v>
      </c>
      <c r="Q264" s="18" t="s">
        <v>14</v>
      </c>
      <c r="R264" s="19" t="s">
        <v>15</v>
      </c>
      <c r="S264" s="188" t="s">
        <v>16</v>
      </c>
      <c r="T264" s="20" t="s">
        <v>131</v>
      </c>
    </row>
    <row r="265" spans="1:21" x14ac:dyDescent="0.2">
      <c r="A265" s="21" t="str">
        <f>'Первичные данные 4 кл.'!B16</f>
        <v>Казачков Максим</v>
      </c>
      <c r="B265" s="22">
        <f>'Первичные данные 4 кл.'!E16</f>
        <v>0</v>
      </c>
      <c r="C265" s="22">
        <f>'Первичные данные 4 кл.'!H16</f>
        <v>0</v>
      </c>
      <c r="D265" s="23">
        <f>'Первичные данные 4 кл.'!K16</f>
        <v>0</v>
      </c>
      <c r="E265" s="23">
        <f>'Первичные данные 4 кл.'!N16</f>
        <v>0</v>
      </c>
      <c r="F265" s="23">
        <f>'Первичные данные 4 кл.'!Q16</f>
        <v>0</v>
      </c>
      <c r="G265" s="23">
        <f>'Первичные данные 4 кл.'!U16</f>
        <v>0</v>
      </c>
      <c r="H265" s="23">
        <f>'Первичные данные 4 кл.'!Y16</f>
        <v>0</v>
      </c>
      <c r="I265" s="23">
        <f>'Первичные данные 4 кл.'!AC16</f>
        <v>0</v>
      </c>
      <c r="J265" s="23">
        <f>'Первичные данные 4 кл.'!AG16</f>
        <v>0</v>
      </c>
      <c r="K265" s="23">
        <f>'Первичные данные 4 кл.'!AK16</f>
        <v>0</v>
      </c>
      <c r="L265" s="23">
        <f>'Первичные данные 4 кл.'!AO16</f>
        <v>0</v>
      </c>
      <c r="M265" s="23">
        <f>'Первичные данные 4 кл.'!AS16</f>
        <v>0</v>
      </c>
      <c r="N265" s="23">
        <f>'Первичные данные 4 кл.'!AW16</f>
        <v>0</v>
      </c>
      <c r="O265" s="23">
        <f>'Первичные данные 4 кл.'!BA16</f>
        <v>0</v>
      </c>
      <c r="P265" s="23">
        <f>'Первичные данные 4 кл.'!BE16</f>
        <v>0</v>
      </c>
      <c r="Q265" s="23">
        <f>'Первичные данные 4 кл.'!BI16</f>
        <v>0</v>
      </c>
      <c r="R265" s="23">
        <f>'Первичные данные 4 кл.'!BM16</f>
        <v>0</v>
      </c>
      <c r="S265" s="23">
        <f>'Первичные данные 4 кл.'!BQ16</f>
        <v>0</v>
      </c>
      <c r="T265" s="23">
        <f>'Первичные данные 4 кл.'!BU16</f>
        <v>0</v>
      </c>
    </row>
    <row r="266" spans="1:21" ht="13.5" thickBot="1" x14ac:dyDescent="0.25">
      <c r="A266" s="25" t="s">
        <v>47</v>
      </c>
      <c r="B266" s="322" t="str">
        <f>IF('инд. оценка уровня 4 кл.'!V15=1,'инд. оценка уровня 2кл.'!$B$41,'инд. оценка уровня 2кл.'!$B$40)</f>
        <v>НИЖЕ БАЗОВОГО</v>
      </c>
      <c r="C266" s="323"/>
      <c r="D266" s="323"/>
      <c r="E266" s="323"/>
      <c r="F266" s="324"/>
      <c r="G266" s="322" t="str">
        <f>IF('инд. оценка уровня 4 кл.'!W15=1,'инд. оценка уровня 2кл.'!$B$41,'инд. оценка уровня 2кл.'!$B$40)</f>
        <v>НИЖЕ БАЗОВОГО</v>
      </c>
      <c r="H266" s="323"/>
      <c r="I266" s="323"/>
      <c r="J266" s="323"/>
      <c r="K266" s="323"/>
      <c r="L266" s="323"/>
      <c r="M266" s="323"/>
      <c r="N266" s="323"/>
      <c r="O266" s="323"/>
      <c r="P266" s="323"/>
      <c r="Q266" s="322" t="str">
        <f>IF('инд. оценка уровня 4 кл.'!X15=1,'инд. оценка уровня 2кл.'!$B$41,'инд. оценка уровня 2кл.'!$B$40)</f>
        <v>НИЖЕ БАЗОВОГО</v>
      </c>
      <c r="R266" s="323"/>
      <c r="S266" s="323"/>
      <c r="T266" s="324"/>
    </row>
    <row r="267" spans="1:21" s="245" customFormat="1" x14ac:dyDescent="0.2">
      <c r="A267" s="25" t="s">
        <v>49</v>
      </c>
      <c r="B267" s="22" t="str">
        <f>'инд. прогресс 4 кл.'!C16</f>
        <v>D</v>
      </c>
      <c r="C267" s="22" t="str">
        <f>'инд. прогресс 4 кл.'!D16</f>
        <v>D</v>
      </c>
      <c r="D267" s="22" t="str">
        <f>'инд. прогресс 4 кл.'!E16</f>
        <v>D</v>
      </c>
      <c r="E267" s="22" t="str">
        <f>'инд. прогресс 4 кл.'!F16</f>
        <v>D</v>
      </c>
      <c r="F267" s="22" t="str">
        <f>'инд. прогресс 4 кл.'!G16</f>
        <v>D</v>
      </c>
      <c r="G267" s="22" t="str">
        <f>'инд. прогресс 4 кл.'!H16</f>
        <v>C</v>
      </c>
      <c r="H267" s="22" t="str">
        <f>'инд. прогресс 4 кл.'!I16</f>
        <v>C</v>
      </c>
      <c r="I267" s="22" t="str">
        <f>'инд. прогресс 4 кл.'!J16</f>
        <v>C</v>
      </c>
      <c r="J267" s="22" t="str">
        <f>'инд. прогресс 4 кл.'!K16</f>
        <v>C</v>
      </c>
      <c r="K267" s="22" t="str">
        <f>'инд. прогресс 4 кл.'!L16</f>
        <v>C</v>
      </c>
      <c r="L267" s="22" t="str">
        <f>'инд. прогресс 4 кл.'!M16</f>
        <v>C</v>
      </c>
      <c r="M267" s="22" t="str">
        <f>'инд. прогресс 4 кл.'!N16</f>
        <v>C</v>
      </c>
      <c r="N267" s="22" t="str">
        <f>'инд. прогресс 4 кл.'!O16</f>
        <v>C</v>
      </c>
      <c r="O267" s="22" t="str">
        <f>'инд. прогресс 4 кл.'!P16</f>
        <v>C</v>
      </c>
      <c r="P267" s="22" t="str">
        <f>'инд. прогресс 4 кл.'!Q16</f>
        <v>C</v>
      </c>
      <c r="Q267" s="22" t="str">
        <f>'инд. прогресс 4 кл.'!R16</f>
        <v>C</v>
      </c>
      <c r="R267" s="22" t="str">
        <f>'инд. прогресс 4 кл.'!S16</f>
        <v>C</v>
      </c>
      <c r="S267" s="22" t="str">
        <f>'инд. прогресс 4 кл.'!T16</f>
        <v>C</v>
      </c>
      <c r="T267" s="22" t="str">
        <f>'инд. прогресс 4 кл.'!U16</f>
        <v>C</v>
      </c>
    </row>
    <row r="268" spans="1:21" ht="13.5" thickBot="1" x14ac:dyDescent="0.25">
      <c r="A268" s="196"/>
      <c r="B268" s="238"/>
      <c r="C268" s="238"/>
      <c r="D268" s="238"/>
      <c r="E268" s="238"/>
      <c r="F268" s="238"/>
      <c r="G268" s="238"/>
      <c r="H268" s="238"/>
      <c r="I268" s="238"/>
      <c r="J268" s="238"/>
      <c r="K268" s="238"/>
      <c r="L268" s="238"/>
      <c r="M268" s="238"/>
      <c r="N268" s="238"/>
      <c r="O268" s="238"/>
      <c r="P268" s="238"/>
      <c r="Q268" s="238"/>
      <c r="R268" s="238"/>
      <c r="S268" s="238"/>
      <c r="T268" s="238"/>
    </row>
    <row r="269" spans="1:21" ht="12.95" customHeight="1" x14ac:dyDescent="0.2">
      <c r="A269" s="331" t="s">
        <v>42</v>
      </c>
      <c r="B269" s="332"/>
      <c r="C269" s="332"/>
      <c r="D269" s="332"/>
      <c r="E269" s="332"/>
      <c r="F269" s="333"/>
      <c r="G269" s="238"/>
      <c r="H269" s="238"/>
      <c r="I269" s="238"/>
      <c r="J269" s="238"/>
      <c r="K269" s="238"/>
      <c r="L269" s="238"/>
      <c r="M269" s="238"/>
      <c r="N269" s="238"/>
      <c r="O269" s="238"/>
      <c r="P269" s="238"/>
      <c r="Q269" s="238"/>
      <c r="R269" s="238"/>
      <c r="S269" s="238"/>
      <c r="T269" s="238"/>
    </row>
    <row r="270" spans="1:21" ht="14.1" customHeight="1" thickBot="1" x14ac:dyDescent="0.25">
      <c r="A270" s="334"/>
      <c r="B270" s="335"/>
      <c r="C270" s="335"/>
      <c r="D270" s="335"/>
      <c r="E270" s="335"/>
      <c r="F270" s="336"/>
      <c r="G270" s="238"/>
      <c r="H270" s="238"/>
      <c r="I270" s="238"/>
      <c r="J270" s="238"/>
      <c r="K270" s="238"/>
      <c r="L270" s="238"/>
      <c r="M270" s="238"/>
      <c r="N270" s="238"/>
      <c r="O270" s="238"/>
      <c r="P270" s="238"/>
      <c r="Q270" s="238"/>
      <c r="R270" s="238"/>
      <c r="S270" s="238"/>
      <c r="T270" s="238"/>
    </row>
    <row r="271" spans="1:21" x14ac:dyDescent="0.2">
      <c r="A271" s="30" t="s">
        <v>128</v>
      </c>
      <c r="B271" s="319">
        <f>SUM(B265:T265)</f>
        <v>0</v>
      </c>
      <c r="C271" s="320"/>
      <c r="D271" s="320"/>
      <c r="E271" s="320"/>
      <c r="F271" s="321"/>
      <c r="G271" s="238"/>
      <c r="H271" s="238"/>
      <c r="I271" s="238"/>
      <c r="J271" s="238"/>
      <c r="K271" s="238"/>
      <c r="L271" s="238"/>
      <c r="M271" s="238"/>
      <c r="N271" s="238"/>
      <c r="O271" s="238"/>
      <c r="P271" s="238"/>
      <c r="Q271" s="238"/>
      <c r="R271" s="238"/>
      <c r="S271" s="238"/>
      <c r="T271" s="238"/>
    </row>
    <row r="272" spans="1:21" x14ac:dyDescent="0.2">
      <c r="A272" s="201" t="s">
        <v>30</v>
      </c>
      <c r="B272" s="501" t="str">
        <f>IF('инд. оценка уровня 4 кл.'!Y15=1,'инд. оценка уровня 2кл.'!$B$41,'инд. оценка уровня 2кл.'!$B$40)</f>
        <v>НИЖЕ БАЗОВОГО</v>
      </c>
      <c r="C272" s="502"/>
      <c r="D272" s="502"/>
      <c r="E272" s="502"/>
      <c r="F272" s="503"/>
      <c r="G272" s="238"/>
      <c r="H272" s="238"/>
      <c r="I272" s="238"/>
      <c r="J272" s="238"/>
      <c r="K272" s="238"/>
      <c r="L272" s="238"/>
      <c r="M272" s="238"/>
      <c r="N272" s="238"/>
      <c r="O272" s="238"/>
      <c r="P272" s="238"/>
      <c r="Q272" s="238"/>
      <c r="R272" s="238"/>
      <c r="S272" s="238"/>
      <c r="T272" s="238"/>
    </row>
    <row r="273" spans="1:21" x14ac:dyDescent="0.2">
      <c r="A273" s="202"/>
      <c r="B273" s="495"/>
      <c r="C273" s="495"/>
      <c r="D273" s="495"/>
      <c r="E273" s="495"/>
      <c r="F273" s="495"/>
      <c r="G273" s="238"/>
      <c r="H273" s="238"/>
      <c r="I273" s="238"/>
      <c r="J273" s="238"/>
      <c r="K273" s="238"/>
      <c r="L273" s="238"/>
      <c r="M273" s="238"/>
      <c r="N273" s="238"/>
      <c r="O273" s="238"/>
      <c r="P273" s="238"/>
      <c r="Q273" s="238"/>
      <c r="R273" s="238"/>
      <c r="S273" s="238"/>
      <c r="T273" s="238"/>
    </row>
    <row r="274" spans="1:21" x14ac:dyDescent="0.2">
      <c r="A274" s="32"/>
      <c r="B274" s="238"/>
      <c r="C274" s="238"/>
      <c r="D274" s="238"/>
      <c r="E274" s="238"/>
      <c r="F274" s="238"/>
      <c r="G274" s="238"/>
      <c r="H274" s="238"/>
      <c r="I274" s="238"/>
      <c r="J274" s="238"/>
      <c r="K274" s="238"/>
      <c r="L274" s="238"/>
      <c r="M274" s="238"/>
      <c r="N274" s="238"/>
      <c r="O274" s="238"/>
      <c r="P274" s="238"/>
      <c r="Q274" s="238"/>
      <c r="R274" s="238"/>
      <c r="S274" s="238"/>
      <c r="T274" s="238"/>
    </row>
    <row r="275" spans="1:21" x14ac:dyDescent="0.2">
      <c r="A275" s="32"/>
      <c r="B275" s="238"/>
      <c r="C275" s="238"/>
      <c r="D275" s="238"/>
      <c r="E275" s="238"/>
      <c r="F275" s="238"/>
      <c r="G275" s="238"/>
      <c r="H275" s="238"/>
      <c r="I275" s="238"/>
      <c r="J275" s="238"/>
      <c r="K275" s="238"/>
      <c r="L275" s="238"/>
      <c r="M275" s="238"/>
      <c r="N275" s="238"/>
      <c r="O275" s="238"/>
      <c r="P275" s="238"/>
      <c r="Q275" s="238"/>
      <c r="R275" s="238"/>
      <c r="S275" s="238"/>
      <c r="T275" s="238"/>
    </row>
    <row r="276" spans="1:21" x14ac:dyDescent="0.2">
      <c r="A276" s="33" t="s">
        <v>50</v>
      </c>
      <c r="B276" s="33"/>
      <c r="C276" s="27"/>
      <c r="D276" s="194"/>
      <c r="E276" s="194"/>
      <c r="F276" s="238"/>
      <c r="G276" s="238"/>
      <c r="H276" s="238"/>
      <c r="I276" s="238"/>
      <c r="J276" s="238"/>
      <c r="K276" s="238"/>
      <c r="L276" s="238"/>
      <c r="M276" s="238"/>
      <c r="N276" s="238"/>
      <c r="O276" s="238"/>
      <c r="P276" s="238"/>
      <c r="Q276" s="238"/>
      <c r="R276" s="238"/>
      <c r="S276" s="238"/>
      <c r="T276" s="238"/>
    </row>
    <row r="277" spans="1:21" x14ac:dyDescent="0.2">
      <c r="A277" s="34" t="s">
        <v>51</v>
      </c>
      <c r="B277" s="496"/>
      <c r="C277" s="496"/>
      <c r="D277" s="195"/>
      <c r="E277" s="194"/>
      <c r="F277" s="238"/>
      <c r="G277" s="238"/>
      <c r="H277" s="238"/>
      <c r="I277" s="238"/>
      <c r="J277" s="238"/>
      <c r="K277" s="238"/>
      <c r="L277" s="238"/>
      <c r="M277" s="238"/>
      <c r="N277" s="238"/>
      <c r="O277" s="238"/>
      <c r="P277" s="238"/>
      <c r="Q277" s="238"/>
      <c r="R277" s="238"/>
      <c r="S277" s="238"/>
      <c r="T277" s="238"/>
    </row>
    <row r="278" spans="1:21" x14ac:dyDescent="0.2">
      <c r="A278" s="34" t="s">
        <v>52</v>
      </c>
      <c r="B278" s="497"/>
      <c r="C278" s="497"/>
      <c r="D278" s="194"/>
      <c r="E278" s="194"/>
      <c r="F278" s="238"/>
      <c r="G278" s="238"/>
      <c r="H278" s="238"/>
      <c r="I278" s="238"/>
      <c r="J278" s="238"/>
      <c r="K278" s="238"/>
      <c r="L278" s="238"/>
      <c r="M278" s="238"/>
      <c r="N278" s="238"/>
      <c r="O278" s="238"/>
      <c r="P278" s="238"/>
      <c r="Q278" s="238"/>
      <c r="R278" s="238"/>
      <c r="S278" s="238"/>
      <c r="T278" s="238"/>
    </row>
    <row r="279" spans="1:21" x14ac:dyDescent="0.2">
      <c r="A279" s="32"/>
      <c r="B279" s="238"/>
      <c r="C279" s="238"/>
      <c r="D279" s="238"/>
      <c r="E279" s="238"/>
      <c r="F279" s="238"/>
      <c r="G279" s="238"/>
      <c r="H279" s="238"/>
      <c r="I279" s="238"/>
      <c r="J279" s="238"/>
      <c r="K279" s="238"/>
      <c r="L279" s="238"/>
      <c r="M279" s="238"/>
      <c r="N279" s="238"/>
      <c r="O279" s="238"/>
      <c r="P279" s="238"/>
      <c r="Q279" s="238"/>
      <c r="R279" s="238"/>
      <c r="S279" s="238"/>
      <c r="T279" s="238"/>
    </row>
    <row r="280" spans="1:21" x14ac:dyDescent="0.2">
      <c r="A280" s="32"/>
      <c r="B280" s="238"/>
      <c r="C280" s="238"/>
      <c r="D280" s="238"/>
      <c r="E280" s="238"/>
      <c r="F280" s="238"/>
      <c r="G280" s="238"/>
      <c r="H280" s="238"/>
      <c r="I280" s="238"/>
      <c r="J280" s="238"/>
      <c r="K280" s="238"/>
      <c r="L280" s="238"/>
      <c r="M280" s="238"/>
      <c r="N280" s="238"/>
      <c r="O280" s="238"/>
      <c r="P280" s="238"/>
      <c r="Q280" s="238"/>
      <c r="R280" s="238"/>
      <c r="S280" s="238"/>
      <c r="T280" s="238"/>
    </row>
    <row r="281" spans="1:21" x14ac:dyDescent="0.2">
      <c r="A281" s="32"/>
      <c r="B281" s="238"/>
      <c r="C281" s="238"/>
      <c r="D281" s="238"/>
      <c r="E281" s="238"/>
      <c r="F281" s="238"/>
      <c r="G281" s="238"/>
      <c r="H281" s="238"/>
      <c r="I281" s="238"/>
      <c r="J281" s="238"/>
      <c r="K281" s="238"/>
      <c r="L281" s="238"/>
      <c r="M281" s="238"/>
      <c r="N281" s="238"/>
      <c r="O281" s="238"/>
      <c r="P281" s="238"/>
      <c r="Q281" s="238"/>
      <c r="R281" s="238"/>
      <c r="S281" s="238"/>
      <c r="T281" s="238"/>
    </row>
    <row r="282" spans="1:21" x14ac:dyDescent="0.2">
      <c r="A282" s="32"/>
      <c r="B282" s="238"/>
      <c r="C282" s="238"/>
      <c r="D282" s="238"/>
      <c r="E282" s="238"/>
      <c r="F282" s="238"/>
      <c r="G282" s="238"/>
      <c r="H282" s="238"/>
      <c r="I282" s="238"/>
      <c r="J282" s="238"/>
      <c r="K282" s="238"/>
      <c r="L282" s="238"/>
      <c r="M282" s="238"/>
      <c r="N282" s="238"/>
      <c r="O282" s="238"/>
      <c r="P282" s="238"/>
      <c r="Q282" s="238"/>
      <c r="R282" s="238"/>
      <c r="S282" s="238"/>
      <c r="T282" s="238"/>
    </row>
    <row r="283" spans="1:21" x14ac:dyDescent="0.2">
      <c r="A283" s="32"/>
      <c r="B283" s="238"/>
      <c r="C283" s="238"/>
      <c r="D283" s="238"/>
      <c r="E283" s="238"/>
      <c r="F283" s="238"/>
      <c r="G283" s="238"/>
      <c r="H283" s="238"/>
      <c r="I283" s="238"/>
      <c r="J283" s="238"/>
      <c r="K283" s="238"/>
      <c r="L283" s="238"/>
      <c r="M283" s="238"/>
      <c r="N283" s="238"/>
      <c r="O283" s="238"/>
      <c r="P283" s="238"/>
      <c r="Q283" s="238"/>
      <c r="R283" s="238"/>
      <c r="S283" s="238"/>
      <c r="T283" s="238"/>
    </row>
    <row r="284" spans="1:21" x14ac:dyDescent="0.2">
      <c r="A284" s="32"/>
      <c r="B284" s="238"/>
      <c r="C284" s="238"/>
      <c r="D284" s="238"/>
      <c r="E284" s="238"/>
      <c r="F284" s="238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238"/>
      <c r="R284" s="238"/>
      <c r="S284" s="238"/>
      <c r="T284" s="238"/>
    </row>
    <row r="285" spans="1:21" x14ac:dyDescent="0.2">
      <c r="A285" s="32"/>
      <c r="B285" s="238"/>
      <c r="C285" s="238"/>
      <c r="D285" s="238"/>
      <c r="E285" s="238"/>
      <c r="F285" s="238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238"/>
      <c r="S285" s="238"/>
      <c r="T285" s="238"/>
    </row>
    <row r="286" spans="1:21" x14ac:dyDescent="0.2">
      <c r="A286" s="32"/>
      <c r="B286" s="238"/>
      <c r="C286" s="238"/>
      <c r="D286" s="238"/>
      <c r="E286" s="238"/>
      <c r="F286" s="238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238"/>
      <c r="T286" s="238"/>
    </row>
    <row r="287" spans="1:21" ht="18.75" x14ac:dyDescent="0.2">
      <c r="A287" s="504" t="s">
        <v>142</v>
      </c>
      <c r="B287" s="504"/>
      <c r="C287" s="504"/>
      <c r="D287" s="504"/>
      <c r="E287" s="504"/>
      <c r="F287" s="504"/>
      <c r="G287" s="504"/>
      <c r="H287" s="504"/>
      <c r="I287" s="504"/>
      <c r="J287" s="504"/>
      <c r="K287" s="504"/>
      <c r="L287" s="504"/>
      <c r="M287" s="504"/>
      <c r="N287" s="504"/>
      <c r="O287" s="504"/>
      <c r="P287" s="504"/>
      <c r="Q287" s="504"/>
      <c r="R287" s="504"/>
      <c r="S287" s="504"/>
      <c r="T287" s="504"/>
      <c r="U287" s="504"/>
    </row>
    <row r="288" spans="1:21" ht="18.75" thickBot="1" x14ac:dyDescent="0.3">
      <c r="A288" s="505" t="str">
        <f>A291</f>
        <v>Канева Алина</v>
      </c>
      <c r="B288" s="505"/>
      <c r="C288" s="505"/>
      <c r="D288" s="505"/>
      <c r="E288" s="505"/>
      <c r="F288" s="505"/>
      <c r="G288" s="505"/>
      <c r="H288" s="505"/>
      <c r="I288" s="505"/>
      <c r="J288" s="505"/>
      <c r="K288" s="505"/>
      <c r="L288" s="505"/>
      <c r="M288" s="505"/>
      <c r="N288" s="505"/>
      <c r="O288" s="505"/>
      <c r="P288" s="505"/>
      <c r="Q288" s="505"/>
      <c r="R288" s="505"/>
      <c r="S288" s="505"/>
      <c r="T288" s="505"/>
      <c r="U288" s="15">
        <f>U262+1</f>
        <v>12</v>
      </c>
    </row>
    <row r="289" spans="1:20" x14ac:dyDescent="0.2">
      <c r="A289" s="16"/>
      <c r="B289" s="328" t="s">
        <v>18</v>
      </c>
      <c r="C289" s="329"/>
      <c r="D289" s="506"/>
      <c r="E289" s="506"/>
      <c r="F289" s="330"/>
      <c r="G289" s="328" t="s">
        <v>19</v>
      </c>
      <c r="H289" s="329"/>
      <c r="I289" s="329"/>
      <c r="J289" s="329"/>
      <c r="K289" s="329"/>
      <c r="L289" s="329"/>
      <c r="M289" s="329"/>
      <c r="N289" s="329"/>
      <c r="O289" s="329"/>
      <c r="P289" s="329"/>
      <c r="Q289" s="328" t="s">
        <v>34</v>
      </c>
      <c r="R289" s="329"/>
      <c r="S289" s="506"/>
      <c r="T289" s="330"/>
    </row>
    <row r="290" spans="1:20" ht="92.25" thickBot="1" x14ac:dyDescent="0.25">
      <c r="A290" s="17"/>
      <c r="B290" s="18" t="s">
        <v>39</v>
      </c>
      <c r="C290" s="19" t="s">
        <v>3</v>
      </c>
      <c r="D290" s="188" t="s">
        <v>13</v>
      </c>
      <c r="E290" s="188" t="s">
        <v>93</v>
      </c>
      <c r="F290" s="20" t="s">
        <v>94</v>
      </c>
      <c r="G290" s="18" t="s">
        <v>4</v>
      </c>
      <c r="H290" s="19" t="s">
        <v>5</v>
      </c>
      <c r="I290" s="19" t="s">
        <v>36</v>
      </c>
      <c r="J290" s="19" t="s">
        <v>40</v>
      </c>
      <c r="K290" s="19" t="s">
        <v>35</v>
      </c>
      <c r="L290" s="19" t="s">
        <v>8</v>
      </c>
      <c r="M290" s="19" t="s">
        <v>17</v>
      </c>
      <c r="N290" s="19" t="s">
        <v>124</v>
      </c>
      <c r="O290" s="19" t="s">
        <v>90</v>
      </c>
      <c r="P290" s="19" t="s">
        <v>123</v>
      </c>
      <c r="Q290" s="18" t="s">
        <v>14</v>
      </c>
      <c r="R290" s="19" t="s">
        <v>15</v>
      </c>
      <c r="S290" s="188" t="s">
        <v>16</v>
      </c>
      <c r="T290" s="20" t="s">
        <v>131</v>
      </c>
    </row>
    <row r="291" spans="1:20" x14ac:dyDescent="0.2">
      <c r="A291" s="21" t="str">
        <f>'Первичные данные 4 кл.'!B17</f>
        <v>Канева Алина</v>
      </c>
      <c r="B291" s="22">
        <f>'Первичные данные 4 кл.'!E17</f>
        <v>0</v>
      </c>
      <c r="C291" s="22">
        <f>'Первичные данные 4 кл.'!H17</f>
        <v>0</v>
      </c>
      <c r="D291" s="23">
        <f>'Первичные данные 4 кл.'!K17</f>
        <v>0</v>
      </c>
      <c r="E291" s="23">
        <f>'Первичные данные 4 кл.'!N17</f>
        <v>0</v>
      </c>
      <c r="F291" s="23">
        <f>'Первичные данные 4 кл.'!Q17</f>
        <v>0</v>
      </c>
      <c r="G291" s="23">
        <f>'Первичные данные 4 кл.'!U17</f>
        <v>0</v>
      </c>
      <c r="H291" s="23">
        <f>'Первичные данные 4 кл.'!Y17</f>
        <v>0</v>
      </c>
      <c r="I291" s="23">
        <f>'Первичные данные 4 кл.'!AC17</f>
        <v>0</v>
      </c>
      <c r="J291" s="23">
        <f>'Первичные данные 4 кл.'!AG17</f>
        <v>0</v>
      </c>
      <c r="K291" s="23">
        <f>'Первичные данные 4 кл.'!AK17</f>
        <v>0</v>
      </c>
      <c r="L291" s="23">
        <f>'Первичные данные 4 кл.'!AO17</f>
        <v>0</v>
      </c>
      <c r="M291" s="23">
        <f>'Первичные данные 4 кл.'!AS17</f>
        <v>0</v>
      </c>
      <c r="N291" s="23">
        <f>'Первичные данные 4 кл.'!AW17</f>
        <v>0</v>
      </c>
      <c r="O291" s="23">
        <f>'Первичные данные 4 кл.'!BA17</f>
        <v>0</v>
      </c>
      <c r="P291" s="23">
        <f>'Первичные данные 4 кл.'!BE17</f>
        <v>0</v>
      </c>
      <c r="Q291" s="23">
        <f>'Первичные данные 4 кл.'!BI17</f>
        <v>0</v>
      </c>
      <c r="R291" s="23">
        <f>'Первичные данные 4 кл.'!BM17</f>
        <v>0</v>
      </c>
      <c r="S291" s="23">
        <f>'Первичные данные 4 кл.'!BQ17</f>
        <v>0</v>
      </c>
      <c r="T291" s="23">
        <f>'Первичные данные 4 кл.'!BU17</f>
        <v>0</v>
      </c>
    </row>
    <row r="292" spans="1:20" ht="13.5" thickBot="1" x14ac:dyDescent="0.25">
      <c r="A292" s="25" t="s">
        <v>47</v>
      </c>
      <c r="B292" s="322" t="str">
        <f>IF('инд. оценка уровня 4 кл.'!V16=1,'инд. оценка уровня 2кл.'!$B$41,'инд. оценка уровня 2кл.'!$B$40)</f>
        <v>НИЖЕ БАЗОВОГО</v>
      </c>
      <c r="C292" s="323"/>
      <c r="D292" s="323"/>
      <c r="E292" s="323"/>
      <c r="F292" s="324"/>
      <c r="G292" s="322" t="str">
        <f>IF('инд. оценка уровня 4 кл.'!W16=1,'инд. оценка уровня 2кл.'!$B$41,'инд. оценка уровня 2кл.'!$B$40)</f>
        <v>НИЖЕ БАЗОВОГО</v>
      </c>
      <c r="H292" s="323"/>
      <c r="I292" s="323"/>
      <c r="J292" s="323"/>
      <c r="K292" s="323"/>
      <c r="L292" s="323"/>
      <c r="M292" s="323"/>
      <c r="N292" s="323"/>
      <c r="O292" s="323"/>
      <c r="P292" s="323"/>
      <c r="Q292" s="322" t="str">
        <f>IF('инд. оценка уровня 4 кл.'!X16=1,'инд. оценка уровня 2кл.'!$B$41,'инд. оценка уровня 2кл.'!$B$40)</f>
        <v>НИЖЕ БАЗОВОГО</v>
      </c>
      <c r="R292" s="323"/>
      <c r="S292" s="323"/>
      <c r="T292" s="324"/>
    </row>
    <row r="293" spans="1:20" s="245" customFormat="1" x14ac:dyDescent="0.2">
      <c r="A293" s="25" t="s">
        <v>49</v>
      </c>
      <c r="B293" s="22" t="str">
        <f>'инд. прогресс 4 кл.'!C17</f>
        <v>D</v>
      </c>
      <c r="C293" s="22" t="str">
        <f>'инд. прогресс 4 кл.'!D17</f>
        <v>D</v>
      </c>
      <c r="D293" s="22" t="str">
        <f>'инд. прогресс 4 кл.'!E17</f>
        <v>D</v>
      </c>
      <c r="E293" s="22" t="str">
        <f>'инд. прогресс 4 кл.'!F17</f>
        <v>D</v>
      </c>
      <c r="F293" s="22" t="str">
        <f>'инд. прогресс 4 кл.'!G17</f>
        <v>D</v>
      </c>
      <c r="G293" s="22" t="str">
        <f>'инд. прогресс 4 кл.'!H17</f>
        <v>C</v>
      </c>
      <c r="H293" s="22" t="str">
        <f>'инд. прогресс 4 кл.'!I17</f>
        <v>D</v>
      </c>
      <c r="I293" s="22" t="str">
        <f>'инд. прогресс 4 кл.'!J17</f>
        <v>C</v>
      </c>
      <c r="J293" s="22" t="str">
        <f>'инд. прогресс 4 кл.'!K17</f>
        <v>D</v>
      </c>
      <c r="K293" s="22" t="str">
        <f>'инд. прогресс 4 кл.'!L17</f>
        <v>D</v>
      </c>
      <c r="L293" s="22" t="str">
        <f>'инд. прогресс 4 кл.'!M17</f>
        <v>C</v>
      </c>
      <c r="M293" s="22" t="str">
        <f>'инд. прогресс 4 кл.'!N17</f>
        <v>D</v>
      </c>
      <c r="N293" s="22" t="str">
        <f>'инд. прогресс 4 кл.'!O17</f>
        <v>D</v>
      </c>
      <c r="O293" s="22" t="str">
        <f>'инд. прогресс 4 кл.'!P17</f>
        <v>C</v>
      </c>
      <c r="P293" s="22" t="str">
        <f>'инд. прогресс 4 кл.'!Q17</f>
        <v>D</v>
      </c>
      <c r="Q293" s="22" t="str">
        <f>'инд. прогресс 4 кл.'!R17</f>
        <v>D</v>
      </c>
      <c r="R293" s="22" t="str">
        <f>'инд. прогресс 4 кл.'!S17</f>
        <v>D</v>
      </c>
      <c r="S293" s="22" t="str">
        <f>'инд. прогресс 4 кл.'!T17</f>
        <v>C</v>
      </c>
      <c r="T293" s="22" t="str">
        <f>'инд. прогресс 4 кл.'!U17</f>
        <v>D</v>
      </c>
    </row>
    <row r="294" spans="1:20" ht="13.5" thickBot="1" x14ac:dyDescent="0.25">
      <c r="A294" s="196"/>
      <c r="B294" s="238"/>
      <c r="C294" s="238"/>
      <c r="D294" s="238"/>
      <c r="E294" s="238"/>
      <c r="F294" s="238"/>
      <c r="G294" s="238"/>
      <c r="H294" s="238"/>
      <c r="I294" s="238"/>
      <c r="J294" s="238"/>
      <c r="K294" s="238"/>
      <c r="L294" s="238"/>
      <c r="M294" s="238"/>
      <c r="N294" s="238"/>
      <c r="O294" s="238"/>
      <c r="P294" s="238"/>
      <c r="Q294" s="238"/>
      <c r="R294" s="238"/>
      <c r="S294" s="238"/>
      <c r="T294" s="238"/>
    </row>
    <row r="295" spans="1:20" ht="12.95" customHeight="1" x14ac:dyDescent="0.2">
      <c r="A295" s="331" t="s">
        <v>42</v>
      </c>
      <c r="B295" s="332"/>
      <c r="C295" s="332"/>
      <c r="D295" s="332"/>
      <c r="E295" s="332"/>
      <c r="F295" s="333"/>
      <c r="G295" s="238"/>
      <c r="H295" s="238"/>
      <c r="I295" s="238"/>
      <c r="J295" s="238"/>
      <c r="K295" s="238"/>
      <c r="L295" s="238"/>
      <c r="M295" s="238"/>
      <c r="N295" s="238"/>
      <c r="O295" s="238"/>
      <c r="P295" s="238"/>
      <c r="Q295" s="238"/>
      <c r="R295" s="238"/>
      <c r="S295" s="238"/>
      <c r="T295" s="238"/>
    </row>
    <row r="296" spans="1:20" ht="14.1" customHeight="1" thickBot="1" x14ac:dyDescent="0.25">
      <c r="A296" s="334"/>
      <c r="B296" s="335"/>
      <c r="C296" s="335"/>
      <c r="D296" s="335"/>
      <c r="E296" s="335"/>
      <c r="F296" s="336"/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</row>
    <row r="297" spans="1:20" x14ac:dyDescent="0.2">
      <c r="A297" s="30" t="s">
        <v>128</v>
      </c>
      <c r="B297" s="319">
        <f>SUM(B291:T291)</f>
        <v>0</v>
      </c>
      <c r="C297" s="320"/>
      <c r="D297" s="320"/>
      <c r="E297" s="320"/>
      <c r="F297" s="321"/>
      <c r="G297" s="238"/>
      <c r="H297" s="238"/>
      <c r="I297" s="238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</row>
    <row r="298" spans="1:20" x14ac:dyDescent="0.2">
      <c r="A298" s="201" t="s">
        <v>30</v>
      </c>
      <c r="B298" s="501" t="str">
        <f>IF('инд. оценка уровня 4 кл.'!Y16=1,'инд. оценка уровня 2кл.'!$B$41,'инд. оценка уровня 2кл.'!$B$40)</f>
        <v>НИЖЕ БАЗОВОГО</v>
      </c>
      <c r="C298" s="502"/>
      <c r="D298" s="502"/>
      <c r="E298" s="502"/>
      <c r="F298" s="503"/>
      <c r="G298" s="238"/>
      <c r="H298" s="238"/>
      <c r="I298" s="238"/>
      <c r="J298" s="238"/>
      <c r="K298" s="238"/>
      <c r="L298" s="238"/>
      <c r="M298" s="238"/>
      <c r="N298" s="238"/>
      <c r="O298" s="238"/>
      <c r="P298" s="238"/>
      <c r="Q298" s="238"/>
      <c r="R298" s="238"/>
      <c r="S298" s="238"/>
      <c r="T298" s="238"/>
    </row>
    <row r="299" spans="1:20" x14ac:dyDescent="0.2">
      <c r="A299" s="202"/>
      <c r="B299" s="495"/>
      <c r="C299" s="495"/>
      <c r="D299" s="495"/>
      <c r="E299" s="495"/>
      <c r="F299" s="495"/>
      <c r="G299" s="238"/>
      <c r="H299" s="238"/>
      <c r="I299" s="238"/>
      <c r="J299" s="238"/>
      <c r="K299" s="238"/>
      <c r="L299" s="238"/>
      <c r="M299" s="238"/>
      <c r="N299" s="238"/>
      <c r="O299" s="238"/>
      <c r="P299" s="238"/>
      <c r="Q299" s="238"/>
      <c r="R299" s="238"/>
      <c r="S299" s="238"/>
      <c r="T299" s="238"/>
    </row>
    <row r="300" spans="1:20" x14ac:dyDescent="0.2">
      <c r="A300" s="32"/>
      <c r="B300" s="238"/>
      <c r="C300" s="238"/>
      <c r="D300" s="238"/>
      <c r="E300" s="238"/>
      <c r="F300" s="238"/>
      <c r="G300" s="238"/>
      <c r="H300" s="238"/>
      <c r="I300" s="238"/>
      <c r="J300" s="238"/>
      <c r="K300" s="238"/>
      <c r="L300" s="238"/>
      <c r="M300" s="238"/>
      <c r="N300" s="238"/>
      <c r="O300" s="238"/>
      <c r="P300" s="238"/>
      <c r="Q300" s="238"/>
      <c r="R300" s="238"/>
      <c r="S300" s="238"/>
      <c r="T300" s="238"/>
    </row>
    <row r="301" spans="1:20" x14ac:dyDescent="0.2">
      <c r="A301" s="32"/>
      <c r="B301" s="238"/>
      <c r="C301" s="238"/>
      <c r="D301" s="238"/>
      <c r="E301" s="238"/>
      <c r="F301" s="238"/>
      <c r="G301" s="238"/>
      <c r="H301" s="238"/>
      <c r="I301" s="238"/>
      <c r="J301" s="238"/>
      <c r="K301" s="238"/>
      <c r="L301" s="238"/>
      <c r="M301" s="238"/>
      <c r="N301" s="238"/>
      <c r="O301" s="238"/>
      <c r="P301" s="238"/>
      <c r="Q301" s="238"/>
      <c r="R301" s="238"/>
      <c r="S301" s="238"/>
      <c r="T301" s="238"/>
    </row>
    <row r="302" spans="1:20" x14ac:dyDescent="0.2">
      <c r="A302" s="33" t="s">
        <v>50</v>
      </c>
      <c r="B302" s="33"/>
      <c r="C302" s="27"/>
      <c r="D302" s="194"/>
      <c r="E302" s="194"/>
      <c r="F302" s="238"/>
      <c r="G302" s="238"/>
      <c r="H302" s="238"/>
      <c r="I302" s="238"/>
      <c r="J302" s="238"/>
      <c r="K302" s="238"/>
      <c r="L302" s="238"/>
      <c r="M302" s="238"/>
      <c r="N302" s="238"/>
      <c r="O302" s="238"/>
      <c r="P302" s="238"/>
      <c r="Q302" s="238"/>
      <c r="R302" s="238"/>
      <c r="S302" s="238"/>
      <c r="T302" s="238"/>
    </row>
    <row r="303" spans="1:20" x14ac:dyDescent="0.2">
      <c r="A303" s="34" t="s">
        <v>51</v>
      </c>
      <c r="B303" s="496"/>
      <c r="C303" s="496"/>
      <c r="D303" s="195"/>
      <c r="E303" s="194"/>
      <c r="F303" s="238"/>
      <c r="G303" s="238"/>
      <c r="H303" s="238"/>
      <c r="I303" s="238"/>
      <c r="J303" s="238"/>
      <c r="K303" s="238"/>
      <c r="L303" s="238"/>
      <c r="M303" s="238"/>
      <c r="N303" s="238"/>
      <c r="O303" s="238"/>
      <c r="P303" s="238"/>
      <c r="Q303" s="238"/>
      <c r="R303" s="238"/>
      <c r="S303" s="238"/>
      <c r="T303" s="238"/>
    </row>
    <row r="304" spans="1:20" x14ac:dyDescent="0.2">
      <c r="A304" s="34" t="s">
        <v>52</v>
      </c>
      <c r="B304" s="497"/>
      <c r="C304" s="497"/>
      <c r="D304" s="194"/>
      <c r="E304" s="194"/>
      <c r="F304" s="238"/>
      <c r="G304" s="238"/>
      <c r="H304" s="238"/>
      <c r="I304" s="238"/>
      <c r="J304" s="238"/>
      <c r="K304" s="238"/>
      <c r="L304" s="238"/>
      <c r="M304" s="238"/>
      <c r="N304" s="238"/>
      <c r="O304" s="238"/>
      <c r="P304" s="238"/>
      <c r="Q304" s="238"/>
      <c r="R304" s="238"/>
      <c r="S304" s="238"/>
      <c r="T304" s="238"/>
    </row>
    <row r="305" spans="1:21" x14ac:dyDescent="0.2">
      <c r="A305" s="32"/>
      <c r="B305" s="238"/>
      <c r="C305" s="238"/>
      <c r="D305" s="238"/>
      <c r="E305" s="238"/>
      <c r="F305" s="238"/>
      <c r="G305" s="238"/>
      <c r="H305" s="238"/>
      <c r="I305" s="238"/>
      <c r="J305" s="238"/>
      <c r="K305" s="238"/>
      <c r="L305" s="238"/>
      <c r="M305" s="238"/>
      <c r="N305" s="238"/>
      <c r="O305" s="238"/>
      <c r="P305" s="238"/>
      <c r="Q305" s="238"/>
      <c r="R305" s="238"/>
      <c r="S305" s="238"/>
      <c r="T305" s="238"/>
    </row>
    <row r="306" spans="1:21" x14ac:dyDescent="0.2">
      <c r="A306" s="32"/>
      <c r="B306" s="238"/>
      <c r="C306" s="238"/>
      <c r="D306" s="238"/>
      <c r="E306" s="238"/>
      <c r="F306" s="238"/>
      <c r="G306" s="238"/>
      <c r="H306" s="238"/>
      <c r="I306" s="238"/>
      <c r="J306" s="238"/>
      <c r="K306" s="238"/>
      <c r="L306" s="238"/>
      <c r="M306" s="238"/>
      <c r="N306" s="238"/>
      <c r="O306" s="238"/>
      <c r="P306" s="238"/>
      <c r="Q306" s="238"/>
      <c r="R306" s="238"/>
      <c r="S306" s="238"/>
      <c r="T306" s="238"/>
    </row>
    <row r="307" spans="1:21" x14ac:dyDescent="0.2">
      <c r="A307" s="32"/>
      <c r="B307" s="238"/>
      <c r="C307" s="238"/>
      <c r="D307" s="238"/>
      <c r="E307" s="238"/>
      <c r="F307" s="238"/>
      <c r="G307" s="238"/>
      <c r="H307" s="238"/>
      <c r="I307" s="238"/>
      <c r="J307" s="238"/>
      <c r="K307" s="238"/>
      <c r="L307" s="238"/>
      <c r="M307" s="238"/>
      <c r="N307" s="238"/>
      <c r="O307" s="238"/>
      <c r="P307" s="238"/>
      <c r="Q307" s="238"/>
      <c r="R307" s="238"/>
      <c r="S307" s="238"/>
      <c r="T307" s="238"/>
    </row>
    <row r="308" spans="1:21" x14ac:dyDescent="0.2">
      <c r="A308" s="32"/>
      <c r="B308" s="238"/>
      <c r="C308" s="238"/>
      <c r="D308" s="238"/>
      <c r="E308" s="238"/>
      <c r="F308" s="238"/>
      <c r="G308" s="238"/>
      <c r="H308" s="238"/>
      <c r="I308" s="238"/>
      <c r="J308" s="238"/>
      <c r="K308" s="238"/>
      <c r="L308" s="238"/>
      <c r="M308" s="238"/>
      <c r="N308" s="238"/>
      <c r="O308" s="238"/>
      <c r="P308" s="238"/>
      <c r="Q308" s="238"/>
      <c r="R308" s="238"/>
      <c r="S308" s="238"/>
      <c r="T308" s="238"/>
    </row>
    <row r="309" spans="1:21" x14ac:dyDescent="0.2">
      <c r="A309" s="32"/>
      <c r="B309" s="238"/>
      <c r="C309" s="238"/>
      <c r="D309" s="238"/>
      <c r="E309" s="238"/>
      <c r="F309" s="238"/>
      <c r="G309" s="238"/>
      <c r="H309" s="238"/>
      <c r="I309" s="238"/>
      <c r="J309" s="238"/>
      <c r="K309" s="238"/>
      <c r="L309" s="238"/>
      <c r="M309" s="238"/>
      <c r="N309" s="238"/>
      <c r="O309" s="238"/>
      <c r="P309" s="238"/>
      <c r="Q309" s="238"/>
      <c r="R309" s="238"/>
      <c r="S309" s="238"/>
      <c r="T309" s="238"/>
    </row>
    <row r="310" spans="1:21" x14ac:dyDescent="0.2">
      <c r="A310" s="32"/>
      <c r="B310" s="238"/>
      <c r="C310" s="238"/>
      <c r="D310" s="238"/>
      <c r="E310" s="238"/>
      <c r="F310" s="238"/>
      <c r="G310" s="238"/>
      <c r="H310" s="238"/>
      <c r="I310" s="238"/>
      <c r="J310" s="238"/>
      <c r="K310" s="238"/>
      <c r="L310" s="238"/>
      <c r="M310" s="238"/>
      <c r="N310" s="238"/>
      <c r="O310" s="238"/>
      <c r="P310" s="238"/>
      <c r="Q310" s="238"/>
      <c r="R310" s="238"/>
      <c r="S310" s="238"/>
      <c r="T310" s="238"/>
    </row>
    <row r="311" spans="1:21" x14ac:dyDescent="0.2">
      <c r="A311" s="32"/>
      <c r="B311" s="238"/>
      <c r="C311" s="238"/>
      <c r="D311" s="238"/>
      <c r="E311" s="238"/>
      <c r="F311" s="238"/>
      <c r="G311" s="238"/>
      <c r="H311" s="238"/>
      <c r="I311" s="238"/>
      <c r="J311" s="238"/>
      <c r="K311" s="238"/>
      <c r="L311" s="238"/>
      <c r="M311" s="238"/>
      <c r="N311" s="238"/>
      <c r="O311" s="238"/>
      <c r="P311" s="238"/>
      <c r="Q311" s="238"/>
      <c r="R311" s="238"/>
      <c r="S311" s="238"/>
      <c r="T311" s="238"/>
    </row>
    <row r="312" spans="1:21" x14ac:dyDescent="0.2">
      <c r="A312" s="32"/>
      <c r="B312" s="238"/>
      <c r="C312" s="238"/>
      <c r="D312" s="238"/>
      <c r="E312" s="238"/>
      <c r="F312" s="238"/>
      <c r="G312" s="238"/>
      <c r="H312" s="238"/>
      <c r="I312" s="238"/>
      <c r="J312" s="238"/>
      <c r="K312" s="238"/>
      <c r="L312" s="238"/>
      <c r="M312" s="238"/>
      <c r="N312" s="238"/>
      <c r="O312" s="238"/>
      <c r="P312" s="238"/>
      <c r="Q312" s="238"/>
      <c r="R312" s="238"/>
      <c r="S312" s="238"/>
      <c r="T312" s="238"/>
    </row>
    <row r="313" spans="1:21" ht="18.75" x14ac:dyDescent="0.2">
      <c r="A313" s="504" t="s">
        <v>142</v>
      </c>
      <c r="B313" s="504"/>
      <c r="C313" s="504"/>
      <c r="D313" s="504"/>
      <c r="E313" s="504"/>
      <c r="F313" s="504"/>
      <c r="G313" s="504"/>
      <c r="H313" s="504"/>
      <c r="I313" s="504"/>
      <c r="J313" s="504"/>
      <c r="K313" s="504"/>
      <c r="L313" s="504"/>
      <c r="M313" s="504"/>
      <c r="N313" s="504"/>
      <c r="O313" s="504"/>
      <c r="P313" s="504"/>
      <c r="Q313" s="504"/>
      <c r="R313" s="504"/>
      <c r="S313" s="504"/>
      <c r="T313" s="504"/>
      <c r="U313" s="504"/>
    </row>
    <row r="314" spans="1:21" ht="18.75" thickBot="1" x14ac:dyDescent="0.3">
      <c r="A314" s="505" t="str">
        <f>A317</f>
        <v>Катугина Дарья</v>
      </c>
      <c r="B314" s="505"/>
      <c r="C314" s="505"/>
      <c r="D314" s="505"/>
      <c r="E314" s="505"/>
      <c r="F314" s="505"/>
      <c r="G314" s="505"/>
      <c r="H314" s="505"/>
      <c r="I314" s="505"/>
      <c r="J314" s="505"/>
      <c r="K314" s="505"/>
      <c r="L314" s="505"/>
      <c r="M314" s="505"/>
      <c r="N314" s="505"/>
      <c r="O314" s="505"/>
      <c r="P314" s="505"/>
      <c r="Q314" s="505"/>
      <c r="R314" s="505"/>
      <c r="S314" s="505"/>
      <c r="T314" s="505"/>
      <c r="U314" s="15">
        <f>U288+1</f>
        <v>13</v>
      </c>
    </row>
    <row r="315" spans="1:21" x14ac:dyDescent="0.2">
      <c r="A315" s="16"/>
      <c r="B315" s="328" t="s">
        <v>18</v>
      </c>
      <c r="C315" s="329"/>
      <c r="D315" s="506"/>
      <c r="E315" s="506"/>
      <c r="F315" s="330"/>
      <c r="G315" s="328" t="s">
        <v>19</v>
      </c>
      <c r="H315" s="329"/>
      <c r="I315" s="329"/>
      <c r="J315" s="329"/>
      <c r="K315" s="329"/>
      <c r="L315" s="329"/>
      <c r="M315" s="329"/>
      <c r="N315" s="329"/>
      <c r="O315" s="329"/>
      <c r="P315" s="329"/>
      <c r="Q315" s="328" t="s">
        <v>34</v>
      </c>
      <c r="R315" s="329"/>
      <c r="S315" s="506"/>
      <c r="T315" s="330"/>
    </row>
    <row r="316" spans="1:21" ht="92.25" thickBot="1" x14ac:dyDescent="0.25">
      <c r="A316" s="17"/>
      <c r="B316" s="18" t="s">
        <v>39</v>
      </c>
      <c r="C316" s="19" t="s">
        <v>3</v>
      </c>
      <c r="D316" s="188" t="s">
        <v>13</v>
      </c>
      <c r="E316" s="188" t="s">
        <v>93</v>
      </c>
      <c r="F316" s="20" t="s">
        <v>94</v>
      </c>
      <c r="G316" s="18" t="s">
        <v>4</v>
      </c>
      <c r="H316" s="19" t="s">
        <v>5</v>
      </c>
      <c r="I316" s="19" t="s">
        <v>36</v>
      </c>
      <c r="J316" s="19" t="s">
        <v>40</v>
      </c>
      <c r="K316" s="19" t="s">
        <v>35</v>
      </c>
      <c r="L316" s="19" t="s">
        <v>8</v>
      </c>
      <c r="M316" s="19" t="s">
        <v>17</v>
      </c>
      <c r="N316" s="19" t="s">
        <v>124</v>
      </c>
      <c r="O316" s="19" t="s">
        <v>90</v>
      </c>
      <c r="P316" s="19" t="s">
        <v>123</v>
      </c>
      <c r="Q316" s="18" t="s">
        <v>14</v>
      </c>
      <c r="R316" s="19" t="s">
        <v>15</v>
      </c>
      <c r="S316" s="188" t="s">
        <v>16</v>
      </c>
      <c r="T316" s="20" t="s">
        <v>131</v>
      </c>
    </row>
    <row r="317" spans="1:21" x14ac:dyDescent="0.2">
      <c r="A317" s="21" t="str">
        <f>'Первичные данные 4 кл.'!B18</f>
        <v>Катугина Дарья</v>
      </c>
      <c r="B317" s="22">
        <f>'Первичные данные 4 кл.'!E18</f>
        <v>0</v>
      </c>
      <c r="C317" s="22">
        <f>'Первичные данные 4 кл.'!H18</f>
        <v>0</v>
      </c>
      <c r="D317" s="23">
        <f>'Первичные данные 4 кл.'!K18</f>
        <v>0</v>
      </c>
      <c r="E317" s="23">
        <f>'Первичные данные 4 кл.'!N18</f>
        <v>0</v>
      </c>
      <c r="F317" s="23">
        <f>'Первичные данные 4 кл.'!Q18</f>
        <v>0</v>
      </c>
      <c r="G317" s="23">
        <f>'Первичные данные 4 кл.'!U18</f>
        <v>0</v>
      </c>
      <c r="H317" s="23">
        <f>'Первичные данные 4 кл.'!Y18</f>
        <v>0</v>
      </c>
      <c r="I317" s="23">
        <f>'Первичные данные 4 кл.'!AC18</f>
        <v>0</v>
      </c>
      <c r="J317" s="23">
        <f>'Первичные данные 4 кл.'!AG18</f>
        <v>0</v>
      </c>
      <c r="K317" s="23">
        <f>'Первичные данные 4 кл.'!AK18</f>
        <v>0</v>
      </c>
      <c r="L317" s="23">
        <f>'Первичные данные 4 кл.'!AO18</f>
        <v>0</v>
      </c>
      <c r="M317" s="23">
        <f>'Первичные данные 4 кл.'!AS18</f>
        <v>0</v>
      </c>
      <c r="N317" s="23">
        <f>'Первичные данные 4 кл.'!AW18</f>
        <v>0</v>
      </c>
      <c r="O317" s="23">
        <f>'Первичные данные 4 кл.'!BA18</f>
        <v>0</v>
      </c>
      <c r="P317" s="23">
        <f>'Первичные данные 4 кл.'!BE18</f>
        <v>0</v>
      </c>
      <c r="Q317" s="23">
        <f>'Первичные данные 4 кл.'!BI18</f>
        <v>0</v>
      </c>
      <c r="R317" s="23">
        <f>'Первичные данные 4 кл.'!BM18</f>
        <v>0</v>
      </c>
      <c r="S317" s="23">
        <f>'Первичные данные 4 кл.'!BQ18</f>
        <v>0</v>
      </c>
      <c r="T317" s="23">
        <f>'Первичные данные 4 кл.'!BU18</f>
        <v>0</v>
      </c>
    </row>
    <row r="318" spans="1:21" ht="13.5" thickBot="1" x14ac:dyDescent="0.25">
      <c r="A318" s="25" t="s">
        <v>47</v>
      </c>
      <c r="B318" s="322" t="str">
        <f>IF('инд. оценка уровня 4 кл.'!V17=1,'инд. оценка уровня 2кл.'!$B$41,'инд. оценка уровня 2кл.'!$B$40)</f>
        <v>НИЖЕ БАЗОВОГО</v>
      </c>
      <c r="C318" s="323"/>
      <c r="D318" s="323"/>
      <c r="E318" s="323"/>
      <c r="F318" s="324"/>
      <c r="G318" s="322" t="str">
        <f>IF('инд. оценка уровня 4 кл.'!W17=1,'инд. оценка уровня 2кл.'!$B$41,'инд. оценка уровня 2кл.'!$B$40)</f>
        <v>НИЖЕ БАЗОВОГО</v>
      </c>
      <c r="H318" s="323"/>
      <c r="I318" s="323"/>
      <c r="J318" s="323"/>
      <c r="K318" s="323"/>
      <c r="L318" s="323"/>
      <c r="M318" s="323"/>
      <c r="N318" s="323"/>
      <c r="O318" s="323"/>
      <c r="P318" s="323"/>
      <c r="Q318" s="322" t="str">
        <f>IF('инд. оценка уровня 4 кл.'!X17=1,'инд. оценка уровня 2кл.'!$B$41,'инд. оценка уровня 2кл.'!$B$40)</f>
        <v>НИЖЕ БАЗОВОГО</v>
      </c>
      <c r="R318" s="323"/>
      <c r="S318" s="323"/>
      <c r="T318" s="324"/>
    </row>
    <row r="319" spans="1:21" s="245" customFormat="1" x14ac:dyDescent="0.2">
      <c r="A319" s="25" t="s">
        <v>49</v>
      </c>
      <c r="B319" s="22" t="str">
        <f>'инд. прогресс 4 кл.'!C18</f>
        <v>D</v>
      </c>
      <c r="C319" s="22" t="str">
        <f>'инд. прогресс 4 кл.'!D18</f>
        <v>D</v>
      </c>
      <c r="D319" s="22" t="str">
        <f>'инд. прогресс 4 кл.'!E18</f>
        <v>D</v>
      </c>
      <c r="E319" s="22" t="str">
        <f>'инд. прогресс 4 кл.'!F18</f>
        <v>D</v>
      </c>
      <c r="F319" s="22" t="str">
        <f>'инд. прогресс 4 кл.'!G18</f>
        <v>D</v>
      </c>
      <c r="G319" s="22" t="str">
        <f>'инд. прогресс 4 кл.'!H18</f>
        <v>D</v>
      </c>
      <c r="H319" s="22" t="str">
        <f>'инд. прогресс 4 кл.'!I18</f>
        <v>D</v>
      </c>
      <c r="I319" s="22" t="str">
        <f>'инд. прогресс 4 кл.'!J18</f>
        <v>C</v>
      </c>
      <c r="J319" s="22" t="str">
        <f>'инд. прогресс 4 кл.'!K18</f>
        <v>C</v>
      </c>
      <c r="K319" s="22" t="str">
        <f>'инд. прогресс 4 кл.'!L18</f>
        <v>D</v>
      </c>
      <c r="L319" s="22" t="str">
        <f>'инд. прогресс 4 кл.'!M18</f>
        <v>D</v>
      </c>
      <c r="M319" s="22" t="str">
        <f>'инд. прогресс 4 кл.'!N18</f>
        <v>D</v>
      </c>
      <c r="N319" s="22" t="str">
        <f>'инд. прогресс 4 кл.'!O18</f>
        <v>D</v>
      </c>
      <c r="O319" s="22" t="str">
        <f>'инд. прогресс 4 кл.'!P18</f>
        <v>C</v>
      </c>
      <c r="P319" s="22" t="str">
        <f>'инд. прогресс 4 кл.'!Q18</f>
        <v>D</v>
      </c>
      <c r="Q319" s="22" t="str">
        <f>'инд. прогресс 4 кл.'!R18</f>
        <v>D</v>
      </c>
      <c r="R319" s="22" t="str">
        <f>'инд. прогресс 4 кл.'!S18</f>
        <v>D</v>
      </c>
      <c r="S319" s="22" t="str">
        <f>'инд. прогресс 4 кл.'!T18</f>
        <v>C</v>
      </c>
      <c r="T319" s="22" t="str">
        <f>'инд. прогресс 4 кл.'!U18</f>
        <v>D</v>
      </c>
    </row>
    <row r="320" spans="1:21" ht="13.5" thickBot="1" x14ac:dyDescent="0.25">
      <c r="A320" s="196"/>
      <c r="B320" s="238"/>
      <c r="C320" s="238"/>
      <c r="D320" s="238"/>
      <c r="E320" s="238"/>
      <c r="F320" s="238"/>
      <c r="G320" s="238"/>
      <c r="H320" s="238"/>
      <c r="I320" s="238"/>
      <c r="J320" s="238"/>
      <c r="K320" s="238"/>
      <c r="L320" s="238"/>
      <c r="M320" s="238"/>
      <c r="N320" s="238"/>
      <c r="O320" s="238"/>
      <c r="P320" s="238"/>
      <c r="Q320" s="238"/>
      <c r="R320" s="238"/>
      <c r="S320" s="238"/>
      <c r="T320" s="238"/>
    </row>
    <row r="321" spans="1:20" ht="12.95" customHeight="1" x14ac:dyDescent="0.2">
      <c r="A321" s="331" t="s">
        <v>42</v>
      </c>
      <c r="B321" s="332"/>
      <c r="C321" s="332"/>
      <c r="D321" s="332"/>
      <c r="E321" s="332"/>
      <c r="F321" s="333"/>
      <c r="G321" s="238"/>
      <c r="H321" s="238"/>
      <c r="I321" s="238"/>
      <c r="J321" s="238"/>
      <c r="K321" s="238"/>
      <c r="L321" s="238"/>
      <c r="M321" s="238"/>
      <c r="N321" s="238"/>
      <c r="O321" s="238"/>
      <c r="P321" s="238"/>
      <c r="Q321" s="238"/>
      <c r="R321" s="238"/>
      <c r="S321" s="238"/>
      <c r="T321" s="238"/>
    </row>
    <row r="322" spans="1:20" ht="14.1" customHeight="1" thickBot="1" x14ac:dyDescent="0.25">
      <c r="A322" s="334"/>
      <c r="B322" s="335"/>
      <c r="C322" s="335"/>
      <c r="D322" s="335"/>
      <c r="E322" s="335"/>
      <c r="F322" s="336"/>
      <c r="G322" s="238"/>
      <c r="H322" s="238"/>
      <c r="I322" s="238"/>
      <c r="J322" s="238"/>
      <c r="K322" s="238"/>
      <c r="L322" s="238"/>
      <c r="M322" s="238"/>
      <c r="N322" s="238"/>
      <c r="O322" s="238"/>
      <c r="P322" s="238"/>
      <c r="Q322" s="238"/>
      <c r="R322" s="238"/>
      <c r="S322" s="238"/>
      <c r="T322" s="238"/>
    </row>
    <row r="323" spans="1:20" x14ac:dyDescent="0.2">
      <c r="A323" s="30" t="s">
        <v>128</v>
      </c>
      <c r="B323" s="319">
        <f>SUM(B317:T317)</f>
        <v>0</v>
      </c>
      <c r="C323" s="320"/>
      <c r="D323" s="320"/>
      <c r="E323" s="320"/>
      <c r="F323" s="321"/>
      <c r="G323" s="238"/>
      <c r="H323" s="238"/>
      <c r="I323" s="238"/>
      <c r="J323" s="238"/>
      <c r="K323" s="238"/>
      <c r="L323" s="238"/>
      <c r="M323" s="238"/>
      <c r="N323" s="238"/>
      <c r="O323" s="238"/>
      <c r="P323" s="238"/>
      <c r="Q323" s="238"/>
      <c r="R323" s="238"/>
      <c r="S323" s="238"/>
      <c r="T323" s="238"/>
    </row>
    <row r="324" spans="1:20" x14ac:dyDescent="0.2">
      <c r="A324" s="201" t="s">
        <v>30</v>
      </c>
      <c r="B324" s="501" t="str">
        <f>IF('инд. оценка уровня 4 кл.'!Y17=1,'инд. оценка уровня 2кл.'!$B$41,'инд. оценка уровня 2кл.'!$B$40)</f>
        <v>НИЖЕ БАЗОВОГО</v>
      </c>
      <c r="C324" s="502"/>
      <c r="D324" s="502"/>
      <c r="E324" s="502"/>
      <c r="F324" s="503"/>
      <c r="G324" s="238"/>
      <c r="H324" s="238"/>
      <c r="I324" s="238"/>
      <c r="J324" s="238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</row>
    <row r="325" spans="1:20" x14ac:dyDescent="0.2">
      <c r="A325" s="202"/>
      <c r="B325" s="495"/>
      <c r="C325" s="495"/>
      <c r="D325" s="495"/>
      <c r="E325" s="495"/>
      <c r="F325" s="495"/>
      <c r="G325" s="238"/>
      <c r="H325" s="238"/>
      <c r="I325" s="238"/>
      <c r="J325" s="238"/>
      <c r="K325" s="238"/>
      <c r="L325" s="238"/>
      <c r="M325" s="238"/>
      <c r="N325" s="238"/>
      <c r="O325" s="238"/>
      <c r="P325" s="238"/>
      <c r="Q325" s="238"/>
      <c r="R325" s="238"/>
      <c r="S325" s="238"/>
      <c r="T325" s="238"/>
    </row>
    <row r="326" spans="1:20" x14ac:dyDescent="0.2">
      <c r="A326" s="32"/>
      <c r="B326" s="238"/>
      <c r="C326" s="238"/>
      <c r="D326" s="238"/>
      <c r="E326" s="238"/>
      <c r="F326" s="238"/>
      <c r="G326" s="238"/>
      <c r="H326" s="238"/>
      <c r="I326" s="238"/>
      <c r="J326" s="238"/>
      <c r="K326" s="238"/>
      <c r="L326" s="238"/>
      <c r="M326" s="238"/>
      <c r="N326" s="238"/>
      <c r="O326" s="238"/>
      <c r="P326" s="238"/>
      <c r="Q326" s="238"/>
      <c r="R326" s="238"/>
      <c r="S326" s="238"/>
      <c r="T326" s="238"/>
    </row>
    <row r="327" spans="1:20" x14ac:dyDescent="0.2">
      <c r="A327" s="32"/>
      <c r="B327" s="238"/>
      <c r="C327" s="238"/>
      <c r="D327" s="238"/>
      <c r="E327" s="238"/>
      <c r="F327" s="238"/>
      <c r="G327" s="238"/>
      <c r="H327" s="238"/>
      <c r="I327" s="238"/>
      <c r="J327" s="238"/>
      <c r="K327" s="238"/>
      <c r="L327" s="238"/>
      <c r="M327" s="238"/>
      <c r="N327" s="238"/>
      <c r="O327" s="238"/>
      <c r="P327" s="238"/>
      <c r="Q327" s="238"/>
      <c r="R327" s="238"/>
      <c r="S327" s="238"/>
      <c r="T327" s="238"/>
    </row>
    <row r="328" spans="1:20" x14ac:dyDescent="0.2">
      <c r="A328" s="33" t="s">
        <v>50</v>
      </c>
      <c r="B328" s="33"/>
      <c r="C328" s="27"/>
      <c r="D328" s="194"/>
      <c r="E328" s="194"/>
      <c r="F328" s="238"/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</row>
    <row r="329" spans="1:20" x14ac:dyDescent="0.2">
      <c r="A329" s="34" t="s">
        <v>51</v>
      </c>
      <c r="B329" s="496"/>
      <c r="C329" s="496"/>
      <c r="D329" s="195"/>
      <c r="E329" s="194"/>
      <c r="F329" s="238"/>
      <c r="G329" s="238"/>
      <c r="H329" s="238"/>
      <c r="I329" s="238"/>
      <c r="J329" s="238"/>
      <c r="K329" s="238"/>
      <c r="L329" s="238"/>
      <c r="M329" s="238"/>
      <c r="N329" s="238"/>
      <c r="O329" s="238"/>
      <c r="P329" s="238"/>
      <c r="Q329" s="238"/>
      <c r="R329" s="238"/>
      <c r="S329" s="238"/>
      <c r="T329" s="238"/>
    </row>
    <row r="330" spans="1:20" x14ac:dyDescent="0.2">
      <c r="A330" s="34" t="s">
        <v>52</v>
      </c>
      <c r="B330" s="497"/>
      <c r="C330" s="497"/>
      <c r="D330" s="194"/>
      <c r="E330" s="194"/>
      <c r="F330" s="238"/>
      <c r="G330" s="238"/>
      <c r="H330" s="238"/>
      <c r="I330" s="238"/>
      <c r="J330" s="238"/>
      <c r="K330" s="238"/>
      <c r="L330" s="238"/>
      <c r="M330" s="238"/>
      <c r="N330" s="238"/>
      <c r="O330" s="238"/>
      <c r="P330" s="238"/>
      <c r="Q330" s="238"/>
      <c r="R330" s="238"/>
      <c r="S330" s="238"/>
      <c r="T330" s="238"/>
    </row>
    <row r="331" spans="1:20" x14ac:dyDescent="0.2">
      <c r="A331" s="32"/>
      <c r="B331" s="238"/>
      <c r="C331" s="238"/>
      <c r="D331" s="238"/>
      <c r="E331" s="238"/>
      <c r="F331" s="238"/>
      <c r="G331" s="238"/>
      <c r="H331" s="238"/>
      <c r="I331" s="238"/>
      <c r="J331" s="238"/>
      <c r="K331" s="238"/>
      <c r="L331" s="238"/>
      <c r="M331" s="238"/>
      <c r="N331" s="238"/>
      <c r="O331" s="238"/>
      <c r="P331" s="238"/>
      <c r="Q331" s="238"/>
      <c r="R331" s="238"/>
      <c r="S331" s="238"/>
      <c r="T331" s="238"/>
    </row>
    <row r="332" spans="1:20" x14ac:dyDescent="0.2">
      <c r="A332" s="32"/>
      <c r="B332" s="238"/>
      <c r="C332" s="238"/>
      <c r="D332" s="238"/>
      <c r="E332" s="238"/>
      <c r="F332" s="238"/>
      <c r="G332" s="238"/>
      <c r="H332" s="238"/>
      <c r="I332" s="238"/>
      <c r="J332" s="238"/>
      <c r="K332" s="238"/>
      <c r="L332" s="238"/>
      <c r="M332" s="238"/>
      <c r="N332" s="238"/>
      <c r="O332" s="238"/>
      <c r="P332" s="238"/>
      <c r="Q332" s="238"/>
      <c r="R332" s="238"/>
      <c r="S332" s="238"/>
      <c r="T332" s="238"/>
    </row>
    <row r="333" spans="1:20" x14ac:dyDescent="0.2">
      <c r="A333" s="32"/>
      <c r="B333" s="238"/>
      <c r="C333" s="238"/>
      <c r="D333" s="238"/>
      <c r="E333" s="238"/>
      <c r="F333" s="238"/>
      <c r="G333" s="238"/>
      <c r="H333" s="238"/>
      <c r="I333" s="238"/>
      <c r="J333" s="238"/>
      <c r="K333" s="238"/>
      <c r="L333" s="238"/>
      <c r="M333" s="238"/>
      <c r="N333" s="238"/>
      <c r="O333" s="238"/>
      <c r="P333" s="238"/>
      <c r="Q333" s="238"/>
      <c r="R333" s="238"/>
      <c r="S333" s="238"/>
      <c r="T333" s="238"/>
    </row>
    <row r="334" spans="1:20" x14ac:dyDescent="0.2">
      <c r="A334" s="32"/>
      <c r="B334" s="238"/>
      <c r="C334" s="238"/>
      <c r="D334" s="238"/>
      <c r="E334" s="238"/>
      <c r="F334" s="238"/>
      <c r="G334" s="238"/>
      <c r="H334" s="238"/>
      <c r="I334" s="238"/>
      <c r="J334" s="238"/>
      <c r="K334" s="238"/>
      <c r="L334" s="238"/>
      <c r="M334" s="238"/>
      <c r="N334" s="238"/>
      <c r="O334" s="238"/>
      <c r="P334" s="238"/>
      <c r="Q334" s="238"/>
      <c r="R334" s="238"/>
      <c r="S334" s="238"/>
      <c r="T334" s="238"/>
    </row>
    <row r="335" spans="1:20" x14ac:dyDescent="0.2">
      <c r="A335" s="32"/>
      <c r="B335" s="238"/>
      <c r="C335" s="238"/>
      <c r="D335" s="238"/>
      <c r="E335" s="238"/>
      <c r="F335" s="238"/>
      <c r="G335" s="238"/>
      <c r="H335" s="238"/>
      <c r="I335" s="238"/>
      <c r="J335" s="238"/>
      <c r="K335" s="238"/>
      <c r="L335" s="238"/>
      <c r="M335" s="238"/>
      <c r="N335" s="238"/>
      <c r="O335" s="238"/>
      <c r="P335" s="238"/>
      <c r="Q335" s="238"/>
      <c r="R335" s="238"/>
      <c r="S335" s="238"/>
      <c r="T335" s="238"/>
    </row>
    <row r="336" spans="1:20" x14ac:dyDescent="0.2">
      <c r="A336" s="32"/>
      <c r="B336" s="238"/>
      <c r="C336" s="238"/>
      <c r="D336" s="238"/>
      <c r="E336" s="238"/>
      <c r="F336" s="238"/>
      <c r="G336" s="238"/>
      <c r="H336" s="238"/>
      <c r="I336" s="238"/>
      <c r="J336" s="238"/>
      <c r="K336" s="238"/>
      <c r="L336" s="238"/>
      <c r="M336" s="238"/>
      <c r="N336" s="238"/>
      <c r="O336" s="238"/>
      <c r="P336" s="238"/>
      <c r="Q336" s="238"/>
      <c r="R336" s="238"/>
      <c r="S336" s="238"/>
      <c r="T336" s="238"/>
    </row>
    <row r="337" spans="1:21" x14ac:dyDescent="0.2">
      <c r="A337" s="32"/>
      <c r="B337" s="238"/>
      <c r="C337" s="238"/>
      <c r="D337" s="238"/>
      <c r="E337" s="238"/>
      <c r="F337" s="238"/>
      <c r="G337" s="238"/>
      <c r="H337" s="238"/>
      <c r="I337" s="238"/>
      <c r="J337" s="238"/>
      <c r="K337" s="238"/>
      <c r="L337" s="238"/>
      <c r="M337" s="238"/>
      <c r="N337" s="238"/>
      <c r="O337" s="238"/>
      <c r="P337" s="238"/>
      <c r="Q337" s="238"/>
      <c r="R337" s="238"/>
      <c r="S337" s="238"/>
      <c r="T337" s="238"/>
    </row>
    <row r="338" spans="1:21" x14ac:dyDescent="0.2">
      <c r="A338" s="32"/>
      <c r="B338" s="238"/>
      <c r="C338" s="238"/>
      <c r="D338" s="238"/>
      <c r="E338" s="238"/>
      <c r="F338" s="238"/>
      <c r="G338" s="238"/>
      <c r="H338" s="238"/>
      <c r="I338" s="238"/>
      <c r="J338" s="238"/>
      <c r="K338" s="238"/>
      <c r="L338" s="238"/>
      <c r="M338" s="238"/>
      <c r="N338" s="238"/>
      <c r="O338" s="238"/>
      <c r="P338" s="238"/>
      <c r="Q338" s="238"/>
      <c r="R338" s="238"/>
      <c r="S338" s="238"/>
      <c r="T338" s="238"/>
    </row>
    <row r="339" spans="1:21" ht="18.75" x14ac:dyDescent="0.2">
      <c r="A339" s="504" t="s">
        <v>142</v>
      </c>
      <c r="B339" s="504"/>
      <c r="C339" s="504"/>
      <c r="D339" s="504"/>
      <c r="E339" s="504"/>
      <c r="F339" s="504"/>
      <c r="G339" s="504"/>
      <c r="H339" s="504"/>
      <c r="I339" s="504"/>
      <c r="J339" s="504"/>
      <c r="K339" s="504"/>
      <c r="L339" s="504"/>
      <c r="M339" s="504"/>
      <c r="N339" s="504"/>
      <c r="O339" s="504"/>
      <c r="P339" s="504"/>
      <c r="Q339" s="504"/>
      <c r="R339" s="504"/>
      <c r="S339" s="504"/>
      <c r="T339" s="504"/>
      <c r="U339" s="504"/>
    </row>
    <row r="340" spans="1:21" ht="18.75" thickBot="1" x14ac:dyDescent="0.3">
      <c r="A340" s="505" t="str">
        <f>A343</f>
        <v>Макарова Полина</v>
      </c>
      <c r="B340" s="505"/>
      <c r="C340" s="505"/>
      <c r="D340" s="505"/>
      <c r="E340" s="505"/>
      <c r="F340" s="505"/>
      <c r="G340" s="505"/>
      <c r="H340" s="505"/>
      <c r="I340" s="505"/>
      <c r="J340" s="505"/>
      <c r="K340" s="505"/>
      <c r="L340" s="505"/>
      <c r="M340" s="505"/>
      <c r="N340" s="505"/>
      <c r="O340" s="505"/>
      <c r="P340" s="505"/>
      <c r="Q340" s="505"/>
      <c r="R340" s="505"/>
      <c r="S340" s="505"/>
      <c r="T340" s="505"/>
      <c r="U340" s="15">
        <f>U314+1</f>
        <v>14</v>
      </c>
    </row>
    <row r="341" spans="1:21" x14ac:dyDescent="0.2">
      <c r="A341" s="16"/>
      <c r="B341" s="328" t="s">
        <v>18</v>
      </c>
      <c r="C341" s="329"/>
      <c r="D341" s="506"/>
      <c r="E341" s="506"/>
      <c r="F341" s="330"/>
      <c r="G341" s="328" t="s">
        <v>19</v>
      </c>
      <c r="H341" s="329"/>
      <c r="I341" s="329"/>
      <c r="J341" s="329"/>
      <c r="K341" s="329"/>
      <c r="L341" s="329"/>
      <c r="M341" s="329"/>
      <c r="N341" s="329"/>
      <c r="O341" s="329"/>
      <c r="P341" s="329"/>
      <c r="Q341" s="328" t="s">
        <v>34</v>
      </c>
      <c r="R341" s="329"/>
      <c r="S341" s="506"/>
      <c r="T341" s="330"/>
    </row>
    <row r="342" spans="1:21" ht="92.25" thickBot="1" x14ac:dyDescent="0.25">
      <c r="A342" s="17"/>
      <c r="B342" s="18" t="s">
        <v>39</v>
      </c>
      <c r="C342" s="19" t="s">
        <v>3</v>
      </c>
      <c r="D342" s="188" t="s">
        <v>13</v>
      </c>
      <c r="E342" s="188" t="s">
        <v>93</v>
      </c>
      <c r="F342" s="20" t="s">
        <v>94</v>
      </c>
      <c r="G342" s="18" t="s">
        <v>4</v>
      </c>
      <c r="H342" s="19" t="s">
        <v>5</v>
      </c>
      <c r="I342" s="19" t="s">
        <v>36</v>
      </c>
      <c r="J342" s="19" t="s">
        <v>40</v>
      </c>
      <c r="K342" s="19" t="s">
        <v>35</v>
      </c>
      <c r="L342" s="19" t="s">
        <v>8</v>
      </c>
      <c r="M342" s="19" t="s">
        <v>17</v>
      </c>
      <c r="N342" s="19" t="s">
        <v>124</v>
      </c>
      <c r="O342" s="19" t="s">
        <v>90</v>
      </c>
      <c r="P342" s="19" t="s">
        <v>123</v>
      </c>
      <c r="Q342" s="18" t="s">
        <v>14</v>
      </c>
      <c r="R342" s="19" t="s">
        <v>15</v>
      </c>
      <c r="S342" s="188" t="s">
        <v>16</v>
      </c>
      <c r="T342" s="20" t="s">
        <v>131</v>
      </c>
    </row>
    <row r="343" spans="1:21" x14ac:dyDescent="0.2">
      <c r="A343" s="21" t="str">
        <f>'Первичные данные 4 кл.'!B19</f>
        <v>Макарова Полина</v>
      </c>
      <c r="B343" s="22">
        <f>'Первичные данные 4 кл.'!E19</f>
        <v>0</v>
      </c>
      <c r="C343" s="22">
        <f>'Первичные данные 4 кл.'!H19</f>
        <v>0</v>
      </c>
      <c r="D343" s="23">
        <f>'Первичные данные 4 кл.'!K19</f>
        <v>0</v>
      </c>
      <c r="E343" s="23">
        <f>'Первичные данные 4 кл.'!N19</f>
        <v>0</v>
      </c>
      <c r="F343" s="23">
        <f>'Первичные данные 4 кл.'!Q19</f>
        <v>0</v>
      </c>
      <c r="G343" s="23">
        <f>'Первичные данные 4 кл.'!U19</f>
        <v>0</v>
      </c>
      <c r="H343" s="23">
        <f>'Первичные данные 4 кл.'!Y19</f>
        <v>0</v>
      </c>
      <c r="I343" s="23">
        <f>'Первичные данные 4 кл.'!AC19</f>
        <v>0</v>
      </c>
      <c r="J343" s="23">
        <f>'Первичные данные 4 кл.'!AG19</f>
        <v>0</v>
      </c>
      <c r="K343" s="23">
        <f>'Первичные данные 4 кл.'!AK19</f>
        <v>0</v>
      </c>
      <c r="L343" s="23">
        <f>'Первичные данные 4 кл.'!AO19</f>
        <v>0</v>
      </c>
      <c r="M343" s="23">
        <f>'Первичные данные 4 кл.'!AS19</f>
        <v>0</v>
      </c>
      <c r="N343" s="23">
        <f>'Первичные данные 4 кл.'!AW19</f>
        <v>0</v>
      </c>
      <c r="O343" s="23">
        <f>'Первичные данные 4 кл.'!BA19</f>
        <v>0</v>
      </c>
      <c r="P343" s="23">
        <f>'Первичные данные 4 кл.'!BE19</f>
        <v>0</v>
      </c>
      <c r="Q343" s="23">
        <f>'Первичные данные 4 кл.'!BI19</f>
        <v>0</v>
      </c>
      <c r="R343" s="23">
        <f>'Первичные данные 4 кл.'!BM19</f>
        <v>0</v>
      </c>
      <c r="S343" s="23">
        <f>'Первичные данные 4 кл.'!BQ19</f>
        <v>0</v>
      </c>
      <c r="T343" s="23">
        <f>'Первичные данные 4 кл.'!BU19</f>
        <v>0</v>
      </c>
    </row>
    <row r="344" spans="1:21" ht="13.5" thickBot="1" x14ac:dyDescent="0.25">
      <c r="A344" s="25" t="s">
        <v>47</v>
      </c>
      <c r="B344" s="322" t="str">
        <f>IF('инд. оценка уровня 4 кл.'!V18=1,'инд. оценка уровня 2кл.'!$B$41,'инд. оценка уровня 2кл.'!$B$40)</f>
        <v>НИЖЕ БАЗОВОГО</v>
      </c>
      <c r="C344" s="323"/>
      <c r="D344" s="323"/>
      <c r="E344" s="323"/>
      <c r="F344" s="324"/>
      <c r="G344" s="322" t="str">
        <f>IF('инд. оценка уровня 4 кл.'!W18=1,'инд. оценка уровня 2кл.'!$B$41,'инд. оценка уровня 2кл.'!$B$40)</f>
        <v>НИЖЕ БАЗОВОГО</v>
      </c>
      <c r="H344" s="323"/>
      <c r="I344" s="323"/>
      <c r="J344" s="323"/>
      <c r="K344" s="323"/>
      <c r="L344" s="323"/>
      <c r="M344" s="323"/>
      <c r="N344" s="323"/>
      <c r="O344" s="323"/>
      <c r="P344" s="323"/>
      <c r="Q344" s="322" t="str">
        <f>IF('инд. оценка уровня 4 кл.'!X18=1,'инд. оценка уровня 2кл.'!$B$41,'инд. оценка уровня 2кл.'!$B$40)</f>
        <v>НИЖЕ БАЗОВОГО</v>
      </c>
      <c r="R344" s="323"/>
      <c r="S344" s="323"/>
      <c r="T344" s="324"/>
    </row>
    <row r="345" spans="1:21" s="245" customFormat="1" x14ac:dyDescent="0.2">
      <c r="A345" s="25" t="s">
        <v>49</v>
      </c>
      <c r="B345" s="22" t="str">
        <f>'инд. прогресс 4 кл.'!C19</f>
        <v>D</v>
      </c>
      <c r="C345" s="22" t="str">
        <f>'инд. прогресс 4 кл.'!D19</f>
        <v>D</v>
      </c>
      <c r="D345" s="22" t="str">
        <f>'инд. прогресс 4 кл.'!E19</f>
        <v>D</v>
      </c>
      <c r="E345" s="22" t="str">
        <f>'инд. прогресс 4 кл.'!F19</f>
        <v>D</v>
      </c>
      <c r="F345" s="22" t="str">
        <f>'инд. прогресс 4 кл.'!G19</f>
        <v>D</v>
      </c>
      <c r="G345" s="22" t="str">
        <f>'инд. прогресс 4 кл.'!H19</f>
        <v>C</v>
      </c>
      <c r="H345" s="22" t="str">
        <f>'инд. прогресс 4 кл.'!I19</f>
        <v>C</v>
      </c>
      <c r="I345" s="22" t="str">
        <f>'инд. прогресс 4 кл.'!J19</f>
        <v>C</v>
      </c>
      <c r="J345" s="22" t="str">
        <f>'инд. прогресс 4 кл.'!K19</f>
        <v>C</v>
      </c>
      <c r="K345" s="22" t="str">
        <f>'инд. прогресс 4 кл.'!L19</f>
        <v>C</v>
      </c>
      <c r="L345" s="22" t="str">
        <f>'инд. прогресс 4 кл.'!M19</f>
        <v>C</v>
      </c>
      <c r="M345" s="22" t="str">
        <f>'инд. прогресс 4 кл.'!N19</f>
        <v>C</v>
      </c>
      <c r="N345" s="22" t="str">
        <f>'инд. прогресс 4 кл.'!O19</f>
        <v>C</v>
      </c>
      <c r="O345" s="22" t="str">
        <f>'инд. прогресс 4 кл.'!P19</f>
        <v>C</v>
      </c>
      <c r="P345" s="22" t="str">
        <f>'инд. прогресс 4 кл.'!Q19</f>
        <v>C</v>
      </c>
      <c r="Q345" s="22" t="str">
        <f>'инд. прогресс 4 кл.'!R19</f>
        <v>C</v>
      </c>
      <c r="R345" s="22" t="str">
        <f>'инд. прогресс 4 кл.'!S19</f>
        <v>C</v>
      </c>
      <c r="S345" s="22" t="str">
        <f>'инд. прогресс 4 кл.'!T19</f>
        <v>C</v>
      </c>
      <c r="T345" s="22" t="str">
        <f>'инд. прогресс 4 кл.'!U19</f>
        <v>C</v>
      </c>
    </row>
    <row r="346" spans="1:21" ht="13.5" thickBot="1" x14ac:dyDescent="0.25">
      <c r="A346" s="196"/>
      <c r="B346" s="238"/>
      <c r="C346" s="238"/>
      <c r="D346" s="238"/>
      <c r="E346" s="238"/>
      <c r="F346" s="238"/>
      <c r="G346" s="238"/>
      <c r="H346" s="238"/>
      <c r="I346" s="238"/>
      <c r="J346" s="238"/>
      <c r="K346" s="238"/>
      <c r="L346" s="238"/>
      <c r="M346" s="238"/>
      <c r="N346" s="238"/>
      <c r="O346" s="238"/>
      <c r="P346" s="238"/>
      <c r="Q346" s="238"/>
      <c r="R346" s="238"/>
      <c r="S346" s="238"/>
      <c r="T346" s="238"/>
    </row>
    <row r="347" spans="1:21" ht="12.95" customHeight="1" x14ac:dyDescent="0.2">
      <c r="A347" s="331" t="s">
        <v>42</v>
      </c>
      <c r="B347" s="332"/>
      <c r="C347" s="332"/>
      <c r="D347" s="332"/>
      <c r="E347" s="332"/>
      <c r="F347" s="333"/>
      <c r="G347" s="238"/>
      <c r="H347" s="238"/>
      <c r="I347" s="238"/>
      <c r="J347" s="238"/>
      <c r="K347" s="238"/>
      <c r="L347" s="238"/>
      <c r="M347" s="238"/>
      <c r="N347" s="238"/>
      <c r="O347" s="238"/>
      <c r="P347" s="238"/>
      <c r="Q347" s="238"/>
      <c r="R347" s="238"/>
      <c r="S347" s="238"/>
      <c r="T347" s="238"/>
    </row>
    <row r="348" spans="1:21" ht="14.1" customHeight="1" thickBot="1" x14ac:dyDescent="0.25">
      <c r="A348" s="334"/>
      <c r="B348" s="335"/>
      <c r="C348" s="335"/>
      <c r="D348" s="335"/>
      <c r="E348" s="335"/>
      <c r="F348" s="336"/>
      <c r="G348" s="238"/>
      <c r="H348" s="238"/>
      <c r="I348" s="238"/>
      <c r="J348" s="238"/>
      <c r="K348" s="238"/>
      <c r="L348" s="238"/>
      <c r="M348" s="238"/>
      <c r="N348" s="238"/>
      <c r="O348" s="238"/>
      <c r="P348" s="238"/>
      <c r="Q348" s="238"/>
      <c r="R348" s="238"/>
      <c r="S348" s="238"/>
      <c r="T348" s="238"/>
    </row>
    <row r="349" spans="1:21" x14ac:dyDescent="0.2">
      <c r="A349" s="30" t="s">
        <v>128</v>
      </c>
      <c r="B349" s="319">
        <f>SUM(B343:T343)</f>
        <v>0</v>
      </c>
      <c r="C349" s="320"/>
      <c r="D349" s="320"/>
      <c r="E349" s="320"/>
      <c r="F349" s="321"/>
      <c r="G349" s="238"/>
      <c r="H349" s="238"/>
      <c r="I349" s="238"/>
      <c r="J349" s="238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</row>
    <row r="350" spans="1:21" x14ac:dyDescent="0.2">
      <c r="A350" s="201" t="s">
        <v>30</v>
      </c>
      <c r="B350" s="501" t="str">
        <f>IF('инд. оценка уровня 4 кл.'!Y18=1,'инд. оценка уровня 2кл.'!$B$41,'инд. оценка уровня 2кл.'!$B$40)</f>
        <v>НИЖЕ БАЗОВОГО</v>
      </c>
      <c r="C350" s="502"/>
      <c r="D350" s="502"/>
      <c r="E350" s="502"/>
      <c r="F350" s="503"/>
      <c r="G350" s="238"/>
      <c r="H350" s="238"/>
      <c r="I350" s="238"/>
      <c r="J350" s="238"/>
      <c r="K350" s="238"/>
      <c r="L350" s="238"/>
      <c r="M350" s="238"/>
      <c r="N350" s="238"/>
      <c r="O350" s="238"/>
      <c r="P350" s="238"/>
      <c r="Q350" s="238"/>
      <c r="R350" s="238"/>
      <c r="S350" s="238"/>
      <c r="T350" s="238"/>
    </row>
    <row r="351" spans="1:21" x14ac:dyDescent="0.2">
      <c r="A351" s="202"/>
      <c r="B351" s="495"/>
      <c r="C351" s="495"/>
      <c r="D351" s="495"/>
      <c r="E351" s="495"/>
      <c r="F351" s="495"/>
      <c r="G351" s="238"/>
      <c r="H351" s="238"/>
      <c r="I351" s="238"/>
      <c r="J351" s="238"/>
      <c r="K351" s="238"/>
      <c r="L351" s="238"/>
      <c r="M351" s="238"/>
      <c r="N351" s="238"/>
      <c r="O351" s="238"/>
      <c r="P351" s="238"/>
      <c r="Q351" s="238"/>
      <c r="R351" s="238"/>
      <c r="S351" s="238"/>
      <c r="T351" s="238"/>
    </row>
    <row r="352" spans="1:21" x14ac:dyDescent="0.2">
      <c r="A352" s="32"/>
      <c r="B352" s="238"/>
      <c r="C352" s="238"/>
      <c r="D352" s="238"/>
      <c r="E352" s="238"/>
      <c r="F352" s="238"/>
      <c r="G352" s="238"/>
      <c r="H352" s="238"/>
      <c r="I352" s="238"/>
      <c r="J352" s="238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</row>
    <row r="353" spans="1:21" x14ac:dyDescent="0.2">
      <c r="A353" s="32"/>
      <c r="B353" s="238"/>
      <c r="C353" s="238"/>
      <c r="D353" s="238"/>
      <c r="E353" s="238"/>
      <c r="F353" s="238"/>
      <c r="G353" s="238"/>
      <c r="H353" s="238"/>
      <c r="I353" s="238"/>
      <c r="J353" s="238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</row>
    <row r="354" spans="1:21" x14ac:dyDescent="0.2">
      <c r="A354" s="33" t="s">
        <v>50</v>
      </c>
      <c r="B354" s="33"/>
      <c r="C354" s="27"/>
      <c r="D354" s="194"/>
      <c r="E354" s="194"/>
      <c r="F354" s="238"/>
      <c r="G354" s="238"/>
      <c r="H354" s="238"/>
      <c r="I354" s="238"/>
      <c r="J354" s="238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</row>
    <row r="355" spans="1:21" x14ac:dyDescent="0.2">
      <c r="A355" s="34" t="s">
        <v>51</v>
      </c>
      <c r="B355" s="496"/>
      <c r="C355" s="496"/>
      <c r="D355" s="195"/>
      <c r="E355" s="194"/>
      <c r="F355" s="238"/>
      <c r="G355" s="238"/>
      <c r="H355" s="238"/>
      <c r="I355" s="238"/>
      <c r="J355" s="238"/>
      <c r="K355" s="238"/>
      <c r="L355" s="238"/>
      <c r="M355" s="238"/>
      <c r="N355" s="238"/>
      <c r="O355" s="238"/>
      <c r="P355" s="238"/>
      <c r="Q355" s="238"/>
      <c r="R355" s="238"/>
      <c r="S355" s="238"/>
      <c r="T355" s="238"/>
    </row>
    <row r="356" spans="1:21" x14ac:dyDescent="0.2">
      <c r="A356" s="34" t="s">
        <v>52</v>
      </c>
      <c r="B356" s="497"/>
      <c r="C356" s="497"/>
      <c r="D356" s="194"/>
      <c r="E356" s="194"/>
      <c r="F356" s="238"/>
      <c r="G356" s="238"/>
      <c r="H356" s="238"/>
      <c r="I356" s="238"/>
      <c r="J356" s="238"/>
      <c r="K356" s="238"/>
      <c r="L356" s="238"/>
      <c r="M356" s="238"/>
      <c r="N356" s="238"/>
      <c r="O356" s="238"/>
      <c r="P356" s="238"/>
      <c r="Q356" s="238"/>
      <c r="R356" s="238"/>
      <c r="S356" s="238"/>
      <c r="T356" s="238"/>
    </row>
    <row r="357" spans="1:21" x14ac:dyDescent="0.2">
      <c r="A357" s="32"/>
      <c r="B357" s="238"/>
      <c r="C357" s="238"/>
      <c r="D357" s="238"/>
      <c r="E357" s="238"/>
      <c r="F357" s="238"/>
      <c r="G357" s="238"/>
      <c r="H357" s="238"/>
      <c r="I357" s="238"/>
      <c r="J357" s="238"/>
      <c r="K357" s="238"/>
      <c r="L357" s="238"/>
      <c r="M357" s="238"/>
      <c r="N357" s="238"/>
      <c r="O357" s="238"/>
      <c r="P357" s="238"/>
      <c r="Q357" s="238"/>
      <c r="R357" s="238"/>
      <c r="S357" s="238"/>
      <c r="T357" s="238"/>
    </row>
    <row r="358" spans="1:21" x14ac:dyDescent="0.2">
      <c r="A358" s="32"/>
      <c r="B358" s="238"/>
      <c r="C358" s="238"/>
      <c r="D358" s="238"/>
      <c r="E358" s="238"/>
      <c r="F358" s="238"/>
      <c r="G358" s="238"/>
      <c r="H358" s="238"/>
      <c r="I358" s="238"/>
      <c r="J358" s="238"/>
      <c r="K358" s="238"/>
      <c r="L358" s="238"/>
      <c r="M358" s="238"/>
      <c r="N358" s="238"/>
      <c r="O358" s="238"/>
      <c r="P358" s="238"/>
      <c r="Q358" s="238"/>
      <c r="R358" s="238"/>
      <c r="S358" s="238"/>
      <c r="T358" s="238"/>
    </row>
    <row r="359" spans="1:21" x14ac:dyDescent="0.2">
      <c r="A359" s="32"/>
      <c r="B359" s="238"/>
      <c r="C359" s="238"/>
      <c r="D359" s="238"/>
      <c r="E359" s="238"/>
      <c r="F359" s="238"/>
      <c r="G359" s="238"/>
      <c r="H359" s="238"/>
      <c r="I359" s="238"/>
      <c r="J359" s="238"/>
      <c r="K359" s="238"/>
      <c r="L359" s="238"/>
      <c r="M359" s="238"/>
      <c r="N359" s="238"/>
      <c r="O359" s="238"/>
      <c r="P359" s="238"/>
      <c r="Q359" s="238"/>
      <c r="R359" s="238"/>
      <c r="S359" s="238"/>
      <c r="T359" s="238"/>
    </row>
    <row r="360" spans="1:21" x14ac:dyDescent="0.2">
      <c r="A360" s="32"/>
      <c r="B360" s="238"/>
      <c r="C360" s="238"/>
      <c r="D360" s="238"/>
      <c r="E360" s="238"/>
      <c r="F360" s="238"/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</row>
    <row r="361" spans="1:21" x14ac:dyDescent="0.2">
      <c r="A361" s="32"/>
      <c r="B361" s="238"/>
      <c r="C361" s="238"/>
      <c r="D361" s="238"/>
      <c r="E361" s="238"/>
      <c r="F361" s="238"/>
      <c r="G361" s="238"/>
      <c r="H361" s="238"/>
      <c r="I361" s="238"/>
      <c r="J361" s="238"/>
      <c r="K361" s="238"/>
      <c r="L361" s="238"/>
      <c r="M361" s="238"/>
      <c r="N361" s="238"/>
      <c r="O361" s="238"/>
      <c r="P361" s="238"/>
      <c r="Q361" s="238"/>
      <c r="R361" s="238"/>
      <c r="S361" s="238"/>
      <c r="T361" s="238"/>
    </row>
    <row r="362" spans="1:21" x14ac:dyDescent="0.2">
      <c r="A362" s="32"/>
      <c r="B362" s="238"/>
      <c r="C362" s="238"/>
      <c r="D362" s="238"/>
      <c r="E362" s="238"/>
      <c r="F362" s="238"/>
      <c r="G362" s="238"/>
      <c r="H362" s="238"/>
      <c r="I362" s="238"/>
      <c r="J362" s="238"/>
      <c r="K362" s="238"/>
      <c r="L362" s="238"/>
      <c r="M362" s="238"/>
      <c r="N362" s="238"/>
      <c r="O362" s="238"/>
      <c r="P362" s="238"/>
      <c r="Q362" s="238"/>
      <c r="R362" s="238"/>
      <c r="S362" s="238"/>
      <c r="T362" s="238"/>
    </row>
    <row r="363" spans="1:21" x14ac:dyDescent="0.2">
      <c r="A363" s="32"/>
      <c r="B363" s="238"/>
      <c r="C363" s="238"/>
      <c r="D363" s="238"/>
      <c r="E363" s="238"/>
      <c r="F363" s="238"/>
      <c r="G363" s="238"/>
      <c r="H363" s="238"/>
      <c r="I363" s="238"/>
      <c r="J363" s="238"/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</row>
    <row r="364" spans="1:21" x14ac:dyDescent="0.2">
      <c r="A364" s="32"/>
      <c r="B364" s="238"/>
      <c r="C364" s="238"/>
      <c r="D364" s="238"/>
      <c r="E364" s="238"/>
      <c r="F364" s="238"/>
      <c r="G364" s="238"/>
      <c r="H364" s="238"/>
      <c r="I364" s="238"/>
      <c r="J364" s="238"/>
      <c r="K364" s="238"/>
      <c r="L364" s="238"/>
      <c r="M364" s="238"/>
      <c r="N364" s="238"/>
      <c r="O364" s="238"/>
      <c r="P364" s="238"/>
      <c r="Q364" s="238"/>
      <c r="R364" s="238"/>
      <c r="S364" s="238"/>
      <c r="T364" s="238"/>
    </row>
    <row r="365" spans="1:21" ht="18.75" x14ac:dyDescent="0.2">
      <c r="A365" s="504" t="s">
        <v>142</v>
      </c>
      <c r="B365" s="504"/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504"/>
      <c r="R365" s="504"/>
      <c r="S365" s="504"/>
      <c r="T365" s="504"/>
      <c r="U365" s="504"/>
    </row>
    <row r="366" spans="1:21" ht="18.75" thickBot="1" x14ac:dyDescent="0.3">
      <c r="A366" s="505" t="str">
        <f>A369</f>
        <v>Салтыкова Мария</v>
      </c>
      <c r="B366" s="505"/>
      <c r="C366" s="505"/>
      <c r="D366" s="505"/>
      <c r="E366" s="505"/>
      <c r="F366" s="505"/>
      <c r="G366" s="505"/>
      <c r="H366" s="505"/>
      <c r="I366" s="505"/>
      <c r="J366" s="505"/>
      <c r="K366" s="505"/>
      <c r="L366" s="505"/>
      <c r="M366" s="505"/>
      <c r="N366" s="505"/>
      <c r="O366" s="505"/>
      <c r="P366" s="505"/>
      <c r="Q366" s="505"/>
      <c r="R366" s="505"/>
      <c r="S366" s="505"/>
      <c r="T366" s="505"/>
      <c r="U366" s="15">
        <f>U340+1</f>
        <v>15</v>
      </c>
    </row>
    <row r="367" spans="1:21" x14ac:dyDescent="0.2">
      <c r="A367" s="16"/>
      <c r="B367" s="328" t="s">
        <v>18</v>
      </c>
      <c r="C367" s="329"/>
      <c r="D367" s="506"/>
      <c r="E367" s="506"/>
      <c r="F367" s="330"/>
      <c r="G367" s="328" t="s">
        <v>19</v>
      </c>
      <c r="H367" s="329"/>
      <c r="I367" s="329"/>
      <c r="J367" s="329"/>
      <c r="K367" s="329"/>
      <c r="L367" s="329"/>
      <c r="M367" s="329"/>
      <c r="N367" s="329"/>
      <c r="O367" s="329"/>
      <c r="P367" s="329"/>
      <c r="Q367" s="328" t="s">
        <v>34</v>
      </c>
      <c r="R367" s="329"/>
      <c r="S367" s="506"/>
      <c r="T367" s="330"/>
    </row>
    <row r="368" spans="1:21" ht="92.25" thickBot="1" x14ac:dyDescent="0.25">
      <c r="A368" s="17"/>
      <c r="B368" s="18" t="s">
        <v>39</v>
      </c>
      <c r="C368" s="19" t="s">
        <v>3</v>
      </c>
      <c r="D368" s="188" t="s">
        <v>13</v>
      </c>
      <c r="E368" s="188" t="s">
        <v>93</v>
      </c>
      <c r="F368" s="20" t="s">
        <v>94</v>
      </c>
      <c r="G368" s="18" t="s">
        <v>4</v>
      </c>
      <c r="H368" s="19" t="s">
        <v>5</v>
      </c>
      <c r="I368" s="19" t="s">
        <v>36</v>
      </c>
      <c r="J368" s="19" t="s">
        <v>40</v>
      </c>
      <c r="K368" s="19" t="s">
        <v>35</v>
      </c>
      <c r="L368" s="19" t="s">
        <v>8</v>
      </c>
      <c r="M368" s="19" t="s">
        <v>17</v>
      </c>
      <c r="N368" s="19" t="s">
        <v>124</v>
      </c>
      <c r="O368" s="19" t="s">
        <v>90</v>
      </c>
      <c r="P368" s="19" t="s">
        <v>123</v>
      </c>
      <c r="Q368" s="18" t="s">
        <v>14</v>
      </c>
      <c r="R368" s="19" t="s">
        <v>15</v>
      </c>
      <c r="S368" s="188" t="s">
        <v>16</v>
      </c>
      <c r="T368" s="20" t="s">
        <v>131</v>
      </c>
    </row>
    <row r="369" spans="1:20" x14ac:dyDescent="0.2">
      <c r="A369" s="21" t="str">
        <f>'Первичные данные 4 кл.'!B20</f>
        <v>Салтыкова Мария</v>
      </c>
      <c r="B369" s="22">
        <f>'Первичные данные 4 кл.'!E20</f>
        <v>0</v>
      </c>
      <c r="C369" s="22">
        <f>'Первичные данные 4 кл.'!H20</f>
        <v>0</v>
      </c>
      <c r="D369" s="23">
        <f>'Первичные данные 4 кл.'!K20</f>
        <v>0</v>
      </c>
      <c r="E369" s="23">
        <f>'Первичные данные 4 кл.'!N20</f>
        <v>0</v>
      </c>
      <c r="F369" s="23">
        <f>'Первичные данные 4 кл.'!Q20</f>
        <v>0</v>
      </c>
      <c r="G369" s="23">
        <f>'Первичные данные 4 кл.'!U20</f>
        <v>0</v>
      </c>
      <c r="H369" s="23">
        <f>'Первичные данные 4 кл.'!Y20</f>
        <v>0</v>
      </c>
      <c r="I369" s="23">
        <f>'Первичные данные 4 кл.'!AC20</f>
        <v>0</v>
      </c>
      <c r="J369" s="23">
        <f>'Первичные данные 4 кл.'!AG20</f>
        <v>0</v>
      </c>
      <c r="K369" s="23">
        <f>'Первичные данные 4 кл.'!AK20</f>
        <v>0</v>
      </c>
      <c r="L369" s="23">
        <f>'Первичные данные 4 кл.'!AO20</f>
        <v>0</v>
      </c>
      <c r="M369" s="23">
        <f>'Первичные данные 4 кл.'!AS20</f>
        <v>0</v>
      </c>
      <c r="N369" s="23">
        <f>'Первичные данные 4 кл.'!AW20</f>
        <v>0</v>
      </c>
      <c r="O369" s="23">
        <f>'Первичные данные 4 кл.'!BA20</f>
        <v>0</v>
      </c>
      <c r="P369" s="23">
        <f>'Первичные данные 4 кл.'!BE20</f>
        <v>0</v>
      </c>
      <c r="Q369" s="23">
        <f>'Первичные данные 4 кл.'!BI20</f>
        <v>0</v>
      </c>
      <c r="R369" s="23">
        <f>'Первичные данные 4 кл.'!BM20</f>
        <v>0</v>
      </c>
      <c r="S369" s="23">
        <f>'Первичные данные 4 кл.'!BQ20</f>
        <v>0</v>
      </c>
      <c r="T369" s="23">
        <f>'Первичные данные 4 кл.'!BU20</f>
        <v>0</v>
      </c>
    </row>
    <row r="370" spans="1:20" ht="13.5" thickBot="1" x14ac:dyDescent="0.25">
      <c r="A370" s="25" t="s">
        <v>47</v>
      </c>
      <c r="B370" s="322" t="str">
        <f>IF('инд. оценка уровня 4 кл.'!V19=1,'инд. оценка уровня 2кл.'!$B$41,'инд. оценка уровня 2кл.'!$B$40)</f>
        <v>НИЖЕ БАЗОВОГО</v>
      </c>
      <c r="C370" s="323"/>
      <c r="D370" s="323"/>
      <c r="E370" s="323"/>
      <c r="F370" s="324"/>
      <c r="G370" s="322" t="str">
        <f>IF('инд. оценка уровня 4 кл.'!W19=1,'инд. оценка уровня 2кл.'!$B$41,'инд. оценка уровня 2кл.'!$B$40)</f>
        <v>НИЖЕ БАЗОВОГО</v>
      </c>
      <c r="H370" s="323"/>
      <c r="I370" s="323"/>
      <c r="J370" s="323"/>
      <c r="K370" s="323"/>
      <c r="L370" s="323"/>
      <c r="M370" s="323"/>
      <c r="N370" s="323"/>
      <c r="O370" s="323"/>
      <c r="P370" s="323"/>
      <c r="Q370" s="322" t="str">
        <f>IF('инд. оценка уровня 4 кл.'!X19=1,'инд. оценка уровня 2кл.'!$B$41,'инд. оценка уровня 2кл.'!$B$40)</f>
        <v>НИЖЕ БАЗОВОГО</v>
      </c>
      <c r="R370" s="323"/>
      <c r="S370" s="323"/>
      <c r="T370" s="324"/>
    </row>
    <row r="371" spans="1:20" s="245" customFormat="1" x14ac:dyDescent="0.2">
      <c r="A371" s="25" t="s">
        <v>49</v>
      </c>
      <c r="B371" s="22" t="str">
        <f>'инд. прогресс 4 кл.'!C20</f>
        <v>D</v>
      </c>
      <c r="C371" s="22" t="str">
        <f>'инд. прогресс 4 кл.'!D20</f>
        <v>D</v>
      </c>
      <c r="D371" s="22" t="str">
        <f>'инд. прогресс 4 кл.'!E20</f>
        <v>D</v>
      </c>
      <c r="E371" s="22" t="str">
        <f>'инд. прогресс 4 кл.'!F20</f>
        <v>D</v>
      </c>
      <c r="F371" s="22" t="str">
        <f>'инд. прогресс 4 кл.'!G20</f>
        <v>D</v>
      </c>
      <c r="G371" s="22" t="str">
        <f>'инд. прогресс 4 кл.'!H20</f>
        <v>C</v>
      </c>
      <c r="H371" s="22" t="str">
        <f>'инд. прогресс 4 кл.'!I20</f>
        <v>D</v>
      </c>
      <c r="I371" s="22" t="str">
        <f>'инд. прогресс 4 кл.'!J20</f>
        <v>C</v>
      </c>
      <c r="J371" s="22" t="str">
        <f>'инд. прогресс 4 кл.'!K20</f>
        <v>C</v>
      </c>
      <c r="K371" s="22" t="str">
        <f>'инд. прогресс 4 кл.'!L20</f>
        <v>C</v>
      </c>
      <c r="L371" s="22" t="str">
        <f>'инд. прогресс 4 кл.'!M20</f>
        <v>C</v>
      </c>
      <c r="M371" s="22" t="str">
        <f>'инд. прогресс 4 кл.'!N20</f>
        <v>D</v>
      </c>
      <c r="N371" s="22" t="str">
        <f>'инд. прогресс 4 кл.'!O20</f>
        <v>C</v>
      </c>
      <c r="O371" s="22" t="str">
        <f>'инд. прогресс 4 кл.'!P20</f>
        <v>C</v>
      </c>
      <c r="P371" s="22" t="str">
        <f>'инд. прогресс 4 кл.'!Q20</f>
        <v>C</v>
      </c>
      <c r="Q371" s="22" t="str">
        <f>'инд. прогресс 4 кл.'!R20</f>
        <v>C</v>
      </c>
      <c r="R371" s="22" t="str">
        <f>'инд. прогресс 4 кл.'!S20</f>
        <v>C</v>
      </c>
      <c r="S371" s="22" t="str">
        <f>'инд. прогресс 4 кл.'!T20</f>
        <v>C</v>
      </c>
      <c r="T371" s="22" t="str">
        <f>'инд. прогресс 4 кл.'!U20</f>
        <v>D</v>
      </c>
    </row>
    <row r="372" spans="1:20" ht="13.5" thickBot="1" x14ac:dyDescent="0.25">
      <c r="A372" s="196"/>
      <c r="B372" s="238"/>
      <c r="C372" s="238"/>
      <c r="D372" s="238"/>
      <c r="E372" s="238"/>
      <c r="F372" s="238"/>
      <c r="G372" s="238"/>
      <c r="H372" s="238"/>
      <c r="I372" s="238"/>
      <c r="J372" s="238"/>
      <c r="K372" s="238"/>
      <c r="L372" s="238"/>
      <c r="M372" s="238"/>
      <c r="N372" s="238"/>
      <c r="O372" s="238"/>
      <c r="P372" s="238"/>
      <c r="Q372" s="238"/>
      <c r="R372" s="238"/>
      <c r="S372" s="238"/>
      <c r="T372" s="238"/>
    </row>
    <row r="373" spans="1:20" ht="12.95" customHeight="1" x14ac:dyDescent="0.2">
      <c r="A373" s="331" t="s">
        <v>42</v>
      </c>
      <c r="B373" s="332"/>
      <c r="C373" s="332"/>
      <c r="D373" s="332"/>
      <c r="E373" s="332"/>
      <c r="F373" s="333"/>
      <c r="G373" s="238"/>
      <c r="H373" s="238"/>
      <c r="I373" s="238"/>
      <c r="J373" s="238"/>
      <c r="K373" s="238"/>
      <c r="L373" s="238"/>
      <c r="M373" s="238"/>
      <c r="N373" s="238"/>
      <c r="O373" s="238"/>
      <c r="P373" s="238"/>
      <c r="Q373" s="238"/>
      <c r="R373" s="238"/>
      <c r="S373" s="238"/>
      <c r="T373" s="238"/>
    </row>
    <row r="374" spans="1:20" ht="14.1" customHeight="1" thickBot="1" x14ac:dyDescent="0.25">
      <c r="A374" s="334"/>
      <c r="B374" s="335"/>
      <c r="C374" s="335"/>
      <c r="D374" s="335"/>
      <c r="E374" s="335"/>
      <c r="F374" s="336"/>
      <c r="G374" s="238"/>
      <c r="H374" s="238"/>
      <c r="I374" s="238"/>
      <c r="J374" s="238"/>
      <c r="K374" s="238"/>
      <c r="L374" s="238"/>
      <c r="M374" s="238"/>
      <c r="N374" s="238"/>
      <c r="O374" s="238"/>
      <c r="P374" s="238"/>
      <c r="Q374" s="238"/>
      <c r="R374" s="238"/>
      <c r="S374" s="238"/>
      <c r="T374" s="238"/>
    </row>
    <row r="375" spans="1:20" x14ac:dyDescent="0.2">
      <c r="A375" s="30" t="s">
        <v>128</v>
      </c>
      <c r="B375" s="319">
        <f>SUM(B369:T369)</f>
        <v>0</v>
      </c>
      <c r="C375" s="320"/>
      <c r="D375" s="320"/>
      <c r="E375" s="320"/>
      <c r="F375" s="321"/>
      <c r="G375" s="238"/>
      <c r="H375" s="238"/>
      <c r="I375" s="238"/>
      <c r="J375" s="238"/>
      <c r="K375" s="238"/>
      <c r="L375" s="238"/>
      <c r="M375" s="238"/>
      <c r="N375" s="238"/>
      <c r="O375" s="238"/>
      <c r="P375" s="238"/>
      <c r="Q375" s="238"/>
      <c r="R375" s="238"/>
      <c r="S375" s="238"/>
      <c r="T375" s="238"/>
    </row>
    <row r="376" spans="1:20" x14ac:dyDescent="0.2">
      <c r="A376" s="201" t="s">
        <v>30</v>
      </c>
      <c r="B376" s="501" t="str">
        <f>IF('инд. оценка уровня 4 кл.'!Y19=1,'инд. оценка уровня 2кл.'!$B$41,'инд. оценка уровня 2кл.'!$B$40)</f>
        <v>НИЖЕ БАЗОВОГО</v>
      </c>
      <c r="C376" s="502"/>
      <c r="D376" s="502"/>
      <c r="E376" s="502"/>
      <c r="F376" s="503"/>
      <c r="G376" s="238"/>
      <c r="H376" s="238"/>
      <c r="I376" s="238"/>
      <c r="J376" s="238"/>
      <c r="K376" s="238"/>
      <c r="L376" s="238"/>
      <c r="M376" s="238"/>
      <c r="N376" s="238"/>
      <c r="O376" s="238"/>
      <c r="P376" s="238"/>
      <c r="Q376" s="238"/>
      <c r="R376" s="238"/>
      <c r="S376" s="238"/>
      <c r="T376" s="238"/>
    </row>
    <row r="377" spans="1:20" x14ac:dyDescent="0.2">
      <c r="A377" s="202"/>
      <c r="B377" s="495"/>
      <c r="C377" s="495"/>
      <c r="D377" s="495"/>
      <c r="E377" s="495"/>
      <c r="F377" s="495"/>
      <c r="G377" s="238"/>
      <c r="H377" s="238"/>
      <c r="I377" s="238"/>
      <c r="J377" s="238"/>
      <c r="K377" s="238"/>
      <c r="L377" s="238"/>
      <c r="M377" s="238"/>
      <c r="N377" s="238"/>
      <c r="O377" s="238"/>
      <c r="P377" s="238"/>
      <c r="Q377" s="238"/>
      <c r="R377" s="238"/>
      <c r="S377" s="238"/>
      <c r="T377" s="238"/>
    </row>
    <row r="378" spans="1:20" x14ac:dyDescent="0.2">
      <c r="A378" s="32"/>
      <c r="B378" s="238"/>
      <c r="C378" s="238"/>
      <c r="D378" s="238"/>
      <c r="E378" s="238"/>
      <c r="F378" s="238"/>
      <c r="G378" s="238"/>
      <c r="H378" s="238"/>
      <c r="I378" s="238"/>
      <c r="J378" s="238"/>
      <c r="K378" s="238"/>
      <c r="L378" s="238"/>
      <c r="M378" s="238"/>
      <c r="N378" s="238"/>
      <c r="O378" s="238"/>
      <c r="P378" s="238"/>
      <c r="Q378" s="238"/>
      <c r="R378" s="238"/>
      <c r="S378" s="238"/>
      <c r="T378" s="238"/>
    </row>
    <row r="379" spans="1:20" x14ac:dyDescent="0.2">
      <c r="A379" s="32"/>
      <c r="B379" s="238"/>
      <c r="C379" s="238"/>
      <c r="D379" s="238"/>
      <c r="E379" s="238"/>
      <c r="F379" s="238"/>
      <c r="G379" s="238"/>
      <c r="H379" s="238"/>
      <c r="I379" s="238"/>
      <c r="J379" s="238"/>
      <c r="K379" s="238"/>
      <c r="L379" s="238"/>
      <c r="M379" s="238"/>
      <c r="N379" s="238"/>
      <c r="O379" s="238"/>
      <c r="P379" s="238"/>
      <c r="Q379" s="238"/>
      <c r="R379" s="238"/>
      <c r="S379" s="238"/>
      <c r="T379" s="238"/>
    </row>
    <row r="380" spans="1:20" x14ac:dyDescent="0.2">
      <c r="A380" s="33" t="s">
        <v>50</v>
      </c>
      <c r="B380" s="33"/>
      <c r="C380" s="27"/>
      <c r="D380" s="194"/>
      <c r="E380" s="194"/>
      <c r="F380" s="238"/>
      <c r="G380" s="238"/>
      <c r="H380" s="238"/>
      <c r="I380" s="238"/>
      <c r="J380" s="238"/>
      <c r="K380" s="238"/>
      <c r="L380" s="238"/>
      <c r="M380" s="238"/>
      <c r="N380" s="238"/>
      <c r="O380" s="238"/>
      <c r="P380" s="238"/>
      <c r="Q380" s="238"/>
      <c r="R380" s="238"/>
      <c r="S380" s="238"/>
      <c r="T380" s="238"/>
    </row>
    <row r="381" spans="1:20" x14ac:dyDescent="0.2">
      <c r="A381" s="34" t="s">
        <v>51</v>
      </c>
      <c r="B381" s="496"/>
      <c r="C381" s="496"/>
      <c r="D381" s="195"/>
      <c r="E381" s="194"/>
      <c r="F381" s="238"/>
      <c r="G381" s="238"/>
      <c r="H381" s="238"/>
      <c r="I381" s="238"/>
      <c r="J381" s="238"/>
      <c r="K381" s="238"/>
      <c r="L381" s="238"/>
      <c r="M381" s="238"/>
      <c r="N381" s="238"/>
      <c r="O381" s="238"/>
      <c r="P381" s="238"/>
      <c r="Q381" s="238"/>
      <c r="R381" s="238"/>
      <c r="S381" s="238"/>
      <c r="T381" s="238"/>
    </row>
    <row r="382" spans="1:20" x14ac:dyDescent="0.2">
      <c r="A382" s="34" t="s">
        <v>52</v>
      </c>
      <c r="B382" s="497"/>
      <c r="C382" s="497"/>
      <c r="D382" s="194"/>
      <c r="E382" s="194"/>
      <c r="F382" s="238"/>
      <c r="G382" s="238"/>
      <c r="H382" s="238"/>
      <c r="I382" s="238"/>
      <c r="J382" s="238"/>
      <c r="K382" s="238"/>
      <c r="L382" s="238"/>
      <c r="M382" s="238"/>
      <c r="N382" s="238"/>
      <c r="O382" s="238"/>
      <c r="P382" s="238"/>
      <c r="Q382" s="238"/>
      <c r="R382" s="238"/>
      <c r="S382" s="238"/>
      <c r="T382" s="238"/>
    </row>
    <row r="383" spans="1:20" x14ac:dyDescent="0.2">
      <c r="A383" s="32"/>
      <c r="B383" s="238"/>
      <c r="C383" s="238"/>
      <c r="D383" s="238"/>
      <c r="E383" s="238"/>
      <c r="F383" s="238"/>
      <c r="G383" s="238"/>
      <c r="H383" s="238"/>
      <c r="I383" s="238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</row>
    <row r="384" spans="1:20" x14ac:dyDescent="0.2">
      <c r="A384" s="32"/>
      <c r="B384" s="238"/>
      <c r="C384" s="238"/>
      <c r="D384" s="238"/>
      <c r="E384" s="238"/>
      <c r="F384" s="238"/>
      <c r="G384" s="238"/>
      <c r="H384" s="238"/>
      <c r="I384" s="238"/>
      <c r="J384" s="238"/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</row>
    <row r="385" spans="1:21" x14ac:dyDescent="0.2">
      <c r="A385" s="32"/>
      <c r="B385" s="238"/>
      <c r="C385" s="238"/>
      <c r="D385" s="238"/>
      <c r="E385" s="238"/>
      <c r="F385" s="238"/>
      <c r="G385" s="238"/>
      <c r="H385" s="238"/>
      <c r="I385" s="238"/>
      <c r="J385" s="238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</row>
    <row r="386" spans="1:21" x14ac:dyDescent="0.2">
      <c r="A386" s="32"/>
      <c r="B386" s="238"/>
      <c r="C386" s="238"/>
      <c r="D386" s="238"/>
      <c r="E386" s="238"/>
      <c r="F386" s="238"/>
      <c r="G386" s="238"/>
      <c r="H386" s="238"/>
      <c r="I386" s="238"/>
      <c r="J386" s="238"/>
      <c r="K386" s="238"/>
      <c r="L386" s="238"/>
      <c r="M386" s="238"/>
      <c r="N386" s="238"/>
      <c r="O386" s="238"/>
      <c r="P386" s="238"/>
      <c r="Q386" s="238"/>
      <c r="R386" s="238"/>
      <c r="S386" s="238"/>
      <c r="T386" s="238"/>
    </row>
    <row r="387" spans="1:21" x14ac:dyDescent="0.2">
      <c r="A387" s="32"/>
      <c r="B387" s="238"/>
      <c r="C387" s="238"/>
      <c r="D387" s="238"/>
      <c r="E387" s="238"/>
      <c r="F387" s="238"/>
      <c r="G387" s="238"/>
      <c r="H387" s="238"/>
      <c r="I387" s="238"/>
      <c r="J387" s="238"/>
      <c r="K387" s="238"/>
      <c r="L387" s="238"/>
      <c r="M387" s="238"/>
      <c r="N387" s="238"/>
      <c r="O387" s="238"/>
      <c r="P387" s="238"/>
      <c r="Q387" s="238"/>
      <c r="R387" s="238"/>
      <c r="S387" s="238"/>
      <c r="T387" s="238"/>
    </row>
    <row r="388" spans="1:21" x14ac:dyDescent="0.2">
      <c r="A388" s="32"/>
      <c r="B388" s="238"/>
      <c r="C388" s="238"/>
      <c r="D388" s="238"/>
      <c r="E388" s="238"/>
      <c r="F388" s="238"/>
      <c r="G388" s="238"/>
      <c r="H388" s="238"/>
      <c r="I388" s="238"/>
      <c r="J388" s="238"/>
      <c r="K388" s="238"/>
      <c r="L388" s="238"/>
      <c r="M388" s="238"/>
      <c r="N388" s="238"/>
      <c r="O388" s="238"/>
      <c r="P388" s="238"/>
      <c r="Q388" s="238"/>
      <c r="R388" s="238"/>
      <c r="S388" s="238"/>
      <c r="T388" s="238"/>
    </row>
    <row r="389" spans="1:21" x14ac:dyDescent="0.2">
      <c r="A389" s="32"/>
      <c r="B389" s="238"/>
      <c r="C389" s="238"/>
      <c r="D389" s="238"/>
      <c r="E389" s="238"/>
      <c r="F389" s="238"/>
      <c r="G389" s="238"/>
      <c r="H389" s="238"/>
      <c r="I389" s="238"/>
      <c r="J389" s="238"/>
      <c r="K389" s="238"/>
      <c r="L389" s="238"/>
      <c r="M389" s="238"/>
      <c r="N389" s="238"/>
      <c r="O389" s="238"/>
      <c r="P389" s="238"/>
      <c r="Q389" s="238"/>
      <c r="R389" s="238"/>
      <c r="S389" s="238"/>
      <c r="T389" s="238"/>
    </row>
    <row r="390" spans="1:21" x14ac:dyDescent="0.2">
      <c r="A390" s="32"/>
      <c r="B390" s="238"/>
      <c r="C390" s="238"/>
      <c r="D390" s="238"/>
      <c r="E390" s="238"/>
      <c r="F390" s="238"/>
      <c r="G390" s="238"/>
      <c r="H390" s="238"/>
      <c r="I390" s="238"/>
      <c r="J390" s="238"/>
      <c r="K390" s="238"/>
      <c r="L390" s="238"/>
      <c r="M390" s="238"/>
      <c r="N390" s="238"/>
      <c r="O390" s="238"/>
      <c r="P390" s="238"/>
      <c r="Q390" s="238"/>
      <c r="R390" s="238"/>
      <c r="S390" s="238"/>
      <c r="T390" s="238"/>
    </row>
    <row r="391" spans="1:21" ht="18.75" x14ac:dyDescent="0.2">
      <c r="A391" s="504" t="s">
        <v>142</v>
      </c>
      <c r="B391" s="504"/>
      <c r="C391" s="504"/>
      <c r="D391" s="504"/>
      <c r="E391" s="504"/>
      <c r="F391" s="504"/>
      <c r="G391" s="504"/>
      <c r="H391" s="504"/>
      <c r="I391" s="504"/>
      <c r="J391" s="504"/>
      <c r="K391" s="504"/>
      <c r="L391" s="504"/>
      <c r="M391" s="504"/>
      <c r="N391" s="504"/>
      <c r="O391" s="504"/>
      <c r="P391" s="504"/>
      <c r="Q391" s="504"/>
      <c r="R391" s="504"/>
      <c r="S391" s="504"/>
      <c r="T391" s="504"/>
      <c r="U391" s="504"/>
    </row>
    <row r="392" spans="1:21" ht="18.75" thickBot="1" x14ac:dyDescent="0.3">
      <c r="A392" s="505" t="str">
        <f>A395</f>
        <v>Нечаева Мария</v>
      </c>
      <c r="B392" s="505"/>
      <c r="C392" s="505"/>
      <c r="D392" s="505"/>
      <c r="E392" s="505"/>
      <c r="F392" s="505"/>
      <c r="G392" s="505"/>
      <c r="H392" s="505"/>
      <c r="I392" s="505"/>
      <c r="J392" s="505"/>
      <c r="K392" s="505"/>
      <c r="L392" s="505"/>
      <c r="M392" s="505"/>
      <c r="N392" s="505"/>
      <c r="O392" s="505"/>
      <c r="P392" s="505"/>
      <c r="Q392" s="505"/>
      <c r="R392" s="505"/>
      <c r="S392" s="505"/>
      <c r="T392" s="505"/>
      <c r="U392" s="15">
        <f>U366+1</f>
        <v>16</v>
      </c>
    </row>
    <row r="393" spans="1:21" x14ac:dyDescent="0.2">
      <c r="A393" s="16"/>
      <c r="B393" s="328" t="s">
        <v>18</v>
      </c>
      <c r="C393" s="329"/>
      <c r="D393" s="506"/>
      <c r="E393" s="506"/>
      <c r="F393" s="330"/>
      <c r="G393" s="328" t="s">
        <v>19</v>
      </c>
      <c r="H393" s="329"/>
      <c r="I393" s="329"/>
      <c r="J393" s="329"/>
      <c r="K393" s="329"/>
      <c r="L393" s="329"/>
      <c r="M393" s="329"/>
      <c r="N393" s="329"/>
      <c r="O393" s="329"/>
      <c r="P393" s="329"/>
      <c r="Q393" s="328" t="s">
        <v>34</v>
      </c>
      <c r="R393" s="329"/>
      <c r="S393" s="506"/>
      <c r="T393" s="330"/>
    </row>
    <row r="394" spans="1:21" ht="92.25" thickBot="1" x14ac:dyDescent="0.25">
      <c r="A394" s="17"/>
      <c r="B394" s="18" t="s">
        <v>39</v>
      </c>
      <c r="C394" s="19" t="s">
        <v>3</v>
      </c>
      <c r="D394" s="188" t="s">
        <v>13</v>
      </c>
      <c r="E394" s="188" t="s">
        <v>93</v>
      </c>
      <c r="F394" s="20" t="s">
        <v>94</v>
      </c>
      <c r="G394" s="18" t="s">
        <v>4</v>
      </c>
      <c r="H394" s="19" t="s">
        <v>5</v>
      </c>
      <c r="I394" s="19" t="s">
        <v>36</v>
      </c>
      <c r="J394" s="19" t="s">
        <v>40</v>
      </c>
      <c r="K394" s="19" t="s">
        <v>35</v>
      </c>
      <c r="L394" s="19" t="s">
        <v>8</v>
      </c>
      <c r="M394" s="19" t="s">
        <v>17</v>
      </c>
      <c r="N394" s="19" t="s">
        <v>124</v>
      </c>
      <c r="O394" s="19" t="s">
        <v>90</v>
      </c>
      <c r="P394" s="19" t="s">
        <v>123</v>
      </c>
      <c r="Q394" s="18" t="s">
        <v>14</v>
      </c>
      <c r="R394" s="19" t="s">
        <v>15</v>
      </c>
      <c r="S394" s="188" t="s">
        <v>16</v>
      </c>
      <c r="T394" s="20" t="s">
        <v>131</v>
      </c>
    </row>
    <row r="395" spans="1:21" x14ac:dyDescent="0.2">
      <c r="A395" s="21" t="str">
        <f>'Первичные данные 4 кл.'!B21</f>
        <v>Нечаева Мария</v>
      </c>
      <c r="B395" s="22">
        <f>'Первичные данные 4 кл.'!E21</f>
        <v>0</v>
      </c>
      <c r="C395" s="22">
        <f>'Первичные данные 4 кл.'!H21</f>
        <v>0</v>
      </c>
      <c r="D395" s="23">
        <f>'Первичные данные 4 кл.'!K21</f>
        <v>0</v>
      </c>
      <c r="E395" s="23">
        <f>'Первичные данные 4 кл.'!N21</f>
        <v>0</v>
      </c>
      <c r="F395" s="23">
        <f>'Первичные данные 4 кл.'!Q21</f>
        <v>0</v>
      </c>
      <c r="G395" s="23">
        <f>'Первичные данные 4 кл.'!U21</f>
        <v>0</v>
      </c>
      <c r="H395" s="23">
        <f>'Первичные данные 4 кл.'!Y21</f>
        <v>0</v>
      </c>
      <c r="I395" s="23">
        <f>'Первичные данные 4 кл.'!AC21</f>
        <v>0</v>
      </c>
      <c r="J395" s="23">
        <f>'Первичные данные 4 кл.'!AG21</f>
        <v>0</v>
      </c>
      <c r="K395" s="23">
        <f>'Первичные данные 4 кл.'!AK21</f>
        <v>0</v>
      </c>
      <c r="L395" s="23">
        <f>'Первичные данные 4 кл.'!AO21</f>
        <v>0</v>
      </c>
      <c r="M395" s="23">
        <f>'Первичные данные 4 кл.'!AS21</f>
        <v>0</v>
      </c>
      <c r="N395" s="23">
        <f>'Первичные данные 4 кл.'!AW21</f>
        <v>0</v>
      </c>
      <c r="O395" s="23">
        <f>'Первичные данные 4 кл.'!BA21</f>
        <v>0</v>
      </c>
      <c r="P395" s="23">
        <f>'Первичные данные 4 кл.'!BE21</f>
        <v>0</v>
      </c>
      <c r="Q395" s="23">
        <f>'Первичные данные 4 кл.'!BI21</f>
        <v>0</v>
      </c>
      <c r="R395" s="23">
        <f>'Первичные данные 4 кл.'!BM21</f>
        <v>0</v>
      </c>
      <c r="S395" s="23">
        <f>'Первичные данные 4 кл.'!BQ21</f>
        <v>0</v>
      </c>
      <c r="T395" s="23">
        <f>'Первичные данные 4 кл.'!BU21</f>
        <v>0</v>
      </c>
    </row>
    <row r="396" spans="1:21" ht="13.5" thickBot="1" x14ac:dyDescent="0.25">
      <c r="A396" s="25" t="s">
        <v>47</v>
      </c>
      <c r="B396" s="322" t="str">
        <f>IF('инд. оценка уровня 4 кл.'!V20=1,'инд. оценка уровня 2кл.'!$B$41,'инд. оценка уровня 2кл.'!$B$40)</f>
        <v>НИЖЕ БАЗОВОГО</v>
      </c>
      <c r="C396" s="323"/>
      <c r="D396" s="323"/>
      <c r="E396" s="323"/>
      <c r="F396" s="324"/>
      <c r="G396" s="322" t="str">
        <f>IF('инд. оценка уровня 4 кл.'!W20=1,'инд. оценка уровня 2кл.'!$B$41,'инд. оценка уровня 2кл.'!$B$40)</f>
        <v>НИЖЕ БАЗОВОГО</v>
      </c>
      <c r="H396" s="323"/>
      <c r="I396" s="323"/>
      <c r="J396" s="323"/>
      <c r="K396" s="323"/>
      <c r="L396" s="323"/>
      <c r="M396" s="323"/>
      <c r="N396" s="323"/>
      <c r="O396" s="323"/>
      <c r="P396" s="323"/>
      <c r="Q396" s="322" t="str">
        <f>IF('инд. оценка уровня 4 кл.'!X20=1,'инд. оценка уровня 2кл.'!$B$41,'инд. оценка уровня 2кл.'!$B$40)</f>
        <v>НИЖЕ БАЗОВОГО</v>
      </c>
      <c r="R396" s="323"/>
      <c r="S396" s="323"/>
      <c r="T396" s="324"/>
    </row>
    <row r="397" spans="1:21" s="245" customFormat="1" x14ac:dyDescent="0.2">
      <c r="A397" s="25" t="s">
        <v>49</v>
      </c>
      <c r="B397" s="22" t="str">
        <f>'инд. прогресс 4 кл.'!C21</f>
        <v>D</v>
      </c>
      <c r="C397" s="22" t="str">
        <f>'инд. прогресс 4 кл.'!D21</f>
        <v>D</v>
      </c>
      <c r="D397" s="22" t="str">
        <f>'инд. прогресс 4 кл.'!E21</f>
        <v>D</v>
      </c>
      <c r="E397" s="22" t="str">
        <f>'инд. прогресс 4 кл.'!F21</f>
        <v>D</v>
      </c>
      <c r="F397" s="22" t="str">
        <f>'инд. прогресс 4 кл.'!G21</f>
        <v>D</v>
      </c>
      <c r="G397" s="22" t="str">
        <f>'инд. прогресс 4 кл.'!H21</f>
        <v>C</v>
      </c>
      <c r="H397" s="22" t="str">
        <f>'инд. прогресс 4 кл.'!I21</f>
        <v>D</v>
      </c>
      <c r="I397" s="22" t="str">
        <f>'инд. прогресс 4 кл.'!J21</f>
        <v>D</v>
      </c>
      <c r="J397" s="22" t="str">
        <f>'инд. прогресс 4 кл.'!K21</f>
        <v>C</v>
      </c>
      <c r="K397" s="22" t="str">
        <f>'инд. прогресс 4 кл.'!L21</f>
        <v>C</v>
      </c>
      <c r="L397" s="22" t="str">
        <f>'инд. прогресс 4 кл.'!M21</f>
        <v>D</v>
      </c>
      <c r="M397" s="22" t="str">
        <f>'инд. прогресс 4 кл.'!N21</f>
        <v>D</v>
      </c>
      <c r="N397" s="22" t="str">
        <f>'инд. прогресс 4 кл.'!O21</f>
        <v>D</v>
      </c>
      <c r="O397" s="22" t="str">
        <f>'инд. прогресс 4 кл.'!P21</f>
        <v>C</v>
      </c>
      <c r="P397" s="22" t="str">
        <f>'инд. прогресс 4 кл.'!Q21</f>
        <v>D</v>
      </c>
      <c r="Q397" s="22" t="str">
        <f>'инд. прогресс 4 кл.'!R21</f>
        <v>D</v>
      </c>
      <c r="R397" s="22" t="str">
        <f>'инд. прогресс 4 кл.'!S21</f>
        <v>D</v>
      </c>
      <c r="S397" s="22" t="str">
        <f>'инд. прогресс 4 кл.'!T21</f>
        <v>C</v>
      </c>
      <c r="T397" s="22" t="str">
        <f>'инд. прогресс 4 кл.'!U21</f>
        <v>D</v>
      </c>
    </row>
    <row r="398" spans="1:21" ht="13.5" thickBot="1" x14ac:dyDescent="0.25">
      <c r="A398" s="196"/>
      <c r="B398" s="238"/>
      <c r="C398" s="238"/>
      <c r="D398" s="238"/>
      <c r="E398" s="238"/>
      <c r="F398" s="238"/>
      <c r="G398" s="238"/>
      <c r="H398" s="238"/>
      <c r="I398" s="238"/>
      <c r="J398" s="238"/>
      <c r="K398" s="238"/>
      <c r="L398" s="238"/>
      <c r="M398" s="238"/>
      <c r="N398" s="238"/>
      <c r="O398" s="238"/>
      <c r="P398" s="238"/>
      <c r="Q398" s="238"/>
      <c r="R398" s="238"/>
      <c r="S398" s="238"/>
      <c r="T398" s="238"/>
    </row>
    <row r="399" spans="1:21" ht="12.95" customHeight="1" x14ac:dyDescent="0.2">
      <c r="A399" s="331" t="s">
        <v>42</v>
      </c>
      <c r="B399" s="332"/>
      <c r="C399" s="332"/>
      <c r="D399" s="332"/>
      <c r="E399" s="332"/>
      <c r="F399" s="333"/>
      <c r="G399" s="238"/>
      <c r="H399" s="238"/>
      <c r="I399" s="238"/>
      <c r="J399" s="238"/>
      <c r="K399" s="238"/>
      <c r="L399" s="238"/>
      <c r="M399" s="238"/>
      <c r="N399" s="238"/>
      <c r="O399" s="238"/>
      <c r="P399" s="238"/>
      <c r="Q399" s="238"/>
      <c r="R399" s="238"/>
      <c r="S399" s="238"/>
      <c r="T399" s="238"/>
    </row>
    <row r="400" spans="1:21" ht="14.1" customHeight="1" thickBot="1" x14ac:dyDescent="0.25">
      <c r="A400" s="334"/>
      <c r="B400" s="335"/>
      <c r="C400" s="335"/>
      <c r="D400" s="335"/>
      <c r="E400" s="335"/>
      <c r="F400" s="336"/>
      <c r="G400" s="238"/>
      <c r="H400" s="238"/>
      <c r="I400" s="238"/>
      <c r="J400" s="238"/>
      <c r="K400" s="238"/>
      <c r="L400" s="238"/>
      <c r="M400" s="238"/>
      <c r="N400" s="238"/>
      <c r="O400" s="238"/>
      <c r="P400" s="238"/>
      <c r="Q400" s="238"/>
      <c r="R400" s="238"/>
      <c r="S400" s="238"/>
      <c r="T400" s="238"/>
    </row>
    <row r="401" spans="1:20" x14ac:dyDescent="0.2">
      <c r="A401" s="30" t="s">
        <v>128</v>
      </c>
      <c r="B401" s="319">
        <f>SUM(B395:T395)</f>
        <v>0</v>
      </c>
      <c r="C401" s="320"/>
      <c r="D401" s="320"/>
      <c r="E401" s="320"/>
      <c r="F401" s="321"/>
      <c r="G401" s="238"/>
      <c r="H401" s="238"/>
      <c r="I401" s="238"/>
      <c r="J401" s="238"/>
      <c r="K401" s="238"/>
      <c r="L401" s="238"/>
      <c r="M401" s="238"/>
      <c r="N401" s="238"/>
      <c r="O401" s="238"/>
      <c r="P401" s="238"/>
      <c r="Q401" s="238"/>
      <c r="R401" s="238"/>
      <c r="S401" s="238"/>
      <c r="T401" s="238"/>
    </row>
    <row r="402" spans="1:20" x14ac:dyDescent="0.2">
      <c r="A402" s="201" t="s">
        <v>30</v>
      </c>
      <c r="B402" s="501" t="str">
        <f>IF('инд. оценка уровня 4 кл.'!Y20=1,'инд. оценка уровня 2кл.'!$B$41,'инд. оценка уровня 2кл.'!$B$40)</f>
        <v>НИЖЕ БАЗОВОГО</v>
      </c>
      <c r="C402" s="502"/>
      <c r="D402" s="502"/>
      <c r="E402" s="502"/>
      <c r="F402" s="503"/>
      <c r="G402" s="238"/>
      <c r="H402" s="238"/>
      <c r="I402" s="238"/>
      <c r="J402" s="238"/>
      <c r="K402" s="238"/>
      <c r="L402" s="238"/>
      <c r="M402" s="238"/>
      <c r="N402" s="238"/>
      <c r="O402" s="238"/>
      <c r="P402" s="238"/>
      <c r="Q402" s="238"/>
      <c r="R402" s="238"/>
      <c r="S402" s="238"/>
      <c r="T402" s="238"/>
    </row>
    <row r="403" spans="1:20" x14ac:dyDescent="0.2">
      <c r="A403" s="202"/>
      <c r="B403" s="495"/>
      <c r="C403" s="495"/>
      <c r="D403" s="495"/>
      <c r="E403" s="495"/>
      <c r="F403" s="495"/>
      <c r="G403" s="238"/>
      <c r="H403" s="238"/>
      <c r="I403" s="238"/>
      <c r="J403" s="238"/>
      <c r="K403" s="238"/>
      <c r="L403" s="238"/>
      <c r="M403" s="238"/>
      <c r="N403" s="238"/>
      <c r="O403" s="238"/>
      <c r="P403" s="238"/>
      <c r="Q403" s="238"/>
      <c r="R403" s="238"/>
      <c r="S403" s="238"/>
      <c r="T403" s="238"/>
    </row>
    <row r="404" spans="1:20" x14ac:dyDescent="0.2">
      <c r="A404" s="32"/>
      <c r="B404" s="238"/>
      <c r="C404" s="238"/>
      <c r="D404" s="238"/>
      <c r="E404" s="238"/>
      <c r="F404" s="238"/>
      <c r="G404" s="238"/>
      <c r="H404" s="238"/>
      <c r="I404" s="238"/>
      <c r="J404" s="238"/>
      <c r="K404" s="238"/>
      <c r="L404" s="238"/>
      <c r="M404" s="238"/>
      <c r="N404" s="238"/>
      <c r="O404" s="238"/>
      <c r="P404" s="238"/>
      <c r="Q404" s="238"/>
      <c r="R404" s="238"/>
      <c r="S404" s="238"/>
      <c r="T404" s="238"/>
    </row>
    <row r="405" spans="1:20" x14ac:dyDescent="0.2">
      <c r="A405" s="32"/>
      <c r="B405" s="238"/>
      <c r="C405" s="238"/>
      <c r="D405" s="238"/>
      <c r="E405" s="238"/>
      <c r="F405" s="238"/>
      <c r="G405" s="238"/>
      <c r="H405" s="238"/>
      <c r="I405" s="238"/>
      <c r="J405" s="238"/>
      <c r="K405" s="238"/>
      <c r="L405" s="238"/>
      <c r="M405" s="238"/>
      <c r="N405" s="238"/>
      <c r="O405" s="238"/>
      <c r="P405" s="238"/>
      <c r="Q405" s="238"/>
      <c r="R405" s="238"/>
      <c r="S405" s="238"/>
      <c r="T405" s="238"/>
    </row>
    <row r="406" spans="1:20" x14ac:dyDescent="0.2">
      <c r="A406" s="33" t="s">
        <v>50</v>
      </c>
      <c r="B406" s="33"/>
      <c r="C406" s="27"/>
      <c r="D406" s="194"/>
      <c r="E406" s="194"/>
      <c r="F406" s="238"/>
      <c r="G406" s="238"/>
      <c r="H406" s="238"/>
      <c r="I406" s="238"/>
      <c r="J406" s="238"/>
      <c r="K406" s="238"/>
      <c r="L406" s="238"/>
      <c r="M406" s="238"/>
      <c r="N406" s="238"/>
      <c r="O406" s="238"/>
      <c r="P406" s="238"/>
      <c r="Q406" s="238"/>
      <c r="R406" s="238"/>
      <c r="S406" s="238"/>
      <c r="T406" s="238"/>
    </row>
    <row r="407" spans="1:20" x14ac:dyDescent="0.2">
      <c r="A407" s="34" t="s">
        <v>51</v>
      </c>
      <c r="B407" s="496"/>
      <c r="C407" s="496"/>
      <c r="D407" s="195"/>
      <c r="E407" s="194"/>
      <c r="F407" s="238"/>
      <c r="G407" s="238"/>
      <c r="H407" s="238"/>
      <c r="I407" s="238"/>
      <c r="J407" s="238"/>
      <c r="K407" s="238"/>
      <c r="L407" s="238"/>
      <c r="M407" s="238"/>
      <c r="N407" s="238"/>
      <c r="O407" s="238"/>
      <c r="P407" s="238"/>
      <c r="Q407" s="238"/>
      <c r="R407" s="238"/>
      <c r="S407" s="238"/>
      <c r="T407" s="238"/>
    </row>
    <row r="408" spans="1:20" x14ac:dyDescent="0.2">
      <c r="A408" s="34" t="s">
        <v>52</v>
      </c>
      <c r="B408" s="497"/>
      <c r="C408" s="497"/>
      <c r="D408" s="194"/>
      <c r="E408" s="194"/>
      <c r="F408" s="238"/>
      <c r="G408" s="238"/>
      <c r="H408" s="238"/>
      <c r="I408" s="238"/>
      <c r="J408" s="238"/>
      <c r="K408" s="238"/>
      <c r="L408" s="238"/>
      <c r="M408" s="238"/>
      <c r="N408" s="238"/>
      <c r="O408" s="238"/>
      <c r="P408" s="238"/>
      <c r="Q408" s="238"/>
      <c r="R408" s="238"/>
      <c r="S408" s="238"/>
      <c r="T408" s="238"/>
    </row>
    <row r="409" spans="1:20" x14ac:dyDescent="0.2">
      <c r="A409" s="32"/>
      <c r="B409" s="238"/>
      <c r="C409" s="238"/>
      <c r="D409" s="238"/>
      <c r="E409" s="238"/>
      <c r="F409" s="238"/>
      <c r="G409" s="238"/>
      <c r="H409" s="238"/>
      <c r="I409" s="238"/>
      <c r="J409" s="238"/>
      <c r="K409" s="238"/>
      <c r="L409" s="238"/>
      <c r="M409" s="238"/>
      <c r="N409" s="238"/>
      <c r="O409" s="238"/>
      <c r="P409" s="238"/>
      <c r="Q409" s="238"/>
      <c r="R409" s="238"/>
      <c r="S409" s="238"/>
      <c r="T409" s="238"/>
    </row>
    <row r="410" spans="1:20" x14ac:dyDescent="0.2">
      <c r="A410" s="32"/>
      <c r="B410" s="238"/>
      <c r="C410" s="238"/>
      <c r="D410" s="238"/>
      <c r="E410" s="238"/>
      <c r="F410" s="238"/>
      <c r="G410" s="238"/>
      <c r="H410" s="238"/>
      <c r="I410" s="238"/>
      <c r="J410" s="238"/>
      <c r="K410" s="238"/>
      <c r="L410" s="238"/>
      <c r="M410" s="238"/>
      <c r="N410" s="238"/>
      <c r="O410" s="238"/>
      <c r="P410" s="238"/>
      <c r="Q410" s="238"/>
      <c r="R410" s="238"/>
      <c r="S410" s="238"/>
      <c r="T410" s="238"/>
    </row>
    <row r="411" spans="1:20" x14ac:dyDescent="0.2">
      <c r="A411" s="32"/>
      <c r="B411" s="238"/>
      <c r="C411" s="238"/>
      <c r="D411" s="238"/>
      <c r="E411" s="238"/>
      <c r="F411" s="238"/>
      <c r="G411" s="238"/>
      <c r="H411" s="238"/>
      <c r="I411" s="238"/>
      <c r="J411" s="238"/>
      <c r="K411" s="238"/>
      <c r="L411" s="238"/>
      <c r="M411" s="238"/>
      <c r="N411" s="238"/>
      <c r="O411" s="238"/>
      <c r="P411" s="238"/>
      <c r="Q411" s="238"/>
      <c r="R411" s="238"/>
      <c r="S411" s="238"/>
      <c r="T411" s="238"/>
    </row>
    <row r="412" spans="1:20" x14ac:dyDescent="0.2">
      <c r="A412" s="32"/>
      <c r="B412" s="238"/>
      <c r="C412" s="238"/>
      <c r="D412" s="238"/>
      <c r="E412" s="238"/>
      <c r="F412" s="238"/>
      <c r="G412" s="238"/>
      <c r="H412" s="238"/>
      <c r="I412" s="238"/>
      <c r="J412" s="238"/>
      <c r="K412" s="238"/>
      <c r="L412" s="238"/>
      <c r="M412" s="238"/>
      <c r="N412" s="238"/>
      <c r="O412" s="238"/>
      <c r="P412" s="238"/>
      <c r="Q412" s="238"/>
      <c r="R412" s="238"/>
      <c r="S412" s="238"/>
      <c r="T412" s="238"/>
    </row>
    <row r="413" spans="1:20" x14ac:dyDescent="0.2">
      <c r="A413" s="32"/>
      <c r="B413" s="238"/>
      <c r="C413" s="238"/>
      <c r="D413" s="238"/>
      <c r="E413" s="238"/>
      <c r="F413" s="238"/>
      <c r="G413" s="238"/>
      <c r="H413" s="238"/>
      <c r="I413" s="238"/>
      <c r="J413" s="238"/>
      <c r="K413" s="238"/>
      <c r="L413" s="238"/>
      <c r="M413" s="238"/>
      <c r="N413" s="238"/>
      <c r="O413" s="238"/>
      <c r="P413" s="238"/>
      <c r="Q413" s="238"/>
      <c r="R413" s="238"/>
      <c r="S413" s="238"/>
      <c r="T413" s="238"/>
    </row>
    <row r="414" spans="1:20" x14ac:dyDescent="0.2">
      <c r="A414" s="32"/>
      <c r="B414" s="238"/>
      <c r="C414" s="238"/>
      <c r="D414" s="238"/>
      <c r="E414" s="238"/>
      <c r="F414" s="238"/>
      <c r="G414" s="238"/>
      <c r="H414" s="238"/>
      <c r="I414" s="238"/>
      <c r="J414" s="238"/>
      <c r="K414" s="238"/>
      <c r="L414" s="238"/>
      <c r="M414" s="238"/>
      <c r="N414" s="238"/>
      <c r="O414" s="238"/>
      <c r="P414" s="238"/>
      <c r="Q414" s="238"/>
      <c r="R414" s="238"/>
      <c r="S414" s="238"/>
      <c r="T414" s="238"/>
    </row>
    <row r="415" spans="1:20" x14ac:dyDescent="0.2">
      <c r="A415" s="32"/>
      <c r="B415" s="238"/>
      <c r="C415" s="238"/>
      <c r="D415" s="238"/>
      <c r="E415" s="238"/>
      <c r="F415" s="238"/>
      <c r="G415" s="238"/>
      <c r="H415" s="238"/>
      <c r="I415" s="238"/>
      <c r="J415" s="238"/>
      <c r="K415" s="238"/>
      <c r="L415" s="238"/>
      <c r="M415" s="238"/>
      <c r="N415" s="238"/>
      <c r="O415" s="238"/>
      <c r="P415" s="238"/>
      <c r="Q415" s="238"/>
      <c r="R415" s="238"/>
      <c r="S415" s="238"/>
      <c r="T415" s="238"/>
    </row>
    <row r="416" spans="1:20" x14ac:dyDescent="0.2">
      <c r="A416" s="32"/>
      <c r="B416" s="238"/>
      <c r="C416" s="238"/>
      <c r="D416" s="238"/>
      <c r="E416" s="238"/>
      <c r="F416" s="238"/>
      <c r="G416" s="238"/>
      <c r="H416" s="238"/>
      <c r="I416" s="238"/>
      <c r="J416" s="238"/>
      <c r="K416" s="238"/>
      <c r="L416" s="238"/>
      <c r="M416" s="238"/>
      <c r="N416" s="238"/>
      <c r="O416" s="238"/>
      <c r="P416" s="238"/>
      <c r="Q416" s="238"/>
      <c r="R416" s="238"/>
      <c r="S416" s="238"/>
      <c r="T416" s="238"/>
    </row>
    <row r="417" spans="1:21" ht="18.75" x14ac:dyDescent="0.2">
      <c r="A417" s="504" t="s">
        <v>142</v>
      </c>
      <c r="B417" s="504"/>
      <c r="C417" s="504"/>
      <c r="D417" s="504"/>
      <c r="E417" s="504"/>
      <c r="F417" s="504"/>
      <c r="G417" s="504"/>
      <c r="H417" s="504"/>
      <c r="I417" s="504"/>
      <c r="J417" s="504"/>
      <c r="K417" s="504"/>
      <c r="L417" s="504"/>
      <c r="M417" s="504"/>
      <c r="N417" s="504"/>
      <c r="O417" s="504"/>
      <c r="P417" s="504"/>
      <c r="Q417" s="504"/>
      <c r="R417" s="504"/>
      <c r="S417" s="504"/>
      <c r="T417" s="504"/>
      <c r="U417" s="504"/>
    </row>
    <row r="418" spans="1:21" ht="18.75" thickBot="1" x14ac:dyDescent="0.3">
      <c r="A418" s="505" t="str">
        <f>A421</f>
        <v>Обухович Артем</v>
      </c>
      <c r="B418" s="505"/>
      <c r="C418" s="505"/>
      <c r="D418" s="505"/>
      <c r="E418" s="505"/>
      <c r="F418" s="505"/>
      <c r="G418" s="505"/>
      <c r="H418" s="505"/>
      <c r="I418" s="505"/>
      <c r="J418" s="505"/>
      <c r="K418" s="505"/>
      <c r="L418" s="505"/>
      <c r="M418" s="505"/>
      <c r="N418" s="505"/>
      <c r="O418" s="505"/>
      <c r="P418" s="505"/>
      <c r="Q418" s="505"/>
      <c r="R418" s="505"/>
      <c r="S418" s="505"/>
      <c r="T418" s="505"/>
      <c r="U418" s="15">
        <f>U392+1</f>
        <v>17</v>
      </c>
    </row>
    <row r="419" spans="1:21" x14ac:dyDescent="0.2">
      <c r="A419" s="16"/>
      <c r="B419" s="328" t="s">
        <v>18</v>
      </c>
      <c r="C419" s="329"/>
      <c r="D419" s="506"/>
      <c r="E419" s="506"/>
      <c r="F419" s="330"/>
      <c r="G419" s="328" t="s">
        <v>19</v>
      </c>
      <c r="H419" s="329"/>
      <c r="I419" s="329"/>
      <c r="J419" s="329"/>
      <c r="K419" s="329"/>
      <c r="L419" s="329"/>
      <c r="M419" s="329"/>
      <c r="N419" s="329"/>
      <c r="O419" s="329"/>
      <c r="P419" s="329"/>
      <c r="Q419" s="328" t="s">
        <v>34</v>
      </c>
      <c r="R419" s="329"/>
      <c r="S419" s="506"/>
      <c r="T419" s="330"/>
    </row>
    <row r="420" spans="1:21" ht="92.25" thickBot="1" x14ac:dyDescent="0.25">
      <c r="A420" s="17"/>
      <c r="B420" s="18" t="s">
        <v>39</v>
      </c>
      <c r="C420" s="19" t="s">
        <v>3</v>
      </c>
      <c r="D420" s="188" t="s">
        <v>13</v>
      </c>
      <c r="E420" s="188" t="s">
        <v>93</v>
      </c>
      <c r="F420" s="20" t="s">
        <v>94</v>
      </c>
      <c r="G420" s="18" t="s">
        <v>4</v>
      </c>
      <c r="H420" s="19" t="s">
        <v>5</v>
      </c>
      <c r="I420" s="19" t="s">
        <v>36</v>
      </c>
      <c r="J420" s="19" t="s">
        <v>40</v>
      </c>
      <c r="K420" s="19" t="s">
        <v>35</v>
      </c>
      <c r="L420" s="19" t="s">
        <v>8</v>
      </c>
      <c r="M420" s="19" t="s">
        <v>17</v>
      </c>
      <c r="N420" s="19" t="s">
        <v>124</v>
      </c>
      <c r="O420" s="19" t="s">
        <v>90</v>
      </c>
      <c r="P420" s="19" t="s">
        <v>123</v>
      </c>
      <c r="Q420" s="18" t="s">
        <v>14</v>
      </c>
      <c r="R420" s="19" t="s">
        <v>15</v>
      </c>
      <c r="S420" s="188" t="s">
        <v>16</v>
      </c>
      <c r="T420" s="20" t="s">
        <v>131</v>
      </c>
    </row>
    <row r="421" spans="1:21" x14ac:dyDescent="0.2">
      <c r="A421" s="21" t="str">
        <f>'Первичные данные 4 кл.'!B22</f>
        <v>Обухович Артем</v>
      </c>
      <c r="B421" s="22">
        <f>'Первичные данные 4 кл.'!E22</f>
        <v>0</v>
      </c>
      <c r="C421" s="22">
        <f>'Первичные данные 4 кл.'!H22</f>
        <v>0</v>
      </c>
      <c r="D421" s="23">
        <f>'Первичные данные 4 кл.'!K22</f>
        <v>0</v>
      </c>
      <c r="E421" s="23">
        <f>'Первичные данные 4 кл.'!N22</f>
        <v>0</v>
      </c>
      <c r="F421" s="23">
        <f>'Первичные данные 4 кл.'!Q22</f>
        <v>0</v>
      </c>
      <c r="G421" s="23">
        <f>'Первичные данные 4 кл.'!U22</f>
        <v>0</v>
      </c>
      <c r="H421" s="23">
        <f>'Первичные данные 4 кл.'!Y22</f>
        <v>0</v>
      </c>
      <c r="I421" s="23">
        <f>'Первичные данные 4 кл.'!AC22</f>
        <v>0</v>
      </c>
      <c r="J421" s="23">
        <f>'Первичные данные 4 кл.'!AG22</f>
        <v>0</v>
      </c>
      <c r="K421" s="23">
        <f>'Первичные данные 4 кл.'!AK22</f>
        <v>0</v>
      </c>
      <c r="L421" s="23">
        <f>'Первичные данные 4 кл.'!AO22</f>
        <v>0</v>
      </c>
      <c r="M421" s="23">
        <f>'Первичные данные 4 кл.'!AS22</f>
        <v>0</v>
      </c>
      <c r="N421" s="23">
        <f>'Первичные данные 4 кл.'!AW22</f>
        <v>0</v>
      </c>
      <c r="O421" s="23">
        <f>'Первичные данные 4 кл.'!BA22</f>
        <v>0</v>
      </c>
      <c r="P421" s="23">
        <f>'Первичные данные 4 кл.'!BE22</f>
        <v>0</v>
      </c>
      <c r="Q421" s="23">
        <f>'Первичные данные 4 кл.'!BI22</f>
        <v>0</v>
      </c>
      <c r="R421" s="23">
        <f>'Первичные данные 4 кл.'!BM22</f>
        <v>0</v>
      </c>
      <c r="S421" s="23">
        <f>'Первичные данные 4 кл.'!BQ22</f>
        <v>0</v>
      </c>
      <c r="T421" s="23">
        <f>'Первичные данные 4 кл.'!BU22</f>
        <v>0</v>
      </c>
    </row>
    <row r="422" spans="1:21" ht="13.5" thickBot="1" x14ac:dyDescent="0.25">
      <c r="A422" s="25" t="s">
        <v>47</v>
      </c>
      <c r="B422" s="322" t="str">
        <f>IF('инд. оценка уровня 4 кл.'!V21=1,'инд. оценка уровня 2кл.'!$B$41,'инд. оценка уровня 2кл.'!$B$40)</f>
        <v>НИЖЕ БАЗОВОГО</v>
      </c>
      <c r="C422" s="323"/>
      <c r="D422" s="323"/>
      <c r="E422" s="323"/>
      <c r="F422" s="324"/>
      <c r="G422" s="322" t="str">
        <f>IF('инд. оценка уровня 4 кл.'!W21=1,'инд. оценка уровня 2кл.'!$B$41,'инд. оценка уровня 2кл.'!$B$40)</f>
        <v>НИЖЕ БАЗОВОГО</v>
      </c>
      <c r="H422" s="323"/>
      <c r="I422" s="323"/>
      <c r="J422" s="323"/>
      <c r="K422" s="323"/>
      <c r="L422" s="323"/>
      <c r="M422" s="323"/>
      <c r="N422" s="323"/>
      <c r="O422" s="323"/>
      <c r="P422" s="323"/>
      <c r="Q422" s="322" t="str">
        <f>IF('инд. оценка уровня 4 кл.'!X21=1,'инд. оценка уровня 2кл.'!$B$41,'инд. оценка уровня 2кл.'!$B$40)</f>
        <v>НИЖЕ БАЗОВОГО</v>
      </c>
      <c r="R422" s="323"/>
      <c r="S422" s="323"/>
      <c r="T422" s="324"/>
    </row>
    <row r="423" spans="1:21" s="245" customFormat="1" x14ac:dyDescent="0.2">
      <c r="A423" s="25" t="s">
        <v>49</v>
      </c>
      <c r="B423" s="22" t="str">
        <f>'инд. прогресс 4 кл.'!C22</f>
        <v>D</v>
      </c>
      <c r="C423" s="22" t="str">
        <f>'инд. прогресс 4 кл.'!D22</f>
        <v>D</v>
      </c>
      <c r="D423" s="22" t="str">
        <f>'инд. прогресс 4 кл.'!E22</f>
        <v>D</v>
      </c>
      <c r="E423" s="22" t="str">
        <f>'инд. прогресс 4 кл.'!F22</f>
        <v>D</v>
      </c>
      <c r="F423" s="22" t="str">
        <f>'инд. прогресс 4 кл.'!G22</f>
        <v>D</v>
      </c>
      <c r="G423" s="22" t="str">
        <f>'инд. прогресс 4 кл.'!H22</f>
        <v>C</v>
      </c>
      <c r="H423" s="22" t="str">
        <f>'инд. прогресс 4 кл.'!I22</f>
        <v>C</v>
      </c>
      <c r="I423" s="22" t="str">
        <f>'инд. прогресс 4 кл.'!J22</f>
        <v>C</v>
      </c>
      <c r="J423" s="22" t="str">
        <f>'инд. прогресс 4 кл.'!K22</f>
        <v>C</v>
      </c>
      <c r="K423" s="22" t="str">
        <f>'инд. прогресс 4 кл.'!L22</f>
        <v>C</v>
      </c>
      <c r="L423" s="22" t="str">
        <f>'инд. прогресс 4 кл.'!M22</f>
        <v>C</v>
      </c>
      <c r="M423" s="22" t="str">
        <f>'инд. прогресс 4 кл.'!N22</f>
        <v>C</v>
      </c>
      <c r="N423" s="22" t="str">
        <f>'инд. прогресс 4 кл.'!O22</f>
        <v>C</v>
      </c>
      <c r="O423" s="22" t="str">
        <f>'инд. прогресс 4 кл.'!P22</f>
        <v>C</v>
      </c>
      <c r="P423" s="22" t="str">
        <f>'инд. прогресс 4 кл.'!Q22</f>
        <v>C</v>
      </c>
      <c r="Q423" s="22" t="str">
        <f>'инд. прогресс 4 кл.'!R22</f>
        <v>C</v>
      </c>
      <c r="R423" s="22" t="str">
        <f>'инд. прогресс 4 кл.'!S22</f>
        <v>C</v>
      </c>
      <c r="S423" s="22" t="str">
        <f>'инд. прогресс 4 кл.'!T22</f>
        <v>C</v>
      </c>
      <c r="T423" s="22" t="str">
        <f>'инд. прогресс 4 кл.'!U22</f>
        <v>C</v>
      </c>
    </row>
    <row r="424" spans="1:21" ht="13.5" thickBot="1" x14ac:dyDescent="0.25">
      <c r="A424" s="196"/>
      <c r="B424" s="238"/>
      <c r="C424" s="238"/>
      <c r="D424" s="238"/>
      <c r="E424" s="238"/>
      <c r="F424" s="238"/>
      <c r="G424" s="238"/>
      <c r="H424" s="238"/>
      <c r="I424" s="238"/>
      <c r="J424" s="238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</row>
    <row r="425" spans="1:21" ht="12.95" customHeight="1" x14ac:dyDescent="0.2">
      <c r="A425" s="331" t="s">
        <v>42</v>
      </c>
      <c r="B425" s="332"/>
      <c r="C425" s="332"/>
      <c r="D425" s="332"/>
      <c r="E425" s="332"/>
      <c r="F425" s="333"/>
      <c r="G425" s="238"/>
      <c r="H425" s="238"/>
      <c r="I425" s="238"/>
      <c r="J425" s="238"/>
      <c r="K425" s="238"/>
      <c r="L425" s="238"/>
      <c r="M425" s="238"/>
      <c r="N425" s="238"/>
      <c r="O425" s="238"/>
      <c r="P425" s="238"/>
      <c r="Q425" s="238"/>
      <c r="R425" s="238"/>
      <c r="S425" s="238"/>
      <c r="T425" s="238"/>
    </row>
    <row r="426" spans="1:21" ht="14.1" customHeight="1" thickBot="1" x14ac:dyDescent="0.25">
      <c r="A426" s="334"/>
      <c r="B426" s="335"/>
      <c r="C426" s="335"/>
      <c r="D426" s="335"/>
      <c r="E426" s="335"/>
      <c r="F426" s="336"/>
      <c r="G426" s="238"/>
      <c r="H426" s="238"/>
      <c r="I426" s="238"/>
      <c r="J426" s="238"/>
      <c r="K426" s="238"/>
      <c r="L426" s="238"/>
      <c r="M426" s="238"/>
      <c r="N426" s="238"/>
      <c r="O426" s="238"/>
      <c r="P426" s="238"/>
      <c r="Q426" s="238"/>
      <c r="R426" s="238"/>
      <c r="S426" s="238"/>
      <c r="T426" s="238"/>
    </row>
    <row r="427" spans="1:21" x14ac:dyDescent="0.2">
      <c r="A427" s="30" t="s">
        <v>128</v>
      </c>
      <c r="B427" s="319">
        <f>SUM(B421:T421)</f>
        <v>0</v>
      </c>
      <c r="C427" s="320"/>
      <c r="D427" s="320"/>
      <c r="E427" s="320"/>
      <c r="F427" s="321"/>
      <c r="G427" s="238"/>
      <c r="H427" s="238"/>
      <c r="I427" s="238"/>
      <c r="J427" s="238"/>
      <c r="K427" s="238"/>
      <c r="L427" s="238"/>
      <c r="M427" s="238"/>
      <c r="N427" s="238"/>
      <c r="O427" s="238"/>
      <c r="P427" s="238"/>
      <c r="Q427" s="238"/>
      <c r="R427" s="238"/>
      <c r="S427" s="238"/>
      <c r="T427" s="238"/>
    </row>
    <row r="428" spans="1:21" x14ac:dyDescent="0.2">
      <c r="A428" s="201" t="s">
        <v>30</v>
      </c>
      <c r="B428" s="501" t="str">
        <f>IF('инд. оценка уровня 4 кл.'!Y21=1,'инд. оценка уровня 2кл.'!$B$41,'инд. оценка уровня 2кл.'!$B$40)</f>
        <v>НИЖЕ БАЗОВОГО</v>
      </c>
      <c r="C428" s="502"/>
      <c r="D428" s="502"/>
      <c r="E428" s="502"/>
      <c r="F428" s="503"/>
      <c r="G428" s="238"/>
      <c r="H428" s="238"/>
      <c r="I428" s="238"/>
      <c r="J428" s="238"/>
      <c r="K428" s="238"/>
      <c r="L428" s="238"/>
      <c r="M428" s="238"/>
      <c r="N428" s="238"/>
      <c r="O428" s="238"/>
      <c r="P428" s="238"/>
      <c r="Q428" s="238"/>
      <c r="R428" s="238"/>
      <c r="S428" s="238"/>
      <c r="T428" s="238"/>
    </row>
    <row r="429" spans="1:21" x14ac:dyDescent="0.2">
      <c r="A429" s="202"/>
      <c r="B429" s="495"/>
      <c r="C429" s="495"/>
      <c r="D429" s="495"/>
      <c r="E429" s="495"/>
      <c r="F429" s="495"/>
      <c r="G429" s="238"/>
      <c r="H429" s="238"/>
      <c r="I429" s="238"/>
      <c r="J429" s="238"/>
      <c r="K429" s="238"/>
      <c r="L429" s="238"/>
      <c r="M429" s="238"/>
      <c r="N429" s="238"/>
      <c r="O429" s="238"/>
      <c r="P429" s="238"/>
      <c r="Q429" s="238"/>
      <c r="R429" s="238"/>
      <c r="S429" s="238"/>
      <c r="T429" s="238"/>
    </row>
    <row r="430" spans="1:21" x14ac:dyDescent="0.2">
      <c r="A430" s="32"/>
      <c r="B430" s="238"/>
      <c r="C430" s="238"/>
      <c r="D430" s="238"/>
      <c r="E430" s="238"/>
      <c r="F430" s="238"/>
      <c r="G430" s="238"/>
      <c r="H430" s="238"/>
      <c r="I430" s="238"/>
      <c r="J430" s="238"/>
      <c r="K430" s="238"/>
      <c r="L430" s="238"/>
      <c r="M430" s="238"/>
      <c r="N430" s="238"/>
      <c r="O430" s="238"/>
      <c r="P430" s="238"/>
      <c r="Q430" s="238"/>
      <c r="R430" s="238"/>
      <c r="S430" s="238"/>
      <c r="T430" s="238"/>
    </row>
    <row r="431" spans="1:21" x14ac:dyDescent="0.2">
      <c r="A431" s="32"/>
      <c r="B431" s="238"/>
      <c r="C431" s="238"/>
      <c r="D431" s="238"/>
      <c r="E431" s="238"/>
      <c r="F431" s="238"/>
      <c r="G431" s="238"/>
      <c r="H431" s="238"/>
      <c r="I431" s="238"/>
      <c r="J431" s="238"/>
      <c r="K431" s="238"/>
      <c r="L431" s="238"/>
      <c r="M431" s="238"/>
      <c r="N431" s="238"/>
      <c r="O431" s="238"/>
      <c r="P431" s="238"/>
      <c r="Q431" s="238"/>
      <c r="R431" s="238"/>
      <c r="S431" s="238"/>
      <c r="T431" s="238"/>
    </row>
    <row r="432" spans="1:21" x14ac:dyDescent="0.2">
      <c r="A432" s="33" t="s">
        <v>50</v>
      </c>
      <c r="B432" s="33"/>
      <c r="C432" s="27"/>
      <c r="D432" s="194"/>
      <c r="E432" s="194"/>
      <c r="F432" s="238"/>
      <c r="G432" s="238"/>
      <c r="H432" s="238"/>
      <c r="I432" s="238"/>
      <c r="J432" s="238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</row>
    <row r="433" spans="1:21" x14ac:dyDescent="0.2">
      <c r="A433" s="34" t="s">
        <v>51</v>
      </c>
      <c r="B433" s="496"/>
      <c r="C433" s="496"/>
      <c r="D433" s="195"/>
      <c r="E433" s="194"/>
      <c r="F433" s="238"/>
      <c r="G433" s="238"/>
      <c r="H433" s="238"/>
      <c r="I433" s="238"/>
      <c r="J433" s="238"/>
      <c r="K433" s="238"/>
      <c r="L433" s="238"/>
      <c r="M433" s="238"/>
      <c r="N433" s="238"/>
      <c r="O433" s="238"/>
      <c r="P433" s="238"/>
      <c r="Q433" s="238"/>
      <c r="R433" s="238"/>
      <c r="S433" s="238"/>
      <c r="T433" s="238"/>
    </row>
    <row r="434" spans="1:21" x14ac:dyDescent="0.2">
      <c r="A434" s="34" t="s">
        <v>52</v>
      </c>
      <c r="B434" s="497"/>
      <c r="C434" s="497"/>
      <c r="D434" s="194"/>
      <c r="E434" s="194"/>
      <c r="F434" s="238"/>
      <c r="G434" s="238"/>
      <c r="H434" s="238"/>
      <c r="I434" s="238"/>
      <c r="J434" s="238"/>
      <c r="K434" s="238"/>
      <c r="L434" s="238"/>
      <c r="M434" s="238"/>
      <c r="N434" s="238"/>
      <c r="O434" s="238"/>
      <c r="P434" s="238"/>
      <c r="Q434" s="238"/>
      <c r="R434" s="238"/>
      <c r="S434" s="238"/>
      <c r="T434" s="238"/>
    </row>
    <row r="435" spans="1:21" x14ac:dyDescent="0.2">
      <c r="A435" s="32"/>
      <c r="B435" s="238"/>
      <c r="C435" s="238"/>
      <c r="D435" s="238"/>
      <c r="E435" s="238"/>
      <c r="F435" s="238"/>
      <c r="G435" s="238"/>
      <c r="H435" s="238"/>
      <c r="I435" s="238"/>
      <c r="J435" s="238"/>
      <c r="K435" s="238"/>
      <c r="L435" s="238"/>
      <c r="M435" s="238"/>
      <c r="N435" s="238"/>
      <c r="O435" s="238"/>
      <c r="P435" s="238"/>
      <c r="Q435" s="238"/>
      <c r="R435" s="238"/>
      <c r="S435" s="238"/>
      <c r="T435" s="238"/>
    </row>
    <row r="436" spans="1:21" x14ac:dyDescent="0.2">
      <c r="A436" s="32"/>
      <c r="B436" s="238"/>
      <c r="C436" s="238"/>
      <c r="D436" s="238"/>
      <c r="E436" s="238"/>
      <c r="F436" s="238"/>
      <c r="G436" s="238"/>
      <c r="H436" s="238"/>
      <c r="I436" s="238"/>
      <c r="J436" s="238"/>
      <c r="K436" s="238"/>
      <c r="L436" s="238"/>
      <c r="M436" s="238"/>
      <c r="N436" s="238"/>
      <c r="O436" s="238"/>
      <c r="P436" s="238"/>
      <c r="Q436" s="238"/>
      <c r="R436" s="238"/>
      <c r="S436" s="238"/>
      <c r="T436" s="238"/>
    </row>
    <row r="437" spans="1:21" x14ac:dyDescent="0.2">
      <c r="A437" s="32"/>
      <c r="B437" s="238"/>
      <c r="C437" s="238"/>
      <c r="D437" s="238"/>
      <c r="E437" s="238"/>
      <c r="F437" s="238"/>
      <c r="G437" s="238"/>
      <c r="H437" s="238"/>
      <c r="I437" s="238"/>
      <c r="J437" s="238"/>
      <c r="K437" s="238"/>
      <c r="L437" s="238"/>
      <c r="M437" s="238"/>
      <c r="N437" s="238"/>
      <c r="O437" s="238"/>
      <c r="P437" s="238"/>
      <c r="Q437" s="238"/>
      <c r="R437" s="238"/>
      <c r="S437" s="238"/>
      <c r="T437" s="238"/>
    </row>
    <row r="438" spans="1:21" x14ac:dyDescent="0.2">
      <c r="A438" s="32"/>
      <c r="B438" s="238"/>
      <c r="C438" s="238"/>
      <c r="D438" s="238"/>
      <c r="E438" s="238"/>
      <c r="F438" s="238"/>
      <c r="G438" s="238"/>
      <c r="H438" s="238"/>
      <c r="I438" s="238"/>
      <c r="J438" s="238"/>
      <c r="K438" s="238"/>
      <c r="L438" s="238"/>
      <c r="M438" s="238"/>
      <c r="N438" s="238"/>
      <c r="O438" s="238"/>
      <c r="P438" s="238"/>
      <c r="Q438" s="238"/>
      <c r="R438" s="238"/>
      <c r="S438" s="238"/>
      <c r="T438" s="238"/>
    </row>
    <row r="439" spans="1:21" x14ac:dyDescent="0.2">
      <c r="A439" s="32"/>
      <c r="B439" s="238"/>
      <c r="C439" s="238"/>
      <c r="D439" s="238"/>
      <c r="E439" s="238"/>
      <c r="F439" s="238"/>
      <c r="G439" s="238"/>
      <c r="H439" s="238"/>
      <c r="I439" s="238"/>
      <c r="J439" s="238"/>
      <c r="K439" s="238"/>
      <c r="L439" s="238"/>
      <c r="M439" s="238"/>
      <c r="N439" s="238"/>
      <c r="O439" s="238"/>
      <c r="P439" s="238"/>
      <c r="Q439" s="238"/>
      <c r="R439" s="238"/>
      <c r="S439" s="238"/>
      <c r="T439" s="238"/>
    </row>
    <row r="440" spans="1:21" x14ac:dyDescent="0.2">
      <c r="A440" s="32"/>
      <c r="B440" s="238"/>
      <c r="C440" s="238"/>
      <c r="D440" s="238"/>
      <c r="E440" s="238"/>
      <c r="F440" s="238"/>
      <c r="G440" s="238"/>
      <c r="H440" s="238"/>
      <c r="I440" s="238"/>
      <c r="J440" s="238"/>
      <c r="K440" s="238"/>
      <c r="L440" s="238"/>
      <c r="M440" s="238"/>
      <c r="N440" s="238"/>
      <c r="O440" s="238"/>
      <c r="P440" s="238"/>
      <c r="Q440" s="238"/>
      <c r="R440" s="238"/>
      <c r="S440" s="238"/>
      <c r="T440" s="238"/>
    </row>
    <row r="441" spans="1:21" x14ac:dyDescent="0.2">
      <c r="A441" s="32"/>
      <c r="B441" s="238"/>
      <c r="C441" s="238"/>
      <c r="D441" s="238"/>
      <c r="E441" s="238"/>
      <c r="F441" s="238"/>
      <c r="G441" s="238"/>
      <c r="H441" s="238"/>
      <c r="I441" s="238"/>
      <c r="J441" s="238"/>
      <c r="K441" s="238"/>
      <c r="L441" s="238"/>
      <c r="M441" s="238"/>
      <c r="N441" s="238"/>
      <c r="O441" s="238"/>
      <c r="P441" s="238"/>
      <c r="Q441" s="238"/>
      <c r="R441" s="238"/>
      <c r="S441" s="238"/>
      <c r="T441" s="238"/>
    </row>
    <row r="442" spans="1:21" x14ac:dyDescent="0.2">
      <c r="A442" s="32"/>
      <c r="B442" s="238"/>
      <c r="C442" s="238"/>
      <c r="D442" s="238"/>
      <c r="E442" s="238"/>
      <c r="F442" s="238"/>
      <c r="G442" s="238"/>
      <c r="H442" s="238"/>
      <c r="I442" s="238"/>
      <c r="J442" s="238"/>
      <c r="K442" s="238"/>
      <c r="L442" s="238"/>
      <c r="M442" s="238"/>
      <c r="N442" s="238"/>
      <c r="O442" s="238"/>
      <c r="P442" s="238"/>
      <c r="Q442" s="238"/>
      <c r="R442" s="238"/>
      <c r="S442" s="238"/>
      <c r="T442" s="238"/>
    </row>
    <row r="443" spans="1:21" ht="18.75" x14ac:dyDescent="0.2">
      <c r="A443" s="504" t="s">
        <v>142</v>
      </c>
      <c r="B443" s="504"/>
      <c r="C443" s="504"/>
      <c r="D443" s="504"/>
      <c r="E443" s="504"/>
      <c r="F443" s="504"/>
      <c r="G443" s="504"/>
      <c r="H443" s="504"/>
      <c r="I443" s="504"/>
      <c r="J443" s="504"/>
      <c r="K443" s="504"/>
      <c r="L443" s="504"/>
      <c r="M443" s="504"/>
      <c r="N443" s="504"/>
      <c r="O443" s="504"/>
      <c r="P443" s="504"/>
      <c r="Q443" s="504"/>
      <c r="R443" s="504"/>
      <c r="S443" s="504"/>
      <c r="T443" s="504"/>
      <c r="U443" s="504"/>
    </row>
    <row r="444" spans="1:21" ht="18.75" thickBot="1" x14ac:dyDescent="0.3">
      <c r="A444" s="505" t="str">
        <f>A447</f>
        <v>Пастухова Ксения</v>
      </c>
      <c r="B444" s="505"/>
      <c r="C444" s="505"/>
      <c r="D444" s="505"/>
      <c r="E444" s="505"/>
      <c r="F444" s="505"/>
      <c r="G444" s="505"/>
      <c r="H444" s="505"/>
      <c r="I444" s="505"/>
      <c r="J444" s="505"/>
      <c r="K444" s="505"/>
      <c r="L444" s="505"/>
      <c r="M444" s="505"/>
      <c r="N444" s="505"/>
      <c r="O444" s="505"/>
      <c r="P444" s="505"/>
      <c r="Q444" s="505"/>
      <c r="R444" s="505"/>
      <c r="S444" s="505"/>
      <c r="T444" s="505"/>
      <c r="U444" s="15">
        <f>U418+1</f>
        <v>18</v>
      </c>
    </row>
    <row r="445" spans="1:21" x14ac:dyDescent="0.2">
      <c r="A445" s="16"/>
      <c r="B445" s="328" t="s">
        <v>18</v>
      </c>
      <c r="C445" s="329"/>
      <c r="D445" s="506"/>
      <c r="E445" s="506"/>
      <c r="F445" s="330"/>
      <c r="G445" s="328" t="s">
        <v>19</v>
      </c>
      <c r="H445" s="329"/>
      <c r="I445" s="329"/>
      <c r="J445" s="329"/>
      <c r="K445" s="329"/>
      <c r="L445" s="329"/>
      <c r="M445" s="329"/>
      <c r="N445" s="329"/>
      <c r="O445" s="329"/>
      <c r="P445" s="329"/>
      <c r="Q445" s="328" t="s">
        <v>34</v>
      </c>
      <c r="R445" s="329"/>
      <c r="S445" s="506"/>
      <c r="T445" s="330"/>
    </row>
    <row r="446" spans="1:21" ht="92.25" thickBot="1" x14ac:dyDescent="0.25">
      <c r="A446" s="17"/>
      <c r="B446" s="18" t="s">
        <v>39</v>
      </c>
      <c r="C446" s="19" t="s">
        <v>3</v>
      </c>
      <c r="D446" s="188" t="s">
        <v>13</v>
      </c>
      <c r="E446" s="188" t="s">
        <v>93</v>
      </c>
      <c r="F446" s="20" t="s">
        <v>94</v>
      </c>
      <c r="G446" s="18" t="s">
        <v>4</v>
      </c>
      <c r="H446" s="19" t="s">
        <v>5</v>
      </c>
      <c r="I446" s="19" t="s">
        <v>36</v>
      </c>
      <c r="J446" s="19" t="s">
        <v>40</v>
      </c>
      <c r="K446" s="19" t="s">
        <v>35</v>
      </c>
      <c r="L446" s="19" t="s">
        <v>8</v>
      </c>
      <c r="M446" s="19" t="s">
        <v>17</v>
      </c>
      <c r="N446" s="19" t="s">
        <v>124</v>
      </c>
      <c r="O446" s="19" t="s">
        <v>90</v>
      </c>
      <c r="P446" s="19" t="s">
        <v>123</v>
      </c>
      <c r="Q446" s="18" t="s">
        <v>14</v>
      </c>
      <c r="R446" s="19" t="s">
        <v>15</v>
      </c>
      <c r="S446" s="188" t="s">
        <v>16</v>
      </c>
      <c r="T446" s="20" t="s">
        <v>131</v>
      </c>
    </row>
    <row r="447" spans="1:21" x14ac:dyDescent="0.2">
      <c r="A447" s="21" t="str">
        <f>'Первичные данные 4 кл.'!B23</f>
        <v>Пастухова Ксения</v>
      </c>
      <c r="B447" s="22">
        <f>'Первичные данные 4 кл.'!E23</f>
        <v>0</v>
      </c>
      <c r="C447" s="22">
        <f>'Первичные данные 4 кл.'!H23</f>
        <v>0</v>
      </c>
      <c r="D447" s="23">
        <f>'Первичные данные 4 кл.'!K23</f>
        <v>0</v>
      </c>
      <c r="E447" s="23">
        <f>'Первичные данные 4 кл.'!N23</f>
        <v>0</v>
      </c>
      <c r="F447" s="23">
        <f>'Первичные данные 4 кл.'!Q23</f>
        <v>0</v>
      </c>
      <c r="G447" s="23">
        <f>'Первичные данные 4 кл.'!U23</f>
        <v>0</v>
      </c>
      <c r="H447" s="23">
        <f>'Первичные данные 4 кл.'!Y23</f>
        <v>0</v>
      </c>
      <c r="I447" s="23">
        <f>'Первичные данные 4 кл.'!AC23</f>
        <v>0</v>
      </c>
      <c r="J447" s="23">
        <f>'Первичные данные 4 кл.'!AG23</f>
        <v>0</v>
      </c>
      <c r="K447" s="23">
        <f>'Первичные данные 4 кл.'!AK23</f>
        <v>0</v>
      </c>
      <c r="L447" s="23">
        <f>'Первичные данные 4 кл.'!AO23</f>
        <v>0</v>
      </c>
      <c r="M447" s="23">
        <f>'Первичные данные 4 кл.'!AS23</f>
        <v>0</v>
      </c>
      <c r="N447" s="23">
        <f>'Первичные данные 4 кл.'!AW23</f>
        <v>0</v>
      </c>
      <c r="O447" s="23">
        <f>'Первичные данные 4 кл.'!BA23</f>
        <v>0</v>
      </c>
      <c r="P447" s="23">
        <f>'Первичные данные 4 кл.'!BE23</f>
        <v>0</v>
      </c>
      <c r="Q447" s="23">
        <f>'Первичные данные 4 кл.'!BI23</f>
        <v>0</v>
      </c>
      <c r="R447" s="23">
        <f>'Первичные данные 4 кл.'!BM23</f>
        <v>0</v>
      </c>
      <c r="S447" s="23">
        <f>'Первичные данные 4 кл.'!BQ23</f>
        <v>0</v>
      </c>
      <c r="T447" s="23">
        <f>'Первичные данные 4 кл.'!BU23</f>
        <v>0</v>
      </c>
    </row>
    <row r="448" spans="1:21" ht="13.5" thickBot="1" x14ac:dyDescent="0.25">
      <c r="A448" s="25" t="s">
        <v>47</v>
      </c>
      <c r="B448" s="322" t="str">
        <f>IF('инд. оценка уровня 4 кл.'!V22=1,'инд. оценка уровня 2кл.'!$B$41,'инд. оценка уровня 2кл.'!$B$40)</f>
        <v>НИЖЕ БАЗОВОГО</v>
      </c>
      <c r="C448" s="323"/>
      <c r="D448" s="323"/>
      <c r="E448" s="323"/>
      <c r="F448" s="324"/>
      <c r="G448" s="322" t="str">
        <f>IF('инд. оценка уровня 4 кл.'!W22=1,'инд. оценка уровня 2кл.'!$B$41,'инд. оценка уровня 2кл.'!$B$40)</f>
        <v>НИЖЕ БАЗОВОГО</v>
      </c>
      <c r="H448" s="323"/>
      <c r="I448" s="323"/>
      <c r="J448" s="323"/>
      <c r="K448" s="323"/>
      <c r="L448" s="323"/>
      <c r="M448" s="323"/>
      <c r="N448" s="323"/>
      <c r="O448" s="323"/>
      <c r="P448" s="323"/>
      <c r="Q448" s="322" t="str">
        <f>IF('инд. оценка уровня 4 кл.'!X22=1,'инд. оценка уровня 2кл.'!$B$41,'инд. оценка уровня 2кл.'!$B$40)</f>
        <v>НИЖЕ БАЗОВОГО</v>
      </c>
      <c r="R448" s="323"/>
      <c r="S448" s="323"/>
      <c r="T448" s="324"/>
    </row>
    <row r="449" spans="1:20" s="245" customFormat="1" x14ac:dyDescent="0.2">
      <c r="A449" s="25" t="s">
        <v>49</v>
      </c>
      <c r="B449" s="22" t="str">
        <f>'инд. прогресс 4 кл.'!C23</f>
        <v>D</v>
      </c>
      <c r="C449" s="22" t="str">
        <f>'инд. прогресс 4 кл.'!D23</f>
        <v>D</v>
      </c>
      <c r="D449" s="22" t="str">
        <f>'инд. прогресс 4 кл.'!E23</f>
        <v>D</v>
      </c>
      <c r="E449" s="22" t="str">
        <f>'инд. прогресс 4 кл.'!F23</f>
        <v>D</v>
      </c>
      <c r="F449" s="22" t="str">
        <f>'инд. прогресс 4 кл.'!G23</f>
        <v>D</v>
      </c>
      <c r="G449" s="22" t="str">
        <f>'инд. прогресс 4 кл.'!H23</f>
        <v>D</v>
      </c>
      <c r="H449" s="22" t="str">
        <f>'инд. прогресс 4 кл.'!I23</f>
        <v>D</v>
      </c>
      <c r="I449" s="22" t="str">
        <f>'инд. прогресс 4 кл.'!J23</f>
        <v>D</v>
      </c>
      <c r="J449" s="22" t="str">
        <f>'инд. прогресс 4 кл.'!K23</f>
        <v>D</v>
      </c>
      <c r="K449" s="22" t="str">
        <f>'инд. прогресс 4 кл.'!L23</f>
        <v>D</v>
      </c>
      <c r="L449" s="22" t="str">
        <f>'инд. прогресс 4 кл.'!M23</f>
        <v>D</v>
      </c>
      <c r="M449" s="22" t="str">
        <f>'инд. прогресс 4 кл.'!N23</f>
        <v>D</v>
      </c>
      <c r="N449" s="22" t="str">
        <f>'инд. прогресс 4 кл.'!O23</f>
        <v>D</v>
      </c>
      <c r="O449" s="22" t="str">
        <f>'инд. прогресс 4 кл.'!P23</f>
        <v>C</v>
      </c>
      <c r="P449" s="22" t="str">
        <f>'инд. прогресс 4 кл.'!Q23</f>
        <v>D</v>
      </c>
      <c r="Q449" s="22" t="str">
        <f>'инд. прогресс 4 кл.'!R23</f>
        <v>C</v>
      </c>
      <c r="R449" s="22" t="str">
        <f>'инд. прогресс 4 кл.'!S23</f>
        <v>C</v>
      </c>
      <c r="S449" s="22" t="str">
        <f>'инд. прогресс 4 кл.'!T23</f>
        <v>C</v>
      </c>
      <c r="T449" s="22" t="str">
        <f>'инд. прогресс 4 кл.'!U23</f>
        <v>C</v>
      </c>
    </row>
    <row r="450" spans="1:20" ht="13.5" thickBot="1" x14ac:dyDescent="0.25">
      <c r="A450" s="196"/>
      <c r="B450" s="238"/>
      <c r="C450" s="238"/>
      <c r="D450" s="238"/>
      <c r="E450" s="238"/>
      <c r="F450" s="238"/>
      <c r="G450" s="238"/>
      <c r="H450" s="238"/>
      <c r="I450" s="238"/>
      <c r="J450" s="238"/>
      <c r="K450" s="238"/>
      <c r="L450" s="238"/>
      <c r="M450" s="238"/>
      <c r="N450" s="238"/>
      <c r="O450" s="238"/>
      <c r="P450" s="238"/>
      <c r="Q450" s="238"/>
      <c r="R450" s="238"/>
      <c r="S450" s="238"/>
      <c r="T450" s="238"/>
    </row>
    <row r="451" spans="1:20" ht="12.95" customHeight="1" x14ac:dyDescent="0.2">
      <c r="A451" s="331" t="s">
        <v>42</v>
      </c>
      <c r="B451" s="332"/>
      <c r="C451" s="332"/>
      <c r="D451" s="332"/>
      <c r="E451" s="332"/>
      <c r="F451" s="333"/>
      <c r="G451" s="238"/>
      <c r="H451" s="238"/>
      <c r="I451" s="238"/>
      <c r="J451" s="238"/>
      <c r="K451" s="238"/>
      <c r="L451" s="238"/>
      <c r="M451" s="238"/>
      <c r="N451" s="238"/>
      <c r="O451" s="238"/>
      <c r="P451" s="238"/>
      <c r="Q451" s="238"/>
      <c r="R451" s="238"/>
      <c r="S451" s="238"/>
      <c r="T451" s="238"/>
    </row>
    <row r="452" spans="1:20" ht="14.1" customHeight="1" thickBot="1" x14ac:dyDescent="0.25">
      <c r="A452" s="334"/>
      <c r="B452" s="335"/>
      <c r="C452" s="335"/>
      <c r="D452" s="335"/>
      <c r="E452" s="335"/>
      <c r="F452" s="336"/>
      <c r="G452" s="238"/>
      <c r="H452" s="238"/>
      <c r="I452" s="238"/>
      <c r="J452" s="238"/>
      <c r="K452" s="238"/>
      <c r="L452" s="238"/>
      <c r="M452" s="238"/>
      <c r="N452" s="238"/>
      <c r="O452" s="238"/>
      <c r="P452" s="238"/>
      <c r="Q452" s="238"/>
      <c r="R452" s="238"/>
      <c r="S452" s="238"/>
      <c r="T452" s="238"/>
    </row>
    <row r="453" spans="1:20" x14ac:dyDescent="0.2">
      <c r="A453" s="30" t="s">
        <v>128</v>
      </c>
      <c r="B453" s="319">
        <f>SUM(B447:T447)</f>
        <v>0</v>
      </c>
      <c r="C453" s="320"/>
      <c r="D453" s="320"/>
      <c r="E453" s="320"/>
      <c r="F453" s="321"/>
      <c r="G453" s="238"/>
      <c r="H453" s="238"/>
      <c r="I453" s="238"/>
      <c r="J453" s="238"/>
      <c r="K453" s="238"/>
      <c r="L453" s="238"/>
      <c r="M453" s="238"/>
      <c r="N453" s="238"/>
      <c r="O453" s="238"/>
      <c r="P453" s="238"/>
      <c r="Q453" s="238"/>
      <c r="R453" s="238"/>
      <c r="S453" s="238"/>
      <c r="T453" s="238"/>
    </row>
    <row r="454" spans="1:20" x14ac:dyDescent="0.2">
      <c r="A454" s="201" t="s">
        <v>30</v>
      </c>
      <c r="B454" s="501" t="str">
        <f>IF('инд. оценка уровня 4 кл.'!Y22=1,'инд. оценка уровня 2кл.'!$B$41,'инд. оценка уровня 2кл.'!$B$40)</f>
        <v>НИЖЕ БАЗОВОГО</v>
      </c>
      <c r="C454" s="502"/>
      <c r="D454" s="502"/>
      <c r="E454" s="502"/>
      <c r="F454" s="503"/>
      <c r="G454" s="238"/>
      <c r="H454" s="238"/>
      <c r="I454" s="238"/>
      <c r="J454" s="238"/>
      <c r="K454" s="238"/>
      <c r="L454" s="238"/>
      <c r="M454" s="238"/>
      <c r="N454" s="238"/>
      <c r="O454" s="238"/>
      <c r="P454" s="238"/>
      <c r="Q454" s="238"/>
      <c r="R454" s="238"/>
      <c r="S454" s="238"/>
      <c r="T454" s="238"/>
    </row>
    <row r="455" spans="1:20" x14ac:dyDescent="0.2">
      <c r="A455" s="202"/>
      <c r="B455" s="495"/>
      <c r="C455" s="495"/>
      <c r="D455" s="495"/>
      <c r="E455" s="495"/>
      <c r="F455" s="495"/>
      <c r="G455" s="238"/>
      <c r="H455" s="238"/>
      <c r="I455" s="238"/>
      <c r="J455" s="238"/>
      <c r="K455" s="238"/>
      <c r="L455" s="238"/>
      <c r="M455" s="238"/>
      <c r="N455" s="238"/>
      <c r="O455" s="238"/>
      <c r="P455" s="238"/>
      <c r="Q455" s="238"/>
      <c r="R455" s="238"/>
      <c r="S455" s="238"/>
      <c r="T455" s="238"/>
    </row>
    <row r="456" spans="1:20" x14ac:dyDescent="0.2">
      <c r="A456" s="32"/>
      <c r="B456" s="238"/>
      <c r="C456" s="238"/>
      <c r="D456" s="238"/>
      <c r="E456" s="238"/>
      <c r="F456" s="238"/>
      <c r="G456" s="238"/>
      <c r="H456" s="238"/>
      <c r="I456" s="238"/>
      <c r="J456" s="238"/>
      <c r="K456" s="238"/>
      <c r="L456" s="238"/>
      <c r="M456" s="238"/>
      <c r="N456" s="238"/>
      <c r="O456" s="238"/>
      <c r="P456" s="238"/>
      <c r="Q456" s="238"/>
      <c r="R456" s="238"/>
      <c r="S456" s="238"/>
      <c r="T456" s="238"/>
    </row>
    <row r="457" spans="1:20" x14ac:dyDescent="0.2">
      <c r="A457" s="32"/>
      <c r="B457" s="238"/>
      <c r="C457" s="238"/>
      <c r="D457" s="238"/>
      <c r="E457" s="238"/>
      <c r="F457" s="238"/>
      <c r="G457" s="238"/>
      <c r="H457" s="238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</row>
    <row r="458" spans="1:20" x14ac:dyDescent="0.2">
      <c r="A458" s="33" t="s">
        <v>50</v>
      </c>
      <c r="B458" s="33"/>
      <c r="C458" s="27"/>
      <c r="D458" s="194"/>
      <c r="E458" s="194"/>
      <c r="F458" s="238"/>
      <c r="G458" s="238"/>
      <c r="H458" s="238"/>
      <c r="I458" s="238"/>
      <c r="J458" s="238"/>
      <c r="K458" s="238"/>
      <c r="L458" s="238"/>
      <c r="M458" s="238"/>
      <c r="N458" s="238"/>
      <c r="O458" s="238"/>
      <c r="P458" s="238"/>
      <c r="Q458" s="238"/>
      <c r="R458" s="238"/>
      <c r="S458" s="238"/>
      <c r="T458" s="238"/>
    </row>
    <row r="459" spans="1:20" x14ac:dyDescent="0.2">
      <c r="A459" s="34" t="s">
        <v>51</v>
      </c>
      <c r="B459" s="496"/>
      <c r="C459" s="496"/>
      <c r="D459" s="195"/>
      <c r="E459" s="194"/>
      <c r="F459" s="238"/>
      <c r="G459" s="238"/>
      <c r="H459" s="238"/>
      <c r="I459" s="238"/>
      <c r="J459" s="238"/>
      <c r="K459" s="238"/>
      <c r="L459" s="238"/>
      <c r="M459" s="238"/>
      <c r="N459" s="238"/>
      <c r="O459" s="238"/>
      <c r="P459" s="238"/>
      <c r="Q459" s="238"/>
      <c r="R459" s="238"/>
      <c r="S459" s="238"/>
      <c r="T459" s="238"/>
    </row>
    <row r="460" spans="1:20" x14ac:dyDescent="0.2">
      <c r="A460" s="34" t="s">
        <v>52</v>
      </c>
      <c r="B460" s="497"/>
      <c r="C460" s="497"/>
      <c r="D460" s="194"/>
      <c r="E460" s="194"/>
      <c r="F460" s="238"/>
      <c r="G460" s="238"/>
      <c r="H460" s="238"/>
      <c r="I460" s="238"/>
      <c r="J460" s="238"/>
      <c r="K460" s="238"/>
      <c r="L460" s="238"/>
      <c r="M460" s="238"/>
      <c r="N460" s="238"/>
      <c r="O460" s="238"/>
      <c r="P460" s="238"/>
      <c r="Q460" s="238"/>
      <c r="R460" s="238"/>
      <c r="S460" s="238"/>
      <c r="T460" s="238"/>
    </row>
    <row r="461" spans="1:20" x14ac:dyDescent="0.2">
      <c r="A461" s="32"/>
      <c r="B461" s="238"/>
      <c r="C461" s="238"/>
      <c r="D461" s="238"/>
      <c r="E461" s="238"/>
      <c r="F461" s="238"/>
      <c r="G461" s="238"/>
      <c r="H461" s="238"/>
      <c r="I461" s="238"/>
      <c r="J461" s="238"/>
      <c r="K461" s="238"/>
      <c r="L461" s="238"/>
      <c r="M461" s="238"/>
      <c r="N461" s="238"/>
      <c r="O461" s="238"/>
      <c r="P461" s="238"/>
      <c r="Q461" s="238"/>
      <c r="R461" s="238"/>
      <c r="S461" s="238"/>
      <c r="T461" s="238"/>
    </row>
    <row r="462" spans="1:20" x14ac:dyDescent="0.2">
      <c r="A462" s="32"/>
      <c r="B462" s="238"/>
      <c r="C462" s="238"/>
      <c r="D462" s="238"/>
      <c r="E462" s="238"/>
      <c r="F462" s="238"/>
      <c r="G462" s="238"/>
      <c r="H462" s="238"/>
      <c r="I462" s="238"/>
      <c r="J462" s="238"/>
      <c r="K462" s="238"/>
      <c r="L462" s="238"/>
      <c r="M462" s="238"/>
      <c r="N462" s="238"/>
      <c r="O462" s="238"/>
      <c r="P462" s="238"/>
      <c r="Q462" s="238"/>
      <c r="R462" s="238"/>
      <c r="S462" s="238"/>
      <c r="T462" s="238"/>
    </row>
    <row r="463" spans="1:20" x14ac:dyDescent="0.2">
      <c r="A463" s="32"/>
      <c r="B463" s="238"/>
      <c r="C463" s="238"/>
      <c r="D463" s="238"/>
      <c r="E463" s="238"/>
      <c r="F463" s="238"/>
      <c r="G463" s="238"/>
      <c r="H463" s="238"/>
      <c r="I463" s="238"/>
      <c r="J463" s="238"/>
      <c r="K463" s="238"/>
      <c r="L463" s="238"/>
      <c r="M463" s="238"/>
      <c r="N463" s="238"/>
      <c r="O463" s="238"/>
      <c r="P463" s="238"/>
      <c r="Q463" s="238"/>
      <c r="R463" s="238"/>
      <c r="S463" s="238"/>
      <c r="T463" s="238"/>
    </row>
    <row r="464" spans="1:20" x14ac:dyDescent="0.2">
      <c r="A464" s="32"/>
      <c r="B464" s="238"/>
      <c r="C464" s="238"/>
      <c r="D464" s="238"/>
      <c r="E464" s="238"/>
      <c r="F464" s="238"/>
      <c r="G464" s="238"/>
      <c r="H464" s="238"/>
      <c r="I464" s="238"/>
      <c r="J464" s="238"/>
      <c r="K464" s="238"/>
      <c r="L464" s="238"/>
      <c r="M464" s="238"/>
      <c r="N464" s="238"/>
      <c r="O464" s="238"/>
      <c r="P464" s="238"/>
      <c r="Q464" s="238"/>
      <c r="R464" s="238"/>
      <c r="S464" s="238"/>
      <c r="T464" s="238"/>
    </row>
    <row r="465" spans="1:21" x14ac:dyDescent="0.2">
      <c r="A465" s="32"/>
      <c r="B465" s="238"/>
      <c r="C465" s="238"/>
      <c r="D465" s="238"/>
      <c r="E465" s="238"/>
      <c r="F465" s="238"/>
      <c r="G465" s="238"/>
      <c r="H465" s="238"/>
      <c r="I465" s="238"/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</row>
    <row r="466" spans="1:21" x14ac:dyDescent="0.2">
      <c r="A466" s="32"/>
      <c r="B466" s="238"/>
      <c r="C466" s="238"/>
      <c r="D466" s="238"/>
      <c r="E466" s="238"/>
      <c r="F466" s="238"/>
      <c r="G466" s="238"/>
      <c r="H466" s="238"/>
      <c r="I466" s="238"/>
      <c r="J466" s="238"/>
      <c r="K466" s="238"/>
      <c r="L466" s="238"/>
      <c r="M466" s="238"/>
      <c r="N466" s="238"/>
      <c r="O466" s="238"/>
      <c r="P466" s="238"/>
      <c r="Q466" s="238"/>
      <c r="R466" s="238"/>
      <c r="S466" s="238"/>
      <c r="T466" s="238"/>
    </row>
    <row r="467" spans="1:21" x14ac:dyDescent="0.2">
      <c r="A467" s="32"/>
      <c r="B467" s="238"/>
      <c r="C467" s="238"/>
      <c r="D467" s="238"/>
      <c r="E467" s="238"/>
      <c r="F467" s="238"/>
      <c r="G467" s="238"/>
      <c r="H467" s="238"/>
      <c r="I467" s="238"/>
      <c r="J467" s="238"/>
      <c r="K467" s="238"/>
      <c r="L467" s="238"/>
      <c r="M467" s="238"/>
      <c r="N467" s="238"/>
      <c r="O467" s="238"/>
      <c r="P467" s="238"/>
      <c r="Q467" s="238"/>
      <c r="R467" s="238"/>
      <c r="S467" s="238"/>
      <c r="T467" s="238"/>
    </row>
    <row r="468" spans="1:21" x14ac:dyDescent="0.2">
      <c r="A468" s="32"/>
      <c r="B468" s="238"/>
      <c r="C468" s="238"/>
      <c r="D468" s="238"/>
      <c r="E468" s="238"/>
      <c r="F468" s="238"/>
      <c r="G468" s="238"/>
      <c r="H468" s="238"/>
      <c r="I468" s="238"/>
      <c r="J468" s="238"/>
      <c r="K468" s="238"/>
      <c r="L468" s="238"/>
      <c r="M468" s="238"/>
      <c r="N468" s="238"/>
      <c r="O468" s="238"/>
      <c r="P468" s="238"/>
      <c r="Q468" s="238"/>
      <c r="R468" s="238"/>
      <c r="S468" s="238"/>
      <c r="T468" s="238"/>
    </row>
    <row r="469" spans="1:21" ht="18.75" x14ac:dyDescent="0.2">
      <c r="A469" s="504" t="s">
        <v>142</v>
      </c>
      <c r="B469" s="504"/>
      <c r="C469" s="504"/>
      <c r="D469" s="504"/>
      <c r="E469" s="504"/>
      <c r="F469" s="504"/>
      <c r="G469" s="504"/>
      <c r="H469" s="504"/>
      <c r="I469" s="504"/>
      <c r="J469" s="504"/>
      <c r="K469" s="504"/>
      <c r="L469" s="504"/>
      <c r="M469" s="504"/>
      <c r="N469" s="504"/>
      <c r="O469" s="504"/>
      <c r="P469" s="504"/>
      <c r="Q469" s="504"/>
      <c r="R469" s="504"/>
      <c r="S469" s="504"/>
      <c r="T469" s="504"/>
      <c r="U469" s="504"/>
    </row>
    <row r="470" spans="1:21" ht="18.75" thickBot="1" x14ac:dyDescent="0.3">
      <c r="A470" s="505" t="str">
        <f>A473</f>
        <v>Проводников Иван</v>
      </c>
      <c r="B470" s="505"/>
      <c r="C470" s="505"/>
      <c r="D470" s="505"/>
      <c r="E470" s="505"/>
      <c r="F470" s="505"/>
      <c r="G470" s="505"/>
      <c r="H470" s="505"/>
      <c r="I470" s="505"/>
      <c r="J470" s="505"/>
      <c r="K470" s="505"/>
      <c r="L470" s="505"/>
      <c r="M470" s="505"/>
      <c r="N470" s="505"/>
      <c r="O470" s="505"/>
      <c r="P470" s="505"/>
      <c r="Q470" s="505"/>
      <c r="R470" s="505"/>
      <c r="S470" s="505"/>
      <c r="T470" s="505"/>
      <c r="U470" s="15">
        <f>U444+1</f>
        <v>19</v>
      </c>
    </row>
    <row r="471" spans="1:21" x14ac:dyDescent="0.2">
      <c r="A471" s="16"/>
      <c r="B471" s="328" t="s">
        <v>18</v>
      </c>
      <c r="C471" s="329"/>
      <c r="D471" s="506"/>
      <c r="E471" s="506"/>
      <c r="F471" s="330"/>
      <c r="G471" s="328" t="s">
        <v>19</v>
      </c>
      <c r="H471" s="329"/>
      <c r="I471" s="329"/>
      <c r="J471" s="329"/>
      <c r="K471" s="329"/>
      <c r="L471" s="329"/>
      <c r="M471" s="329"/>
      <c r="N471" s="329"/>
      <c r="O471" s="329"/>
      <c r="P471" s="329"/>
      <c r="Q471" s="328" t="s">
        <v>34</v>
      </c>
      <c r="R471" s="329"/>
      <c r="S471" s="506"/>
      <c r="T471" s="330"/>
    </row>
    <row r="472" spans="1:21" ht="92.25" thickBot="1" x14ac:dyDescent="0.25">
      <c r="A472" s="17"/>
      <c r="B472" s="18" t="s">
        <v>39</v>
      </c>
      <c r="C472" s="19" t="s">
        <v>3</v>
      </c>
      <c r="D472" s="188" t="s">
        <v>13</v>
      </c>
      <c r="E472" s="188" t="s">
        <v>93</v>
      </c>
      <c r="F472" s="20" t="s">
        <v>94</v>
      </c>
      <c r="G472" s="18" t="s">
        <v>4</v>
      </c>
      <c r="H472" s="19" t="s">
        <v>5</v>
      </c>
      <c r="I472" s="19" t="s">
        <v>36</v>
      </c>
      <c r="J472" s="19" t="s">
        <v>40</v>
      </c>
      <c r="K472" s="19" t="s">
        <v>35</v>
      </c>
      <c r="L472" s="19" t="s">
        <v>8</v>
      </c>
      <c r="M472" s="19" t="s">
        <v>17</v>
      </c>
      <c r="N472" s="19" t="s">
        <v>124</v>
      </c>
      <c r="O472" s="19" t="s">
        <v>90</v>
      </c>
      <c r="P472" s="19" t="s">
        <v>123</v>
      </c>
      <c r="Q472" s="18" t="s">
        <v>14</v>
      </c>
      <c r="R472" s="19" t="s">
        <v>15</v>
      </c>
      <c r="S472" s="188" t="s">
        <v>16</v>
      </c>
      <c r="T472" s="20" t="s">
        <v>131</v>
      </c>
    </row>
    <row r="473" spans="1:21" x14ac:dyDescent="0.2">
      <c r="A473" s="21" t="str">
        <f>'Первичные данные 4 кл.'!B24</f>
        <v>Проводников Иван</v>
      </c>
      <c r="B473" s="22">
        <f>'Первичные данные 4 кл.'!E24</f>
        <v>0</v>
      </c>
      <c r="C473" s="22">
        <f>'Первичные данные 4 кл.'!H24</f>
        <v>0</v>
      </c>
      <c r="D473" s="23">
        <f>'Первичные данные 4 кл.'!K24</f>
        <v>0</v>
      </c>
      <c r="E473" s="23">
        <f>'Первичные данные 4 кл.'!N24</f>
        <v>0</v>
      </c>
      <c r="F473" s="23">
        <f>'Первичные данные 4 кл.'!Q24</f>
        <v>0</v>
      </c>
      <c r="G473" s="23">
        <f>'Первичные данные 4 кл.'!U24</f>
        <v>0</v>
      </c>
      <c r="H473" s="23">
        <f>'Первичные данные 4 кл.'!Y24</f>
        <v>0</v>
      </c>
      <c r="I473" s="23">
        <f>'Первичные данные 4 кл.'!AC24</f>
        <v>0</v>
      </c>
      <c r="J473" s="23">
        <f>'Первичные данные 4 кл.'!AG24</f>
        <v>0</v>
      </c>
      <c r="K473" s="23">
        <f>'Первичные данные 4 кл.'!AK24</f>
        <v>0</v>
      </c>
      <c r="L473" s="23">
        <f>'Первичные данные 4 кл.'!AO24</f>
        <v>0</v>
      </c>
      <c r="M473" s="23">
        <f>'Первичные данные 4 кл.'!AS24</f>
        <v>0</v>
      </c>
      <c r="N473" s="23">
        <f>'Первичные данные 4 кл.'!AW24</f>
        <v>0</v>
      </c>
      <c r="O473" s="23">
        <f>'Первичные данные 4 кл.'!BA24</f>
        <v>0</v>
      </c>
      <c r="P473" s="23">
        <f>'Первичные данные 4 кл.'!BE24</f>
        <v>0</v>
      </c>
      <c r="Q473" s="23">
        <f>'Первичные данные 4 кл.'!BI24</f>
        <v>0</v>
      </c>
      <c r="R473" s="23">
        <f>'Первичные данные 4 кл.'!BM24</f>
        <v>0</v>
      </c>
      <c r="S473" s="23">
        <f>'Первичные данные 4 кл.'!BQ24</f>
        <v>0</v>
      </c>
      <c r="T473" s="23">
        <f>'Первичные данные 4 кл.'!BU24</f>
        <v>0</v>
      </c>
    </row>
    <row r="474" spans="1:21" ht="13.5" thickBot="1" x14ac:dyDescent="0.25">
      <c r="A474" s="25" t="s">
        <v>47</v>
      </c>
      <c r="B474" s="322" t="str">
        <f>IF('инд. оценка уровня 4 кл.'!V23=1,'инд. оценка уровня 2кл.'!$B$41,'инд. оценка уровня 2кл.'!$B$40)</f>
        <v>НИЖЕ БАЗОВОГО</v>
      </c>
      <c r="C474" s="323"/>
      <c r="D474" s="323"/>
      <c r="E474" s="323"/>
      <c r="F474" s="324"/>
      <c r="G474" s="322" t="str">
        <f>IF('инд. оценка уровня 4 кл.'!W23=1,'инд. оценка уровня 2кл.'!$B$41,'инд. оценка уровня 2кл.'!$B$40)</f>
        <v>НИЖЕ БАЗОВОГО</v>
      </c>
      <c r="H474" s="323"/>
      <c r="I474" s="323"/>
      <c r="J474" s="323"/>
      <c r="K474" s="323"/>
      <c r="L474" s="323"/>
      <c r="M474" s="323"/>
      <c r="N474" s="323"/>
      <c r="O474" s="323"/>
      <c r="P474" s="323"/>
      <c r="Q474" s="322" t="str">
        <f>IF('инд. оценка уровня 4 кл.'!X23=1,'инд. оценка уровня 2кл.'!$B$41,'инд. оценка уровня 2кл.'!$B$40)</f>
        <v>НИЖЕ БАЗОВОГО</v>
      </c>
      <c r="R474" s="323"/>
      <c r="S474" s="323"/>
      <c r="T474" s="324"/>
    </row>
    <row r="475" spans="1:21" s="245" customFormat="1" x14ac:dyDescent="0.2">
      <c r="A475" s="25" t="s">
        <v>49</v>
      </c>
      <c r="B475" s="22" t="str">
        <f>'инд. прогресс 4 кл.'!C24</f>
        <v>D</v>
      </c>
      <c r="C475" s="22" t="str">
        <f>'инд. прогресс 4 кл.'!D24</f>
        <v>D</v>
      </c>
      <c r="D475" s="22" t="str">
        <f>'инд. прогресс 4 кл.'!E24</f>
        <v>D</v>
      </c>
      <c r="E475" s="22" t="str">
        <f>'инд. прогресс 4 кл.'!F24</f>
        <v>D</v>
      </c>
      <c r="F475" s="22" t="str">
        <f>'инд. прогресс 4 кл.'!G24</f>
        <v>D</v>
      </c>
      <c r="G475" s="22" t="str">
        <f>'инд. прогресс 4 кл.'!H24</f>
        <v>D</v>
      </c>
      <c r="H475" s="22" t="str">
        <f>'инд. прогресс 4 кл.'!I24</f>
        <v>D</v>
      </c>
      <c r="I475" s="22" t="str">
        <f>'инд. прогресс 4 кл.'!J24</f>
        <v>D</v>
      </c>
      <c r="J475" s="22" t="str">
        <f>'инд. прогресс 4 кл.'!K24</f>
        <v>D</v>
      </c>
      <c r="K475" s="22" t="str">
        <f>'инд. прогресс 4 кл.'!L24</f>
        <v>D</v>
      </c>
      <c r="L475" s="22" t="str">
        <f>'инд. прогресс 4 кл.'!M24</f>
        <v>D</v>
      </c>
      <c r="M475" s="22" t="str">
        <f>'инд. прогресс 4 кл.'!N24</f>
        <v>D</v>
      </c>
      <c r="N475" s="22" t="str">
        <f>'инд. прогресс 4 кл.'!O24</f>
        <v>D</v>
      </c>
      <c r="O475" s="22" t="str">
        <f>'инд. прогресс 4 кл.'!P24</f>
        <v>D</v>
      </c>
      <c r="P475" s="22" t="str">
        <f>'инд. прогресс 4 кл.'!Q24</f>
        <v>D</v>
      </c>
      <c r="Q475" s="22" t="str">
        <f>'инд. прогресс 4 кл.'!R24</f>
        <v>D</v>
      </c>
      <c r="R475" s="22" t="str">
        <f>'инд. прогресс 4 кл.'!S24</f>
        <v>D</v>
      </c>
      <c r="S475" s="22" t="str">
        <f>'инд. прогресс 4 кл.'!T24</f>
        <v>D</v>
      </c>
      <c r="T475" s="22" t="str">
        <f>'инд. прогресс 4 кл.'!U24</f>
        <v>D</v>
      </c>
    </row>
    <row r="476" spans="1:21" ht="13.5" thickBot="1" x14ac:dyDescent="0.25">
      <c r="A476" s="196"/>
      <c r="B476" s="238"/>
      <c r="C476" s="238"/>
      <c r="D476" s="238"/>
      <c r="E476" s="238"/>
      <c r="F476" s="238"/>
      <c r="G476" s="238"/>
      <c r="H476" s="238"/>
      <c r="I476" s="238"/>
      <c r="J476" s="238"/>
      <c r="K476" s="238"/>
      <c r="L476" s="238"/>
      <c r="M476" s="238"/>
      <c r="N476" s="238"/>
      <c r="O476" s="238"/>
      <c r="P476" s="238"/>
      <c r="Q476" s="238"/>
      <c r="R476" s="238"/>
      <c r="S476" s="238"/>
      <c r="T476" s="238"/>
    </row>
    <row r="477" spans="1:21" ht="12.95" customHeight="1" x14ac:dyDescent="0.2">
      <c r="A477" s="331" t="s">
        <v>42</v>
      </c>
      <c r="B477" s="332"/>
      <c r="C477" s="332"/>
      <c r="D477" s="332"/>
      <c r="E477" s="332"/>
      <c r="F477" s="333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</row>
    <row r="478" spans="1:21" ht="14.1" customHeight="1" thickBot="1" x14ac:dyDescent="0.25">
      <c r="A478" s="334"/>
      <c r="B478" s="335"/>
      <c r="C478" s="335"/>
      <c r="D478" s="335"/>
      <c r="E478" s="335"/>
      <c r="F478" s="336"/>
      <c r="G478" s="238"/>
      <c r="H478" s="238"/>
      <c r="I478" s="238"/>
      <c r="J478" s="238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</row>
    <row r="479" spans="1:21" x14ac:dyDescent="0.2">
      <c r="A479" s="30" t="s">
        <v>128</v>
      </c>
      <c r="B479" s="319">
        <f>SUM(B473:T473)</f>
        <v>0</v>
      </c>
      <c r="C479" s="320"/>
      <c r="D479" s="320"/>
      <c r="E479" s="320"/>
      <c r="F479" s="321"/>
      <c r="G479" s="238"/>
      <c r="H479" s="238"/>
      <c r="I479" s="238"/>
      <c r="J479" s="238"/>
      <c r="K479" s="238"/>
      <c r="L479" s="238"/>
      <c r="M479" s="238"/>
      <c r="N479" s="238"/>
      <c r="O479" s="238"/>
      <c r="P479" s="238"/>
      <c r="Q479" s="238"/>
      <c r="R479" s="238"/>
      <c r="S479" s="238"/>
      <c r="T479" s="238"/>
    </row>
    <row r="480" spans="1:21" x14ac:dyDescent="0.2">
      <c r="A480" s="201" t="s">
        <v>30</v>
      </c>
      <c r="B480" s="501" t="str">
        <f>IF('инд. оценка уровня 4 кл.'!Y23=1,'инд. оценка уровня 2кл.'!$B$41,'инд. оценка уровня 2кл.'!$B$40)</f>
        <v>НИЖЕ БАЗОВОГО</v>
      </c>
      <c r="C480" s="502"/>
      <c r="D480" s="502"/>
      <c r="E480" s="502"/>
      <c r="F480" s="503"/>
      <c r="G480" s="238"/>
      <c r="H480" s="238"/>
      <c r="I480" s="238"/>
      <c r="J480" s="238"/>
      <c r="K480" s="238"/>
      <c r="L480" s="238"/>
      <c r="M480" s="238"/>
      <c r="N480" s="238"/>
      <c r="O480" s="238"/>
      <c r="P480" s="238"/>
      <c r="Q480" s="238"/>
      <c r="R480" s="238"/>
      <c r="S480" s="238"/>
      <c r="T480" s="238"/>
    </row>
    <row r="481" spans="1:21" x14ac:dyDescent="0.2">
      <c r="A481" s="202"/>
      <c r="B481" s="495"/>
      <c r="C481" s="495"/>
      <c r="D481" s="495"/>
      <c r="E481" s="495"/>
      <c r="F481" s="495"/>
      <c r="G481" s="238"/>
      <c r="H481" s="238"/>
      <c r="I481" s="238"/>
      <c r="J481" s="238"/>
      <c r="K481" s="238"/>
      <c r="L481" s="238"/>
      <c r="M481" s="238"/>
      <c r="N481" s="238"/>
      <c r="O481" s="238"/>
      <c r="P481" s="238"/>
      <c r="Q481" s="238"/>
      <c r="R481" s="238"/>
      <c r="S481" s="238"/>
      <c r="T481" s="238"/>
    </row>
    <row r="482" spans="1:21" x14ac:dyDescent="0.2">
      <c r="A482" s="32"/>
      <c r="B482" s="238"/>
      <c r="C482" s="238"/>
      <c r="D482" s="238"/>
      <c r="E482" s="238"/>
      <c r="F482" s="238"/>
      <c r="G482" s="238"/>
      <c r="H482" s="238"/>
      <c r="I482" s="238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</row>
    <row r="483" spans="1:21" x14ac:dyDescent="0.2">
      <c r="A483" s="32"/>
      <c r="B483" s="238"/>
      <c r="C483" s="238"/>
      <c r="D483" s="238"/>
      <c r="E483" s="238"/>
      <c r="F483" s="238"/>
      <c r="G483" s="238"/>
      <c r="H483" s="238"/>
      <c r="I483" s="238"/>
      <c r="J483" s="238"/>
      <c r="K483" s="238"/>
      <c r="L483" s="238"/>
      <c r="M483" s="238"/>
      <c r="N483" s="238"/>
      <c r="O483" s="238"/>
      <c r="P483" s="238"/>
      <c r="Q483" s="238"/>
      <c r="R483" s="238"/>
      <c r="S483" s="238"/>
      <c r="T483" s="238"/>
    </row>
    <row r="484" spans="1:21" x14ac:dyDescent="0.2">
      <c r="A484" s="33" t="s">
        <v>50</v>
      </c>
      <c r="B484" s="33"/>
      <c r="C484" s="27"/>
      <c r="D484" s="194"/>
      <c r="E484" s="194"/>
      <c r="F484" s="238"/>
      <c r="G484" s="238"/>
      <c r="H484" s="238"/>
      <c r="I484" s="238"/>
      <c r="J484" s="238"/>
      <c r="K484" s="238"/>
      <c r="L484" s="238"/>
      <c r="M484" s="238"/>
      <c r="N484" s="238"/>
      <c r="O484" s="238"/>
      <c r="P484" s="238"/>
      <c r="Q484" s="238"/>
      <c r="R484" s="238"/>
      <c r="S484" s="238"/>
      <c r="T484" s="238"/>
    </row>
    <row r="485" spans="1:21" x14ac:dyDescent="0.2">
      <c r="A485" s="34" t="s">
        <v>51</v>
      </c>
      <c r="B485" s="496"/>
      <c r="C485" s="496"/>
      <c r="D485" s="195"/>
      <c r="E485" s="194"/>
      <c r="F485" s="238"/>
      <c r="G485" s="238"/>
      <c r="H485" s="238"/>
      <c r="I485" s="238"/>
      <c r="J485" s="238"/>
      <c r="K485" s="238"/>
      <c r="L485" s="238"/>
      <c r="M485" s="238"/>
      <c r="N485" s="238"/>
      <c r="O485" s="238"/>
      <c r="P485" s="238"/>
      <c r="Q485" s="238"/>
      <c r="R485" s="238"/>
      <c r="S485" s="238"/>
      <c r="T485" s="238"/>
    </row>
    <row r="486" spans="1:21" x14ac:dyDescent="0.2">
      <c r="A486" s="34" t="s">
        <v>52</v>
      </c>
      <c r="B486" s="497"/>
      <c r="C486" s="497"/>
      <c r="D486" s="194"/>
      <c r="E486" s="194"/>
      <c r="F486" s="238"/>
      <c r="G486" s="238"/>
      <c r="H486" s="238"/>
      <c r="I486" s="238"/>
      <c r="J486" s="238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</row>
    <row r="487" spans="1:21" x14ac:dyDescent="0.2">
      <c r="A487" s="32"/>
      <c r="B487" s="238"/>
      <c r="C487" s="238"/>
      <c r="D487" s="238"/>
      <c r="E487" s="238"/>
      <c r="F487" s="238"/>
      <c r="G487" s="238"/>
      <c r="H487" s="238"/>
      <c r="I487" s="238"/>
      <c r="J487" s="238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</row>
    <row r="488" spans="1:21" x14ac:dyDescent="0.2">
      <c r="A488" s="32"/>
      <c r="B488" s="238"/>
      <c r="C488" s="238"/>
      <c r="D488" s="238"/>
      <c r="E488" s="238"/>
      <c r="F488" s="238"/>
      <c r="G488" s="238"/>
      <c r="H488" s="238"/>
      <c r="I488" s="238"/>
      <c r="J488" s="238"/>
      <c r="K488" s="238"/>
      <c r="L488" s="238"/>
      <c r="M488" s="238"/>
      <c r="N488" s="238"/>
      <c r="O488" s="238"/>
      <c r="P488" s="238"/>
      <c r="Q488" s="238"/>
      <c r="R488" s="238"/>
      <c r="S488" s="238"/>
      <c r="T488" s="238"/>
    </row>
    <row r="489" spans="1:21" x14ac:dyDescent="0.2">
      <c r="A489" s="32"/>
      <c r="B489" s="238"/>
      <c r="C489" s="238"/>
      <c r="D489" s="238"/>
      <c r="E489" s="238"/>
      <c r="F489" s="238"/>
      <c r="G489" s="238"/>
      <c r="H489" s="238"/>
      <c r="I489" s="238"/>
      <c r="J489" s="238"/>
      <c r="K489" s="238"/>
      <c r="L489" s="238"/>
      <c r="M489" s="238"/>
      <c r="N489" s="238"/>
      <c r="O489" s="238"/>
      <c r="P489" s="238"/>
      <c r="Q489" s="238"/>
      <c r="R489" s="238"/>
      <c r="S489" s="238"/>
      <c r="T489" s="238"/>
    </row>
    <row r="490" spans="1:21" x14ac:dyDescent="0.2">
      <c r="A490" s="32"/>
      <c r="B490" s="238"/>
      <c r="C490" s="238"/>
      <c r="D490" s="238"/>
      <c r="E490" s="238"/>
      <c r="F490" s="238"/>
      <c r="G490" s="238"/>
      <c r="H490" s="238"/>
      <c r="I490" s="238"/>
      <c r="J490" s="238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</row>
    <row r="491" spans="1:21" x14ac:dyDescent="0.2">
      <c r="A491" s="32"/>
      <c r="B491" s="238"/>
      <c r="C491" s="238"/>
      <c r="D491" s="238"/>
      <c r="E491" s="238"/>
      <c r="F491" s="238"/>
      <c r="G491" s="238"/>
      <c r="H491" s="238"/>
      <c r="I491" s="238"/>
      <c r="J491" s="238"/>
      <c r="K491" s="238"/>
      <c r="L491" s="238"/>
      <c r="M491" s="238"/>
      <c r="N491" s="238"/>
      <c r="O491" s="238"/>
      <c r="P491" s="238"/>
      <c r="Q491" s="238"/>
      <c r="R491" s="238"/>
      <c r="S491" s="238"/>
      <c r="T491" s="238"/>
    </row>
    <row r="492" spans="1:21" x14ac:dyDescent="0.2">
      <c r="A492" s="32"/>
      <c r="B492" s="238"/>
      <c r="C492" s="238"/>
      <c r="D492" s="238"/>
      <c r="E492" s="238"/>
      <c r="F492" s="238"/>
      <c r="G492" s="238"/>
      <c r="H492" s="238"/>
      <c r="I492" s="238"/>
      <c r="J492" s="238"/>
      <c r="K492" s="238"/>
      <c r="L492" s="238"/>
      <c r="M492" s="238"/>
      <c r="N492" s="238"/>
      <c r="O492" s="238"/>
      <c r="P492" s="238"/>
      <c r="Q492" s="238"/>
      <c r="R492" s="238"/>
      <c r="S492" s="238"/>
      <c r="T492" s="238"/>
    </row>
    <row r="493" spans="1:21" x14ac:dyDescent="0.2">
      <c r="A493" s="32"/>
      <c r="B493" s="238"/>
      <c r="C493" s="238"/>
      <c r="D493" s="238"/>
      <c r="E493" s="238"/>
      <c r="F493" s="238"/>
      <c r="G493" s="238"/>
      <c r="H493" s="238"/>
      <c r="I493" s="238"/>
      <c r="J493" s="238"/>
      <c r="K493" s="238"/>
      <c r="L493" s="238"/>
      <c r="M493" s="238"/>
      <c r="N493" s="238"/>
      <c r="O493" s="238"/>
      <c r="P493" s="238"/>
      <c r="Q493" s="238"/>
      <c r="R493" s="238"/>
      <c r="S493" s="238"/>
      <c r="T493" s="238"/>
    </row>
    <row r="494" spans="1:21" x14ac:dyDescent="0.2">
      <c r="A494" s="32"/>
      <c r="B494" s="238"/>
      <c r="C494" s="238"/>
      <c r="D494" s="238"/>
      <c r="E494" s="238"/>
      <c r="F494" s="238"/>
      <c r="G494" s="238"/>
      <c r="H494" s="238"/>
      <c r="I494" s="238"/>
      <c r="J494" s="238"/>
      <c r="K494" s="238"/>
      <c r="L494" s="238"/>
      <c r="M494" s="238"/>
      <c r="N494" s="238"/>
      <c r="O494" s="238"/>
      <c r="P494" s="238"/>
      <c r="Q494" s="238"/>
      <c r="R494" s="238"/>
      <c r="S494" s="238"/>
      <c r="T494" s="238"/>
    </row>
    <row r="495" spans="1:21" ht="18.75" x14ac:dyDescent="0.2">
      <c r="A495" s="504" t="s">
        <v>142</v>
      </c>
      <c r="B495" s="504"/>
      <c r="C495" s="504"/>
      <c r="D495" s="504"/>
      <c r="E495" s="504"/>
      <c r="F495" s="504"/>
      <c r="G495" s="504"/>
      <c r="H495" s="504"/>
      <c r="I495" s="504"/>
      <c r="J495" s="504"/>
      <c r="K495" s="504"/>
      <c r="L495" s="504"/>
      <c r="M495" s="504"/>
      <c r="N495" s="504"/>
      <c r="O495" s="504"/>
      <c r="P495" s="504"/>
      <c r="Q495" s="504"/>
      <c r="R495" s="504"/>
      <c r="S495" s="504"/>
      <c r="T495" s="504"/>
      <c r="U495" s="504"/>
    </row>
    <row r="496" spans="1:21" ht="18.75" thickBot="1" x14ac:dyDescent="0.3">
      <c r="A496" s="505" t="str">
        <f>A499</f>
        <v>Ратушная Маргарита</v>
      </c>
      <c r="B496" s="505"/>
      <c r="C496" s="505"/>
      <c r="D496" s="505"/>
      <c r="E496" s="505"/>
      <c r="F496" s="505"/>
      <c r="G496" s="505"/>
      <c r="H496" s="505"/>
      <c r="I496" s="505"/>
      <c r="J496" s="505"/>
      <c r="K496" s="505"/>
      <c r="L496" s="505"/>
      <c r="M496" s="505"/>
      <c r="N496" s="505"/>
      <c r="O496" s="505"/>
      <c r="P496" s="505"/>
      <c r="Q496" s="505"/>
      <c r="R496" s="505"/>
      <c r="S496" s="505"/>
      <c r="T496" s="505"/>
      <c r="U496" s="15">
        <f>U470+1</f>
        <v>20</v>
      </c>
    </row>
    <row r="497" spans="1:20" x14ac:dyDescent="0.2">
      <c r="A497" s="16"/>
      <c r="B497" s="328" t="s">
        <v>18</v>
      </c>
      <c r="C497" s="329"/>
      <c r="D497" s="506"/>
      <c r="E497" s="506"/>
      <c r="F497" s="330"/>
      <c r="G497" s="328" t="s">
        <v>19</v>
      </c>
      <c r="H497" s="329"/>
      <c r="I497" s="329"/>
      <c r="J497" s="329"/>
      <c r="K497" s="329"/>
      <c r="L497" s="329"/>
      <c r="M497" s="329"/>
      <c r="N497" s="329"/>
      <c r="O497" s="329"/>
      <c r="P497" s="329"/>
      <c r="Q497" s="328" t="s">
        <v>34</v>
      </c>
      <c r="R497" s="329"/>
      <c r="S497" s="506"/>
      <c r="T497" s="330"/>
    </row>
    <row r="498" spans="1:20" ht="92.25" thickBot="1" x14ac:dyDescent="0.25">
      <c r="A498" s="17"/>
      <c r="B498" s="18" t="s">
        <v>39</v>
      </c>
      <c r="C498" s="19" t="s">
        <v>3</v>
      </c>
      <c r="D498" s="188" t="s">
        <v>13</v>
      </c>
      <c r="E498" s="188" t="s">
        <v>93</v>
      </c>
      <c r="F498" s="20" t="s">
        <v>94</v>
      </c>
      <c r="G498" s="18" t="s">
        <v>4</v>
      </c>
      <c r="H498" s="19" t="s">
        <v>5</v>
      </c>
      <c r="I498" s="19" t="s">
        <v>36</v>
      </c>
      <c r="J498" s="19" t="s">
        <v>40</v>
      </c>
      <c r="K498" s="19" t="s">
        <v>35</v>
      </c>
      <c r="L498" s="19" t="s">
        <v>8</v>
      </c>
      <c r="M498" s="19" t="s">
        <v>17</v>
      </c>
      <c r="N498" s="19" t="s">
        <v>124</v>
      </c>
      <c r="O498" s="19" t="s">
        <v>90</v>
      </c>
      <c r="P498" s="19" t="s">
        <v>123</v>
      </c>
      <c r="Q498" s="18" t="s">
        <v>14</v>
      </c>
      <c r="R498" s="19" t="s">
        <v>15</v>
      </c>
      <c r="S498" s="188" t="s">
        <v>16</v>
      </c>
      <c r="T498" s="20" t="s">
        <v>131</v>
      </c>
    </row>
    <row r="499" spans="1:20" x14ac:dyDescent="0.2">
      <c r="A499" s="21" t="str">
        <f>'Первичные данные 4 кл.'!B25</f>
        <v>Ратушная Маргарита</v>
      </c>
      <c r="B499" s="22">
        <f>'Первичные данные 4 кл.'!E25</f>
        <v>0</v>
      </c>
      <c r="C499" s="22">
        <f>'Первичные данные 4 кл.'!H25</f>
        <v>0</v>
      </c>
      <c r="D499" s="23">
        <f>'Первичные данные 4 кл.'!K25</f>
        <v>0</v>
      </c>
      <c r="E499" s="23">
        <f>'Первичные данные 4 кл.'!N25</f>
        <v>0</v>
      </c>
      <c r="F499" s="23">
        <f>'Первичные данные 4 кл.'!Q25</f>
        <v>0</v>
      </c>
      <c r="G499" s="23">
        <f>'Первичные данные 4 кл.'!U25</f>
        <v>0</v>
      </c>
      <c r="H499" s="23">
        <f>'Первичные данные 4 кл.'!Y25</f>
        <v>0</v>
      </c>
      <c r="I499" s="23">
        <f>'Первичные данные 4 кл.'!AC25</f>
        <v>0</v>
      </c>
      <c r="J499" s="23">
        <f>'Первичные данные 4 кл.'!AG25</f>
        <v>0</v>
      </c>
      <c r="K499" s="23">
        <f>'Первичные данные 4 кл.'!AK25</f>
        <v>0</v>
      </c>
      <c r="L499" s="23">
        <f>'Первичные данные 4 кл.'!AO25</f>
        <v>0</v>
      </c>
      <c r="M499" s="23">
        <f>'Первичные данные 4 кл.'!AS25</f>
        <v>0</v>
      </c>
      <c r="N499" s="23">
        <f>'Первичные данные 4 кл.'!AW25</f>
        <v>0</v>
      </c>
      <c r="O499" s="23">
        <f>'Первичные данные 4 кл.'!BA25</f>
        <v>0</v>
      </c>
      <c r="P499" s="23">
        <f>'Первичные данные 4 кл.'!BE25</f>
        <v>0</v>
      </c>
      <c r="Q499" s="23">
        <f>'Первичные данные 4 кл.'!BI25</f>
        <v>0</v>
      </c>
      <c r="R499" s="23">
        <f>'Первичные данные 4 кл.'!BM25</f>
        <v>0</v>
      </c>
      <c r="S499" s="23">
        <f>'Первичные данные 4 кл.'!BQ25</f>
        <v>0</v>
      </c>
      <c r="T499" s="23">
        <f>'Первичные данные 4 кл.'!BU25</f>
        <v>0</v>
      </c>
    </row>
    <row r="500" spans="1:20" ht="13.5" thickBot="1" x14ac:dyDescent="0.25">
      <c r="A500" s="25" t="s">
        <v>47</v>
      </c>
      <c r="B500" s="322" t="str">
        <f>IF('инд. оценка уровня 4 кл.'!V24=1,'инд. оценка уровня 2кл.'!$B$41,'инд. оценка уровня 2кл.'!$B$40)</f>
        <v>НИЖЕ БАЗОВОГО</v>
      </c>
      <c r="C500" s="323"/>
      <c r="D500" s="323"/>
      <c r="E500" s="323"/>
      <c r="F500" s="324"/>
      <c r="G500" s="322" t="str">
        <f>IF('инд. оценка уровня 4 кл.'!W24=1,'инд. оценка уровня 2кл.'!$B$41,'инд. оценка уровня 2кл.'!$B$40)</f>
        <v>НИЖЕ БАЗОВОГО</v>
      </c>
      <c r="H500" s="323"/>
      <c r="I500" s="323"/>
      <c r="J500" s="323"/>
      <c r="K500" s="323"/>
      <c r="L500" s="323"/>
      <c r="M500" s="323"/>
      <c r="N500" s="323"/>
      <c r="O500" s="323"/>
      <c r="P500" s="323"/>
      <c r="Q500" s="322" t="str">
        <f>IF('инд. оценка уровня 4 кл.'!X24=1,'инд. оценка уровня 2кл.'!$B$41,'инд. оценка уровня 2кл.'!$B$40)</f>
        <v>НИЖЕ БАЗОВОГО</v>
      </c>
      <c r="R500" s="323"/>
      <c r="S500" s="323"/>
      <c r="T500" s="324"/>
    </row>
    <row r="501" spans="1:20" s="245" customFormat="1" x14ac:dyDescent="0.2">
      <c r="A501" s="25" t="s">
        <v>49</v>
      </c>
      <c r="B501" s="22" t="str">
        <f>'инд. прогресс 4 кл.'!C25</f>
        <v>D</v>
      </c>
      <c r="C501" s="22" t="str">
        <f>'инд. прогресс 4 кл.'!D25</f>
        <v>D</v>
      </c>
      <c r="D501" s="22" t="str">
        <f>'инд. прогресс 4 кл.'!E25</f>
        <v>D</v>
      </c>
      <c r="E501" s="22" t="str">
        <f>'инд. прогресс 4 кл.'!F25</f>
        <v>D</v>
      </c>
      <c r="F501" s="22" t="str">
        <f>'инд. прогресс 4 кл.'!G25</f>
        <v>D</v>
      </c>
      <c r="G501" s="22" t="str">
        <f>'инд. прогресс 4 кл.'!H25</f>
        <v>C</v>
      </c>
      <c r="H501" s="22" t="str">
        <f>'инд. прогресс 4 кл.'!I25</f>
        <v>C</v>
      </c>
      <c r="I501" s="22" t="str">
        <f>'инд. прогресс 4 кл.'!J25</f>
        <v>C</v>
      </c>
      <c r="J501" s="22" t="str">
        <f>'инд. прогресс 4 кл.'!K25</f>
        <v>C</v>
      </c>
      <c r="K501" s="22" t="str">
        <f>'инд. прогресс 4 кл.'!L25</f>
        <v>C</v>
      </c>
      <c r="L501" s="22" t="str">
        <f>'инд. прогресс 4 кл.'!M25</f>
        <v>C</v>
      </c>
      <c r="M501" s="22" t="str">
        <f>'инд. прогресс 4 кл.'!N25</f>
        <v>C</v>
      </c>
      <c r="N501" s="22" t="str">
        <f>'инд. прогресс 4 кл.'!O25</f>
        <v>C</v>
      </c>
      <c r="O501" s="22" t="str">
        <f>'инд. прогресс 4 кл.'!P25</f>
        <v>C</v>
      </c>
      <c r="P501" s="22" t="str">
        <f>'инд. прогресс 4 кл.'!Q25</f>
        <v>C</v>
      </c>
      <c r="Q501" s="22" t="str">
        <f>'инд. прогресс 4 кл.'!R25</f>
        <v>C</v>
      </c>
      <c r="R501" s="22" t="str">
        <f>'инд. прогресс 4 кл.'!S25</f>
        <v>C</v>
      </c>
      <c r="S501" s="22" t="str">
        <f>'инд. прогресс 4 кл.'!T25</f>
        <v>D</v>
      </c>
      <c r="T501" s="22" t="str">
        <f>'инд. прогресс 4 кл.'!U25</f>
        <v>C</v>
      </c>
    </row>
    <row r="502" spans="1:20" ht="13.5" thickBot="1" x14ac:dyDescent="0.25">
      <c r="A502" s="196"/>
      <c r="B502" s="238"/>
      <c r="C502" s="238"/>
      <c r="D502" s="238"/>
      <c r="E502" s="238"/>
      <c r="F502" s="238"/>
      <c r="G502" s="238"/>
      <c r="H502" s="238"/>
      <c r="I502" s="238"/>
      <c r="J502" s="238"/>
      <c r="K502" s="238"/>
      <c r="L502" s="238"/>
      <c r="M502" s="238"/>
      <c r="N502" s="238"/>
      <c r="O502" s="238"/>
      <c r="P502" s="238"/>
      <c r="Q502" s="238"/>
      <c r="R502" s="238"/>
      <c r="S502" s="238"/>
      <c r="T502" s="238"/>
    </row>
    <row r="503" spans="1:20" ht="12.95" customHeight="1" x14ac:dyDescent="0.2">
      <c r="A503" s="331" t="s">
        <v>42</v>
      </c>
      <c r="B503" s="332"/>
      <c r="C503" s="332"/>
      <c r="D503" s="332"/>
      <c r="E503" s="332"/>
      <c r="F503" s="333"/>
      <c r="G503" s="238"/>
      <c r="H503" s="238"/>
      <c r="I503" s="238"/>
      <c r="J503" s="238"/>
      <c r="K503" s="238"/>
      <c r="L503" s="238"/>
      <c r="M503" s="238"/>
      <c r="N503" s="238"/>
      <c r="O503" s="238"/>
      <c r="P503" s="238"/>
      <c r="Q503" s="238"/>
      <c r="R503" s="238"/>
      <c r="S503" s="238"/>
      <c r="T503" s="238"/>
    </row>
    <row r="504" spans="1:20" ht="14.1" customHeight="1" thickBot="1" x14ac:dyDescent="0.25">
      <c r="A504" s="334"/>
      <c r="B504" s="335"/>
      <c r="C504" s="335"/>
      <c r="D504" s="335"/>
      <c r="E504" s="335"/>
      <c r="F504" s="336"/>
      <c r="G504" s="238"/>
      <c r="H504" s="238"/>
      <c r="I504" s="238"/>
      <c r="J504" s="238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</row>
    <row r="505" spans="1:20" x14ac:dyDescent="0.2">
      <c r="A505" s="30" t="s">
        <v>128</v>
      </c>
      <c r="B505" s="319">
        <f>SUM(B499:T499)</f>
        <v>0</v>
      </c>
      <c r="C505" s="320"/>
      <c r="D505" s="320"/>
      <c r="E505" s="320"/>
      <c r="F505" s="321"/>
      <c r="G505" s="238"/>
      <c r="H505" s="238"/>
      <c r="I505" s="238"/>
      <c r="J505" s="238"/>
      <c r="K505" s="238"/>
      <c r="L505" s="238"/>
      <c r="M505" s="238"/>
      <c r="N505" s="238"/>
      <c r="O505" s="238"/>
      <c r="P505" s="238"/>
      <c r="Q505" s="238"/>
      <c r="R505" s="238"/>
      <c r="S505" s="238"/>
      <c r="T505" s="238"/>
    </row>
    <row r="506" spans="1:20" x14ac:dyDescent="0.2">
      <c r="A506" s="201" t="s">
        <v>30</v>
      </c>
      <c r="B506" s="501" t="str">
        <f>IF('инд. оценка уровня 4 кл.'!Y24=1,'инд. оценка уровня 2кл.'!$B$41,'инд. оценка уровня 2кл.'!$B$40)</f>
        <v>НИЖЕ БАЗОВОГО</v>
      </c>
      <c r="C506" s="502"/>
      <c r="D506" s="502"/>
      <c r="E506" s="502"/>
      <c r="F506" s="503"/>
      <c r="G506" s="238"/>
      <c r="H506" s="238"/>
      <c r="I506" s="238"/>
      <c r="J506" s="238"/>
      <c r="K506" s="238"/>
      <c r="L506" s="238"/>
      <c r="M506" s="238"/>
      <c r="N506" s="238"/>
      <c r="O506" s="238"/>
      <c r="P506" s="238"/>
      <c r="Q506" s="238"/>
      <c r="R506" s="238"/>
      <c r="S506" s="238"/>
      <c r="T506" s="238"/>
    </row>
    <row r="507" spans="1:20" x14ac:dyDescent="0.2">
      <c r="A507" s="202"/>
      <c r="B507" s="495"/>
      <c r="C507" s="495"/>
      <c r="D507" s="495"/>
      <c r="E507" s="495"/>
      <c r="F507" s="495"/>
      <c r="G507" s="238"/>
      <c r="H507" s="238"/>
      <c r="I507" s="238"/>
      <c r="J507" s="238"/>
      <c r="K507" s="238"/>
      <c r="L507" s="238"/>
      <c r="M507" s="238"/>
      <c r="N507" s="238"/>
      <c r="O507" s="238"/>
      <c r="P507" s="238"/>
      <c r="Q507" s="238"/>
      <c r="R507" s="238"/>
      <c r="S507" s="238"/>
      <c r="T507" s="238"/>
    </row>
    <row r="508" spans="1:20" x14ac:dyDescent="0.2">
      <c r="A508" s="32"/>
      <c r="B508" s="238"/>
      <c r="C508" s="238"/>
      <c r="D508" s="238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</row>
    <row r="509" spans="1:20" x14ac:dyDescent="0.2">
      <c r="A509" s="32"/>
      <c r="B509" s="238"/>
      <c r="C509" s="238"/>
      <c r="D509" s="238"/>
      <c r="E509" s="238"/>
      <c r="F509" s="238"/>
      <c r="G509" s="238"/>
      <c r="H509" s="238"/>
      <c r="I509" s="238"/>
      <c r="J509" s="238"/>
      <c r="K509" s="238"/>
      <c r="L509" s="238"/>
      <c r="M509" s="238"/>
      <c r="N509" s="238"/>
      <c r="O509" s="238"/>
      <c r="P509" s="238"/>
      <c r="Q509" s="238"/>
      <c r="R509" s="238"/>
      <c r="S509" s="238"/>
      <c r="T509" s="238"/>
    </row>
    <row r="510" spans="1:20" x14ac:dyDescent="0.2">
      <c r="A510" s="33" t="s">
        <v>50</v>
      </c>
      <c r="B510" s="33"/>
      <c r="C510" s="27"/>
      <c r="D510" s="194"/>
      <c r="E510" s="194"/>
      <c r="F510" s="238"/>
      <c r="G510" s="238"/>
      <c r="H510" s="238"/>
      <c r="I510" s="238"/>
      <c r="J510" s="238"/>
      <c r="K510" s="238"/>
      <c r="L510" s="238"/>
      <c r="M510" s="238"/>
      <c r="N510" s="238"/>
      <c r="O510" s="238"/>
      <c r="P510" s="238"/>
      <c r="Q510" s="238"/>
      <c r="R510" s="238"/>
      <c r="S510" s="238"/>
      <c r="T510" s="238"/>
    </row>
    <row r="511" spans="1:20" x14ac:dyDescent="0.2">
      <c r="A511" s="34" t="s">
        <v>51</v>
      </c>
      <c r="B511" s="496"/>
      <c r="C511" s="496"/>
      <c r="D511" s="195"/>
      <c r="E511" s="194"/>
      <c r="F511" s="238"/>
      <c r="G511" s="238"/>
      <c r="H511" s="238"/>
      <c r="I511" s="238"/>
      <c r="J511" s="238"/>
      <c r="K511" s="238"/>
      <c r="L511" s="238"/>
      <c r="M511" s="238"/>
      <c r="N511" s="238"/>
      <c r="O511" s="238"/>
      <c r="P511" s="238"/>
      <c r="Q511" s="238"/>
      <c r="R511" s="238"/>
      <c r="S511" s="238"/>
      <c r="T511" s="238"/>
    </row>
    <row r="512" spans="1:20" x14ac:dyDescent="0.2">
      <c r="A512" s="34" t="s">
        <v>52</v>
      </c>
      <c r="B512" s="497"/>
      <c r="C512" s="497"/>
      <c r="D512" s="194"/>
      <c r="E512" s="194"/>
      <c r="F512" s="238"/>
      <c r="G512" s="238"/>
      <c r="H512" s="238"/>
      <c r="I512" s="238"/>
      <c r="J512" s="238"/>
      <c r="K512" s="238"/>
      <c r="L512" s="238"/>
      <c r="M512" s="238"/>
      <c r="N512" s="238"/>
      <c r="O512" s="238"/>
      <c r="P512" s="238"/>
      <c r="Q512" s="238"/>
      <c r="R512" s="238"/>
      <c r="S512" s="238"/>
      <c r="T512" s="238"/>
    </row>
    <row r="513" spans="1:21" x14ac:dyDescent="0.2">
      <c r="A513" s="32"/>
      <c r="B513" s="238"/>
      <c r="C513" s="238"/>
      <c r="D513" s="238"/>
      <c r="E513" s="238"/>
      <c r="F513" s="238"/>
      <c r="G513" s="238"/>
      <c r="H513" s="238"/>
      <c r="I513" s="238"/>
      <c r="J513" s="238"/>
      <c r="K513" s="238"/>
      <c r="L513" s="238"/>
      <c r="M513" s="238"/>
      <c r="N513" s="238"/>
      <c r="O513" s="238"/>
      <c r="P513" s="238"/>
      <c r="Q513" s="238"/>
      <c r="R513" s="238"/>
      <c r="S513" s="238"/>
      <c r="T513" s="238"/>
    </row>
    <row r="514" spans="1:21" x14ac:dyDescent="0.2">
      <c r="A514" s="32"/>
      <c r="B514" s="238"/>
      <c r="C514" s="238"/>
      <c r="D514" s="238"/>
      <c r="E514" s="238"/>
      <c r="F514" s="238"/>
      <c r="G514" s="238"/>
      <c r="H514" s="238"/>
      <c r="I514" s="238"/>
      <c r="J514" s="238"/>
      <c r="K514" s="238"/>
      <c r="L514" s="238"/>
      <c r="M514" s="238"/>
      <c r="N514" s="238"/>
      <c r="O514" s="238"/>
      <c r="P514" s="238"/>
      <c r="Q514" s="238"/>
      <c r="R514" s="238"/>
      <c r="S514" s="238"/>
      <c r="T514" s="238"/>
    </row>
    <row r="515" spans="1:21" x14ac:dyDescent="0.2">
      <c r="A515" s="32"/>
      <c r="B515" s="238"/>
      <c r="C515" s="238"/>
      <c r="D515" s="238"/>
      <c r="E515" s="238"/>
      <c r="F515" s="238"/>
      <c r="G515" s="238"/>
      <c r="H515" s="238"/>
      <c r="I515" s="238"/>
      <c r="J515" s="238"/>
      <c r="K515" s="238"/>
      <c r="L515" s="238"/>
      <c r="M515" s="238"/>
      <c r="N515" s="238"/>
      <c r="O515" s="238"/>
      <c r="P515" s="238"/>
      <c r="Q515" s="238"/>
      <c r="R515" s="238"/>
      <c r="S515" s="238"/>
      <c r="T515" s="238"/>
    </row>
    <row r="516" spans="1:21" x14ac:dyDescent="0.2">
      <c r="A516" s="32"/>
      <c r="B516" s="238"/>
      <c r="C516" s="238"/>
      <c r="D516" s="238"/>
      <c r="E516" s="238"/>
      <c r="F516" s="238"/>
      <c r="G516" s="238"/>
      <c r="H516" s="238"/>
      <c r="I516" s="238"/>
      <c r="J516" s="238"/>
      <c r="K516" s="238"/>
      <c r="L516" s="238"/>
      <c r="M516" s="238"/>
      <c r="N516" s="238"/>
      <c r="O516" s="238"/>
      <c r="P516" s="238"/>
      <c r="Q516" s="238"/>
      <c r="R516" s="238"/>
      <c r="S516" s="238"/>
      <c r="T516" s="238"/>
    </row>
    <row r="517" spans="1:21" x14ac:dyDescent="0.2">
      <c r="A517" s="32"/>
      <c r="B517" s="238"/>
      <c r="C517" s="238"/>
      <c r="D517" s="238"/>
      <c r="E517" s="238"/>
      <c r="F517" s="238"/>
      <c r="G517" s="238"/>
      <c r="H517" s="238"/>
      <c r="I517" s="238"/>
      <c r="J517" s="238"/>
      <c r="K517" s="238"/>
      <c r="L517" s="238"/>
      <c r="M517" s="238"/>
      <c r="N517" s="238"/>
      <c r="O517" s="238"/>
      <c r="P517" s="238"/>
      <c r="Q517" s="238"/>
      <c r="R517" s="238"/>
      <c r="S517" s="238"/>
      <c r="T517" s="238"/>
    </row>
    <row r="518" spans="1:21" x14ac:dyDescent="0.2">
      <c r="A518" s="32"/>
      <c r="B518" s="238"/>
      <c r="C518" s="238"/>
      <c r="D518" s="238"/>
      <c r="E518" s="238"/>
      <c r="F518" s="238"/>
      <c r="G518" s="238"/>
      <c r="H518" s="238"/>
      <c r="I518" s="238"/>
      <c r="J518" s="238"/>
      <c r="K518" s="238"/>
      <c r="L518" s="238"/>
      <c r="M518" s="238"/>
      <c r="N518" s="238"/>
      <c r="O518" s="238"/>
      <c r="P518" s="238"/>
      <c r="Q518" s="238"/>
      <c r="R518" s="238"/>
      <c r="S518" s="238"/>
      <c r="T518" s="238"/>
    </row>
    <row r="519" spans="1:21" x14ac:dyDescent="0.2">
      <c r="A519" s="32"/>
      <c r="B519" s="238"/>
      <c r="C519" s="238"/>
      <c r="D519" s="238"/>
      <c r="E519" s="238"/>
      <c r="F519" s="238"/>
      <c r="G519" s="238"/>
      <c r="H519" s="238"/>
      <c r="I519" s="238"/>
      <c r="J519" s="238"/>
      <c r="K519" s="238"/>
      <c r="L519" s="238"/>
      <c r="M519" s="238"/>
      <c r="N519" s="238"/>
      <c r="O519" s="238"/>
      <c r="P519" s="238"/>
      <c r="Q519" s="238"/>
      <c r="R519" s="238"/>
      <c r="S519" s="238"/>
      <c r="T519" s="238"/>
    </row>
    <row r="520" spans="1:21" x14ac:dyDescent="0.2">
      <c r="A520" s="32"/>
      <c r="B520" s="238"/>
      <c r="C520" s="238"/>
      <c r="D520" s="238"/>
      <c r="E520" s="238"/>
      <c r="F520" s="238"/>
      <c r="G520" s="238"/>
      <c r="H520" s="238"/>
      <c r="I520" s="238"/>
      <c r="J520" s="238"/>
      <c r="K520" s="238"/>
      <c r="L520" s="238"/>
      <c r="M520" s="238"/>
      <c r="N520" s="238"/>
      <c r="O520" s="238"/>
      <c r="P520" s="238"/>
      <c r="Q520" s="238"/>
      <c r="R520" s="238"/>
      <c r="S520" s="238"/>
      <c r="T520" s="238"/>
    </row>
    <row r="521" spans="1:21" ht="18.75" x14ac:dyDescent="0.2">
      <c r="A521" s="504" t="s">
        <v>142</v>
      </c>
      <c r="B521" s="504"/>
      <c r="C521" s="504"/>
      <c r="D521" s="504"/>
      <c r="E521" s="504"/>
      <c r="F521" s="504"/>
      <c r="G521" s="504"/>
      <c r="H521" s="504"/>
      <c r="I521" s="504"/>
      <c r="J521" s="504"/>
      <c r="K521" s="504"/>
      <c r="L521" s="504"/>
      <c r="M521" s="504"/>
      <c r="N521" s="504"/>
      <c r="O521" s="504"/>
      <c r="P521" s="504"/>
      <c r="Q521" s="504"/>
      <c r="R521" s="504"/>
      <c r="S521" s="504"/>
      <c r="T521" s="504"/>
      <c r="U521" s="504"/>
    </row>
    <row r="522" spans="1:21" ht="18.75" thickBot="1" x14ac:dyDescent="0.3">
      <c r="A522" s="505" t="str">
        <f>A525</f>
        <v>Салтыков Кирилл</v>
      </c>
      <c r="B522" s="505"/>
      <c r="C522" s="505"/>
      <c r="D522" s="505"/>
      <c r="E522" s="505"/>
      <c r="F522" s="505"/>
      <c r="G522" s="505"/>
      <c r="H522" s="505"/>
      <c r="I522" s="505"/>
      <c r="J522" s="505"/>
      <c r="K522" s="505"/>
      <c r="L522" s="505"/>
      <c r="M522" s="505"/>
      <c r="N522" s="505"/>
      <c r="O522" s="505"/>
      <c r="P522" s="505"/>
      <c r="Q522" s="505"/>
      <c r="R522" s="505"/>
      <c r="S522" s="505"/>
      <c r="T522" s="505"/>
      <c r="U522" s="15">
        <f>U496+1</f>
        <v>21</v>
      </c>
    </row>
    <row r="523" spans="1:21" x14ac:dyDescent="0.2">
      <c r="A523" s="16"/>
      <c r="B523" s="328" t="s">
        <v>18</v>
      </c>
      <c r="C523" s="329"/>
      <c r="D523" s="506"/>
      <c r="E523" s="506"/>
      <c r="F523" s="330"/>
      <c r="G523" s="328" t="s">
        <v>19</v>
      </c>
      <c r="H523" s="329"/>
      <c r="I523" s="329"/>
      <c r="J523" s="329"/>
      <c r="K523" s="329"/>
      <c r="L523" s="329"/>
      <c r="M523" s="329"/>
      <c r="N523" s="329"/>
      <c r="O523" s="329"/>
      <c r="P523" s="329"/>
      <c r="Q523" s="328" t="s">
        <v>34</v>
      </c>
      <c r="R523" s="329"/>
      <c r="S523" s="506"/>
      <c r="T523" s="330"/>
    </row>
    <row r="524" spans="1:21" ht="92.25" thickBot="1" x14ac:dyDescent="0.25">
      <c r="A524" s="17"/>
      <c r="B524" s="18" t="s">
        <v>39</v>
      </c>
      <c r="C524" s="19" t="s">
        <v>3</v>
      </c>
      <c r="D524" s="188" t="s">
        <v>13</v>
      </c>
      <c r="E524" s="188" t="s">
        <v>93</v>
      </c>
      <c r="F524" s="20" t="s">
        <v>94</v>
      </c>
      <c r="G524" s="18" t="s">
        <v>4</v>
      </c>
      <c r="H524" s="19" t="s">
        <v>5</v>
      </c>
      <c r="I524" s="19" t="s">
        <v>36</v>
      </c>
      <c r="J524" s="19" t="s">
        <v>40</v>
      </c>
      <c r="K524" s="19" t="s">
        <v>35</v>
      </c>
      <c r="L524" s="19" t="s">
        <v>8</v>
      </c>
      <c r="M524" s="19" t="s">
        <v>17</v>
      </c>
      <c r="N524" s="19" t="s">
        <v>124</v>
      </c>
      <c r="O524" s="19" t="s">
        <v>90</v>
      </c>
      <c r="P524" s="19" t="s">
        <v>123</v>
      </c>
      <c r="Q524" s="18" t="s">
        <v>14</v>
      </c>
      <c r="R524" s="19" t="s">
        <v>15</v>
      </c>
      <c r="S524" s="188" t="s">
        <v>16</v>
      </c>
      <c r="T524" s="20" t="s">
        <v>131</v>
      </c>
    </row>
    <row r="525" spans="1:21" x14ac:dyDescent="0.2">
      <c r="A525" s="21" t="str">
        <f>'Первичные данные 4 кл.'!B26</f>
        <v>Салтыков Кирилл</v>
      </c>
      <c r="B525" s="22">
        <f>'Первичные данные 4 кл.'!E26</f>
        <v>0</v>
      </c>
      <c r="C525" s="22">
        <f>'Первичные данные 4 кл.'!H26</f>
        <v>0</v>
      </c>
      <c r="D525" s="23">
        <f>'Первичные данные 4 кл.'!K26</f>
        <v>0</v>
      </c>
      <c r="E525" s="23">
        <f>'Первичные данные 4 кл.'!N26</f>
        <v>0</v>
      </c>
      <c r="F525" s="23">
        <f>'Первичные данные 4 кл.'!Q26</f>
        <v>0</v>
      </c>
      <c r="G525" s="23">
        <f>'Первичные данные 4 кл.'!U26</f>
        <v>0</v>
      </c>
      <c r="H525" s="23">
        <f>'Первичные данные 4 кл.'!Y26</f>
        <v>0</v>
      </c>
      <c r="I525" s="23">
        <f>'Первичные данные 4 кл.'!AC26</f>
        <v>0</v>
      </c>
      <c r="J525" s="23">
        <f>'Первичные данные 4 кл.'!AG26</f>
        <v>0</v>
      </c>
      <c r="K525" s="23">
        <f>'Первичные данные 4 кл.'!AK26</f>
        <v>0</v>
      </c>
      <c r="L525" s="23">
        <f>'Первичные данные 4 кл.'!AO26</f>
        <v>0</v>
      </c>
      <c r="M525" s="23">
        <f>'Первичные данные 4 кл.'!AS26</f>
        <v>0</v>
      </c>
      <c r="N525" s="23">
        <f>'Первичные данные 4 кл.'!AW26</f>
        <v>0</v>
      </c>
      <c r="O525" s="23">
        <f>'Первичные данные 4 кл.'!BA26</f>
        <v>0</v>
      </c>
      <c r="P525" s="23">
        <f>'Первичные данные 4 кл.'!BE26</f>
        <v>0</v>
      </c>
      <c r="Q525" s="23">
        <f>'Первичные данные 4 кл.'!BI26</f>
        <v>0</v>
      </c>
      <c r="R525" s="23">
        <f>'Первичные данные 4 кл.'!BM26</f>
        <v>0</v>
      </c>
      <c r="S525" s="23">
        <f>'Первичные данные 4 кл.'!BQ26</f>
        <v>0</v>
      </c>
      <c r="T525" s="23">
        <f>'Первичные данные 4 кл.'!BU26</f>
        <v>0</v>
      </c>
    </row>
    <row r="526" spans="1:21" ht="13.5" thickBot="1" x14ac:dyDescent="0.25">
      <c r="A526" s="25" t="s">
        <v>47</v>
      </c>
      <c r="B526" s="322" t="str">
        <f>IF('инд. оценка уровня 4 кл.'!V25=1,'инд. оценка уровня 2кл.'!$B$41,'инд. оценка уровня 2кл.'!$B$40)</f>
        <v>НИЖЕ БАЗОВОГО</v>
      </c>
      <c r="C526" s="323"/>
      <c r="D526" s="323"/>
      <c r="E526" s="323"/>
      <c r="F526" s="324"/>
      <c r="G526" s="322" t="str">
        <f>IF('инд. оценка уровня 4 кл.'!W25=1,'инд. оценка уровня 2кл.'!$B$41,'инд. оценка уровня 2кл.'!$B$40)</f>
        <v>НИЖЕ БАЗОВОГО</v>
      </c>
      <c r="H526" s="323"/>
      <c r="I526" s="323"/>
      <c r="J526" s="323"/>
      <c r="K526" s="323"/>
      <c r="L526" s="323"/>
      <c r="M526" s="323"/>
      <c r="N526" s="323"/>
      <c r="O526" s="323"/>
      <c r="P526" s="323"/>
      <c r="Q526" s="322" t="str">
        <f>IF('инд. оценка уровня 4 кл.'!X25=1,'инд. оценка уровня 2кл.'!$B$41,'инд. оценка уровня 2кл.'!$B$40)</f>
        <v>НИЖЕ БАЗОВОГО</v>
      </c>
      <c r="R526" s="323"/>
      <c r="S526" s="323"/>
      <c r="T526" s="324"/>
    </row>
    <row r="527" spans="1:21" s="245" customFormat="1" x14ac:dyDescent="0.2">
      <c r="A527" s="25" t="s">
        <v>49</v>
      </c>
      <c r="B527" s="22" t="str">
        <f>'инд. прогресс 4 кл.'!C26</f>
        <v>D</v>
      </c>
      <c r="C527" s="22" t="str">
        <f>'инд. прогресс 4 кл.'!D26</f>
        <v>D</v>
      </c>
      <c r="D527" s="22" t="str">
        <f>'инд. прогресс 4 кл.'!E26</f>
        <v>D</v>
      </c>
      <c r="E527" s="22" t="str">
        <f>'инд. прогресс 4 кл.'!F26</f>
        <v>D</v>
      </c>
      <c r="F527" s="22" t="str">
        <f>'инд. прогресс 4 кл.'!G26</f>
        <v>D</v>
      </c>
      <c r="G527" s="22" t="str">
        <f>'инд. прогресс 4 кл.'!H26</f>
        <v>C</v>
      </c>
      <c r="H527" s="22" t="str">
        <f>'инд. прогресс 4 кл.'!I26</f>
        <v>C</v>
      </c>
      <c r="I527" s="22" t="str">
        <f>'инд. прогресс 4 кл.'!J26</f>
        <v>C</v>
      </c>
      <c r="J527" s="22" t="str">
        <f>'инд. прогресс 4 кл.'!K26</f>
        <v>D</v>
      </c>
      <c r="K527" s="22" t="str">
        <f>'инд. прогресс 4 кл.'!L26</f>
        <v>C</v>
      </c>
      <c r="L527" s="22" t="str">
        <f>'инд. прогресс 4 кл.'!M26</f>
        <v>C</v>
      </c>
      <c r="M527" s="22" t="str">
        <f>'инд. прогресс 4 кл.'!N26</f>
        <v>C</v>
      </c>
      <c r="N527" s="22" t="str">
        <f>'инд. прогресс 4 кл.'!O26</f>
        <v>C</v>
      </c>
      <c r="O527" s="22" t="str">
        <f>'инд. прогресс 4 кл.'!P26</f>
        <v>C</v>
      </c>
      <c r="P527" s="22" t="str">
        <f>'инд. прогресс 4 кл.'!Q26</f>
        <v>C</v>
      </c>
      <c r="Q527" s="22" t="str">
        <f>'инд. прогресс 4 кл.'!R26</f>
        <v>C</v>
      </c>
      <c r="R527" s="22" t="str">
        <f>'инд. прогресс 4 кл.'!S26</f>
        <v>C</v>
      </c>
      <c r="S527" s="22" t="str">
        <f>'инд. прогресс 4 кл.'!T26</f>
        <v>C</v>
      </c>
      <c r="T527" s="22" t="str">
        <f>'инд. прогресс 4 кл.'!U26</f>
        <v>D</v>
      </c>
    </row>
    <row r="528" spans="1:21" ht="13.5" thickBot="1" x14ac:dyDescent="0.25">
      <c r="A528" s="196"/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8"/>
      <c r="O528" s="238"/>
      <c r="P528" s="238"/>
      <c r="Q528" s="238"/>
      <c r="R528" s="238"/>
      <c r="S528" s="238"/>
      <c r="T528" s="238"/>
    </row>
    <row r="529" spans="1:20" ht="12.95" customHeight="1" x14ac:dyDescent="0.2">
      <c r="A529" s="331" t="s">
        <v>42</v>
      </c>
      <c r="B529" s="332"/>
      <c r="C529" s="332"/>
      <c r="D529" s="332"/>
      <c r="E529" s="332"/>
      <c r="F529" s="333"/>
      <c r="G529" s="238"/>
      <c r="H529" s="238"/>
      <c r="I529" s="238"/>
      <c r="J529" s="238"/>
      <c r="K529" s="238"/>
      <c r="L529" s="238"/>
      <c r="M529" s="238"/>
      <c r="N529" s="238"/>
      <c r="O529" s="238"/>
      <c r="P529" s="238"/>
      <c r="Q529" s="238"/>
      <c r="R529" s="238"/>
      <c r="S529" s="238"/>
      <c r="T529" s="238"/>
    </row>
    <row r="530" spans="1:20" ht="14.1" customHeight="1" thickBot="1" x14ac:dyDescent="0.25">
      <c r="A530" s="334"/>
      <c r="B530" s="335"/>
      <c r="C530" s="335"/>
      <c r="D530" s="335"/>
      <c r="E530" s="335"/>
      <c r="F530" s="336"/>
      <c r="G530" s="238"/>
      <c r="H530" s="238"/>
      <c r="I530" s="238"/>
      <c r="J530" s="238"/>
      <c r="K530" s="238"/>
      <c r="L530" s="238"/>
      <c r="M530" s="238"/>
      <c r="N530" s="238"/>
      <c r="O530" s="238"/>
      <c r="P530" s="238"/>
      <c r="Q530" s="238"/>
      <c r="R530" s="238"/>
      <c r="S530" s="238"/>
      <c r="T530" s="238"/>
    </row>
    <row r="531" spans="1:20" x14ac:dyDescent="0.2">
      <c r="A531" s="30" t="s">
        <v>128</v>
      </c>
      <c r="B531" s="319">
        <f>SUM(B525:T525)</f>
        <v>0</v>
      </c>
      <c r="C531" s="320"/>
      <c r="D531" s="320"/>
      <c r="E531" s="320"/>
      <c r="F531" s="321"/>
      <c r="G531" s="238"/>
      <c r="H531" s="238"/>
      <c r="I531" s="238"/>
      <c r="J531" s="238"/>
      <c r="K531" s="238"/>
      <c r="L531" s="238"/>
      <c r="M531" s="238"/>
      <c r="N531" s="238"/>
      <c r="O531" s="238"/>
      <c r="P531" s="238"/>
      <c r="Q531" s="238"/>
      <c r="R531" s="238"/>
      <c r="S531" s="238"/>
      <c r="T531" s="238"/>
    </row>
    <row r="532" spans="1:20" x14ac:dyDescent="0.2">
      <c r="A532" s="201" t="s">
        <v>30</v>
      </c>
      <c r="B532" s="501" t="str">
        <f>IF('инд. оценка уровня 4 кл.'!Y25=1,'инд. оценка уровня 2кл.'!$B$41,'инд. оценка уровня 2кл.'!$B$40)</f>
        <v>НИЖЕ БАЗОВОГО</v>
      </c>
      <c r="C532" s="502"/>
      <c r="D532" s="502"/>
      <c r="E532" s="502"/>
      <c r="F532" s="503"/>
      <c r="G532" s="238"/>
      <c r="H532" s="238"/>
      <c r="I532" s="238"/>
      <c r="J532" s="238"/>
      <c r="K532" s="238"/>
      <c r="L532" s="238"/>
      <c r="M532" s="238"/>
      <c r="N532" s="238"/>
      <c r="O532" s="238"/>
      <c r="P532" s="238"/>
      <c r="Q532" s="238"/>
      <c r="R532" s="238"/>
      <c r="S532" s="238"/>
      <c r="T532" s="238"/>
    </row>
    <row r="533" spans="1:20" x14ac:dyDescent="0.2">
      <c r="A533" s="202"/>
      <c r="B533" s="495"/>
      <c r="C533" s="495"/>
      <c r="D533" s="495"/>
      <c r="E533" s="495"/>
      <c r="F533" s="495"/>
      <c r="G533" s="238"/>
      <c r="H533" s="238"/>
      <c r="I533" s="238"/>
      <c r="J533" s="238"/>
      <c r="K533" s="238"/>
      <c r="L533" s="238"/>
      <c r="M533" s="238"/>
      <c r="N533" s="238"/>
      <c r="O533" s="238"/>
      <c r="P533" s="238"/>
      <c r="Q533" s="238"/>
      <c r="R533" s="238"/>
      <c r="S533" s="238"/>
      <c r="T533" s="238"/>
    </row>
    <row r="534" spans="1:20" x14ac:dyDescent="0.2">
      <c r="A534" s="32"/>
      <c r="B534" s="238"/>
      <c r="C534" s="238"/>
      <c r="D534" s="238"/>
      <c r="E534" s="238"/>
      <c r="F534" s="238"/>
      <c r="G534" s="238"/>
      <c r="H534" s="238"/>
      <c r="I534" s="238"/>
      <c r="J534" s="238"/>
      <c r="K534" s="238"/>
      <c r="L534" s="238"/>
      <c r="M534" s="238"/>
      <c r="N534" s="238"/>
      <c r="O534" s="238"/>
      <c r="P534" s="238"/>
      <c r="Q534" s="238"/>
      <c r="R534" s="238"/>
      <c r="S534" s="238"/>
      <c r="T534" s="238"/>
    </row>
    <row r="535" spans="1:20" x14ac:dyDescent="0.2">
      <c r="A535" s="32"/>
      <c r="B535" s="238"/>
      <c r="C535" s="238"/>
      <c r="D535" s="238"/>
      <c r="E535" s="238"/>
      <c r="F535" s="238"/>
      <c r="G535" s="238"/>
      <c r="H535" s="238"/>
      <c r="I535" s="238"/>
      <c r="J535" s="238"/>
      <c r="K535" s="238"/>
      <c r="L535" s="238"/>
      <c r="M535" s="238"/>
      <c r="N535" s="238"/>
      <c r="O535" s="238"/>
      <c r="P535" s="238"/>
      <c r="Q535" s="238"/>
      <c r="R535" s="238"/>
      <c r="S535" s="238"/>
      <c r="T535" s="238"/>
    </row>
    <row r="536" spans="1:20" x14ac:dyDescent="0.2">
      <c r="A536" s="33" t="s">
        <v>50</v>
      </c>
      <c r="B536" s="33"/>
      <c r="C536" s="27"/>
      <c r="D536" s="194"/>
      <c r="E536" s="194"/>
      <c r="F536" s="238"/>
      <c r="G536" s="238"/>
      <c r="H536" s="238"/>
      <c r="I536" s="238"/>
      <c r="J536" s="238"/>
      <c r="K536" s="238"/>
      <c r="L536" s="238"/>
      <c r="M536" s="238"/>
      <c r="N536" s="238"/>
      <c r="O536" s="238"/>
      <c r="P536" s="238"/>
      <c r="Q536" s="238"/>
      <c r="R536" s="238"/>
      <c r="S536" s="238"/>
      <c r="T536" s="238"/>
    </row>
    <row r="537" spans="1:20" x14ac:dyDescent="0.2">
      <c r="A537" s="34" t="s">
        <v>51</v>
      </c>
      <c r="B537" s="496"/>
      <c r="C537" s="496"/>
      <c r="D537" s="195"/>
      <c r="E537" s="194"/>
      <c r="F537" s="238"/>
      <c r="G537" s="238"/>
      <c r="H537" s="238"/>
      <c r="I537" s="238"/>
      <c r="J537" s="238"/>
      <c r="K537" s="238"/>
      <c r="L537" s="238"/>
      <c r="M537" s="238"/>
      <c r="N537" s="238"/>
      <c r="O537" s="238"/>
      <c r="P537" s="238"/>
      <c r="Q537" s="238"/>
      <c r="R537" s="238"/>
      <c r="S537" s="238"/>
      <c r="T537" s="238"/>
    </row>
    <row r="538" spans="1:20" x14ac:dyDescent="0.2">
      <c r="A538" s="34" t="s">
        <v>52</v>
      </c>
      <c r="B538" s="497"/>
      <c r="C538" s="497"/>
      <c r="D538" s="194"/>
      <c r="E538" s="194"/>
      <c r="F538" s="238"/>
      <c r="G538" s="238"/>
      <c r="H538" s="238"/>
      <c r="I538" s="238"/>
      <c r="J538" s="238"/>
      <c r="K538" s="238"/>
      <c r="L538" s="238"/>
      <c r="M538" s="238"/>
      <c r="N538" s="238"/>
      <c r="O538" s="238"/>
      <c r="P538" s="238"/>
      <c r="Q538" s="238"/>
      <c r="R538" s="238"/>
      <c r="S538" s="238"/>
      <c r="T538" s="238"/>
    </row>
    <row r="539" spans="1:20" x14ac:dyDescent="0.2">
      <c r="A539" s="32"/>
      <c r="B539" s="238"/>
      <c r="C539" s="238"/>
      <c r="D539" s="238"/>
      <c r="E539" s="238"/>
      <c r="F539" s="238"/>
      <c r="G539" s="238"/>
      <c r="H539" s="238"/>
      <c r="I539" s="238"/>
      <c r="J539" s="238"/>
      <c r="K539" s="238"/>
      <c r="L539" s="238"/>
      <c r="M539" s="238"/>
      <c r="N539" s="238"/>
      <c r="O539" s="238"/>
      <c r="P539" s="238"/>
      <c r="Q539" s="238"/>
      <c r="R539" s="238"/>
      <c r="S539" s="238"/>
      <c r="T539" s="238"/>
    </row>
    <row r="540" spans="1:20" x14ac:dyDescent="0.2">
      <c r="A540" s="32"/>
      <c r="B540" s="238"/>
      <c r="C540" s="238"/>
      <c r="D540" s="238"/>
      <c r="E540" s="238"/>
      <c r="F540" s="238"/>
      <c r="G540" s="238"/>
      <c r="H540" s="238"/>
      <c r="I540" s="238"/>
      <c r="J540" s="238"/>
      <c r="K540" s="238"/>
      <c r="L540" s="238"/>
      <c r="M540" s="238"/>
      <c r="N540" s="238"/>
      <c r="O540" s="238"/>
      <c r="P540" s="238"/>
      <c r="Q540" s="238"/>
      <c r="R540" s="238"/>
      <c r="S540" s="238"/>
      <c r="T540" s="238"/>
    </row>
    <row r="541" spans="1:20" x14ac:dyDescent="0.2">
      <c r="A541" s="32"/>
      <c r="B541" s="238"/>
      <c r="C541" s="238"/>
      <c r="D541" s="238"/>
      <c r="E541" s="238"/>
      <c r="F541" s="238"/>
      <c r="G541" s="238"/>
      <c r="H541" s="238"/>
      <c r="I541" s="238"/>
      <c r="J541" s="238"/>
      <c r="K541" s="238"/>
      <c r="L541" s="238"/>
      <c r="M541" s="238"/>
      <c r="N541" s="238"/>
      <c r="O541" s="238"/>
      <c r="P541" s="238"/>
      <c r="Q541" s="238"/>
      <c r="R541" s="238"/>
      <c r="S541" s="238"/>
      <c r="T541" s="238"/>
    </row>
    <row r="542" spans="1:20" x14ac:dyDescent="0.2">
      <c r="A542" s="32"/>
      <c r="B542" s="238"/>
      <c r="C542" s="238"/>
      <c r="D542" s="238"/>
      <c r="E542" s="238"/>
      <c r="F542" s="238"/>
      <c r="G542" s="238"/>
      <c r="H542" s="238"/>
      <c r="I542" s="238"/>
      <c r="J542" s="238"/>
      <c r="K542" s="238"/>
      <c r="L542" s="238"/>
      <c r="M542" s="238"/>
      <c r="N542" s="238"/>
      <c r="O542" s="238"/>
      <c r="P542" s="238"/>
      <c r="Q542" s="238"/>
      <c r="R542" s="238"/>
      <c r="S542" s="238"/>
      <c r="T542" s="238"/>
    </row>
    <row r="543" spans="1:20" x14ac:dyDescent="0.2">
      <c r="A543" s="32"/>
      <c r="B543" s="238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8"/>
      <c r="O543" s="238"/>
      <c r="P543" s="238"/>
      <c r="Q543" s="238"/>
      <c r="R543" s="238"/>
      <c r="S543" s="238"/>
      <c r="T543" s="238"/>
    </row>
    <row r="544" spans="1:20" x14ac:dyDescent="0.2">
      <c r="A544" s="32"/>
      <c r="B544" s="238"/>
      <c r="C544" s="238"/>
      <c r="D544" s="238"/>
      <c r="E544" s="238"/>
      <c r="F544" s="238"/>
      <c r="G544" s="238"/>
      <c r="H544" s="238"/>
      <c r="I544" s="238"/>
      <c r="J544" s="238"/>
      <c r="K544" s="238"/>
      <c r="L544" s="238"/>
      <c r="M544" s="238"/>
      <c r="N544" s="238"/>
      <c r="O544" s="238"/>
      <c r="P544" s="238"/>
      <c r="Q544" s="238"/>
      <c r="R544" s="238"/>
      <c r="S544" s="238"/>
      <c r="T544" s="238"/>
    </row>
    <row r="545" spans="1:21" x14ac:dyDescent="0.2">
      <c r="A545" s="32"/>
      <c r="B545" s="238"/>
      <c r="C545" s="238"/>
      <c r="D545" s="238"/>
      <c r="E545" s="238"/>
      <c r="F545" s="238"/>
      <c r="G545" s="238"/>
      <c r="H545" s="238"/>
      <c r="I545" s="238"/>
      <c r="J545" s="238"/>
      <c r="K545" s="238"/>
      <c r="L545" s="238"/>
      <c r="M545" s="238"/>
      <c r="N545" s="238"/>
      <c r="O545" s="238"/>
      <c r="P545" s="238"/>
      <c r="Q545" s="238"/>
      <c r="R545" s="238"/>
      <c r="S545" s="238"/>
      <c r="T545" s="238"/>
    </row>
    <row r="546" spans="1:21" x14ac:dyDescent="0.2">
      <c r="A546" s="32"/>
      <c r="B546" s="238"/>
      <c r="C546" s="238"/>
      <c r="D546" s="238"/>
      <c r="E546" s="238"/>
      <c r="F546" s="238"/>
      <c r="G546" s="238"/>
      <c r="H546" s="238"/>
      <c r="I546" s="238"/>
      <c r="J546" s="238"/>
      <c r="K546" s="238"/>
      <c r="L546" s="238"/>
      <c r="M546" s="238"/>
      <c r="N546" s="238"/>
      <c r="O546" s="238"/>
      <c r="P546" s="238"/>
      <c r="Q546" s="238"/>
      <c r="R546" s="238"/>
      <c r="S546" s="238"/>
      <c r="T546" s="238"/>
    </row>
    <row r="547" spans="1:21" ht="18.75" x14ac:dyDescent="0.2">
      <c r="A547" s="504" t="s">
        <v>142</v>
      </c>
      <c r="B547" s="504"/>
      <c r="C547" s="504"/>
      <c r="D547" s="504"/>
      <c r="E547" s="504"/>
      <c r="F547" s="504"/>
      <c r="G547" s="504"/>
      <c r="H547" s="504"/>
      <c r="I547" s="504"/>
      <c r="J547" s="504"/>
      <c r="K547" s="504"/>
      <c r="L547" s="504"/>
      <c r="M547" s="504"/>
      <c r="N547" s="504"/>
      <c r="O547" s="504"/>
      <c r="P547" s="504"/>
      <c r="Q547" s="504"/>
      <c r="R547" s="504"/>
      <c r="S547" s="504"/>
      <c r="T547" s="504"/>
      <c r="U547" s="504"/>
    </row>
    <row r="548" spans="1:21" ht="18.75" thickBot="1" x14ac:dyDescent="0.3">
      <c r="A548" s="505" t="str">
        <f>A551</f>
        <v>Самойлов Савва</v>
      </c>
      <c r="B548" s="505"/>
      <c r="C548" s="505"/>
      <c r="D548" s="505"/>
      <c r="E548" s="505"/>
      <c r="F548" s="505"/>
      <c r="G548" s="505"/>
      <c r="H548" s="505"/>
      <c r="I548" s="505"/>
      <c r="J548" s="505"/>
      <c r="K548" s="505"/>
      <c r="L548" s="505"/>
      <c r="M548" s="505"/>
      <c r="N548" s="505"/>
      <c r="O548" s="505"/>
      <c r="P548" s="505"/>
      <c r="Q548" s="505"/>
      <c r="R548" s="505"/>
      <c r="S548" s="505"/>
      <c r="T548" s="505"/>
      <c r="U548" s="15">
        <f>U522+1</f>
        <v>22</v>
      </c>
    </row>
    <row r="549" spans="1:21" x14ac:dyDescent="0.2">
      <c r="A549" s="16"/>
      <c r="B549" s="328" t="s">
        <v>18</v>
      </c>
      <c r="C549" s="329"/>
      <c r="D549" s="506"/>
      <c r="E549" s="506"/>
      <c r="F549" s="330"/>
      <c r="G549" s="328" t="s">
        <v>19</v>
      </c>
      <c r="H549" s="329"/>
      <c r="I549" s="329"/>
      <c r="J549" s="329"/>
      <c r="K549" s="329"/>
      <c r="L549" s="329"/>
      <c r="M549" s="329"/>
      <c r="N549" s="329"/>
      <c r="O549" s="329"/>
      <c r="P549" s="329"/>
      <c r="Q549" s="328" t="s">
        <v>34</v>
      </c>
      <c r="R549" s="329"/>
      <c r="S549" s="506"/>
      <c r="T549" s="330"/>
    </row>
    <row r="550" spans="1:21" ht="92.25" thickBot="1" x14ac:dyDescent="0.25">
      <c r="A550" s="17"/>
      <c r="B550" s="18" t="s">
        <v>39</v>
      </c>
      <c r="C550" s="19" t="s">
        <v>3</v>
      </c>
      <c r="D550" s="188" t="s">
        <v>13</v>
      </c>
      <c r="E550" s="188" t="s">
        <v>93</v>
      </c>
      <c r="F550" s="20" t="s">
        <v>94</v>
      </c>
      <c r="G550" s="18" t="s">
        <v>4</v>
      </c>
      <c r="H550" s="19" t="s">
        <v>5</v>
      </c>
      <c r="I550" s="19" t="s">
        <v>36</v>
      </c>
      <c r="J550" s="19" t="s">
        <v>40</v>
      </c>
      <c r="K550" s="19" t="s">
        <v>35</v>
      </c>
      <c r="L550" s="19" t="s">
        <v>8</v>
      </c>
      <c r="M550" s="19" t="s">
        <v>17</v>
      </c>
      <c r="N550" s="19" t="s">
        <v>124</v>
      </c>
      <c r="O550" s="19" t="s">
        <v>90</v>
      </c>
      <c r="P550" s="19" t="s">
        <v>123</v>
      </c>
      <c r="Q550" s="18" t="s">
        <v>14</v>
      </c>
      <c r="R550" s="19" t="s">
        <v>15</v>
      </c>
      <c r="S550" s="188" t="s">
        <v>16</v>
      </c>
      <c r="T550" s="20" t="s">
        <v>131</v>
      </c>
    </row>
    <row r="551" spans="1:21" x14ac:dyDescent="0.2">
      <c r="A551" s="21" t="str">
        <f>'Первичные данные 4 кл.'!B27</f>
        <v>Самойлов Савва</v>
      </c>
      <c r="B551" s="22">
        <f>'Первичные данные 4 кл.'!E27</f>
        <v>0</v>
      </c>
      <c r="C551" s="22">
        <f>'Первичные данные 4 кл.'!H27</f>
        <v>0</v>
      </c>
      <c r="D551" s="23">
        <f>'Первичные данные 4 кл.'!K27</f>
        <v>0</v>
      </c>
      <c r="E551" s="23">
        <f>'Первичные данные 4 кл.'!N27</f>
        <v>0</v>
      </c>
      <c r="F551" s="23">
        <f>'Первичные данные 4 кл.'!Q27</f>
        <v>0</v>
      </c>
      <c r="G551" s="23">
        <f>'Первичные данные 4 кл.'!U27</f>
        <v>0</v>
      </c>
      <c r="H551" s="23">
        <f>'Первичные данные 4 кл.'!Y27</f>
        <v>0</v>
      </c>
      <c r="I551" s="23">
        <f>'Первичные данные 4 кл.'!AC27</f>
        <v>0</v>
      </c>
      <c r="J551" s="23">
        <f>'Первичные данные 4 кл.'!AG27</f>
        <v>0</v>
      </c>
      <c r="K551" s="23">
        <f>'Первичные данные 4 кл.'!AK27</f>
        <v>0</v>
      </c>
      <c r="L551" s="23">
        <f>'Первичные данные 4 кл.'!AO27</f>
        <v>0</v>
      </c>
      <c r="M551" s="23">
        <f>'Первичные данные 4 кл.'!AS27</f>
        <v>0</v>
      </c>
      <c r="N551" s="23">
        <f>'Первичные данные 4 кл.'!AW27</f>
        <v>0</v>
      </c>
      <c r="O551" s="23">
        <f>'Первичные данные 4 кл.'!BA27</f>
        <v>0</v>
      </c>
      <c r="P551" s="23">
        <f>'Первичные данные 4 кл.'!BE27</f>
        <v>0</v>
      </c>
      <c r="Q551" s="23">
        <f>'Первичные данные 4 кл.'!BI27</f>
        <v>0</v>
      </c>
      <c r="R551" s="23">
        <f>'Первичные данные 4 кл.'!BM27</f>
        <v>0</v>
      </c>
      <c r="S551" s="23">
        <f>'Первичные данные 4 кл.'!BQ27</f>
        <v>0</v>
      </c>
      <c r="T551" s="23">
        <f>'Первичные данные 4 кл.'!BU27</f>
        <v>0</v>
      </c>
    </row>
    <row r="552" spans="1:21" ht="13.5" thickBot="1" x14ac:dyDescent="0.25">
      <c r="A552" s="25" t="s">
        <v>47</v>
      </c>
      <c r="B552" s="322" t="str">
        <f>IF('инд. оценка уровня 4 кл.'!V26=1,'инд. оценка уровня 2кл.'!$B$41,'инд. оценка уровня 2кл.'!$B$40)</f>
        <v>НИЖЕ БАЗОВОГО</v>
      </c>
      <c r="C552" s="323"/>
      <c r="D552" s="323"/>
      <c r="E552" s="323"/>
      <c r="F552" s="324"/>
      <c r="G552" s="322" t="str">
        <f>IF('инд. оценка уровня 4 кл.'!W26=1,'инд. оценка уровня 2кл.'!$B$41,'инд. оценка уровня 2кл.'!$B$40)</f>
        <v>НИЖЕ БАЗОВОГО</v>
      </c>
      <c r="H552" s="323"/>
      <c r="I552" s="323"/>
      <c r="J552" s="323"/>
      <c r="K552" s="323"/>
      <c r="L552" s="323"/>
      <c r="M552" s="323"/>
      <c r="N552" s="323"/>
      <c r="O552" s="323"/>
      <c r="P552" s="323"/>
      <c r="Q552" s="322" t="str">
        <f>IF('инд. оценка уровня 4 кл.'!X26=1,'инд. оценка уровня 2кл.'!$B$41,'инд. оценка уровня 2кл.'!$B$40)</f>
        <v>НИЖЕ БАЗОВОГО</v>
      </c>
      <c r="R552" s="323"/>
      <c r="S552" s="323"/>
      <c r="T552" s="324"/>
    </row>
    <row r="553" spans="1:21" s="245" customFormat="1" x14ac:dyDescent="0.2">
      <c r="A553" s="25" t="s">
        <v>49</v>
      </c>
      <c r="B553" s="22" t="str">
        <f>'инд. прогресс 4 кл.'!C27</f>
        <v>D</v>
      </c>
      <c r="C553" s="22" t="str">
        <f>'инд. прогресс 4 кл.'!D27</f>
        <v>D</v>
      </c>
      <c r="D553" s="22" t="str">
        <f>'инд. прогресс 4 кл.'!E27</f>
        <v>D</v>
      </c>
      <c r="E553" s="22" t="str">
        <f>'инд. прогресс 4 кл.'!F27</f>
        <v>D</v>
      </c>
      <c r="F553" s="22" t="str">
        <f>'инд. прогресс 4 кл.'!G27</f>
        <v>D</v>
      </c>
      <c r="G553" s="22" t="str">
        <f>'инд. прогресс 4 кл.'!H27</f>
        <v>D</v>
      </c>
      <c r="H553" s="22" t="str">
        <f>'инд. прогресс 4 кл.'!I27</f>
        <v>C</v>
      </c>
      <c r="I553" s="22" t="str">
        <f>'инд. прогресс 4 кл.'!J27</f>
        <v>D</v>
      </c>
      <c r="J553" s="22" t="str">
        <f>'инд. прогресс 4 кл.'!K27</f>
        <v>C</v>
      </c>
      <c r="K553" s="22" t="str">
        <f>'инд. прогресс 4 кл.'!L27</f>
        <v>C</v>
      </c>
      <c r="L553" s="22" t="str">
        <f>'инд. прогресс 4 кл.'!M27</f>
        <v>C</v>
      </c>
      <c r="M553" s="22" t="str">
        <f>'инд. прогресс 4 кл.'!N27</f>
        <v>D</v>
      </c>
      <c r="N553" s="22" t="str">
        <f>'инд. прогресс 4 кл.'!O27</f>
        <v>D</v>
      </c>
      <c r="O553" s="22" t="str">
        <f>'инд. прогресс 4 кл.'!P27</f>
        <v>C</v>
      </c>
      <c r="P553" s="22" t="str">
        <f>'инд. прогресс 4 кл.'!Q27</f>
        <v>D</v>
      </c>
      <c r="Q553" s="22" t="str">
        <f>'инд. прогресс 4 кл.'!R27</f>
        <v>D</v>
      </c>
      <c r="R553" s="22" t="str">
        <f>'инд. прогресс 4 кл.'!S27</f>
        <v>D</v>
      </c>
      <c r="S553" s="22" t="str">
        <f>'инд. прогресс 4 кл.'!T27</f>
        <v>D</v>
      </c>
      <c r="T553" s="22" t="str">
        <f>'инд. прогресс 4 кл.'!U27</f>
        <v>D</v>
      </c>
    </row>
    <row r="554" spans="1:21" ht="13.5" thickBot="1" x14ac:dyDescent="0.25">
      <c r="A554" s="196"/>
      <c r="B554" s="238"/>
      <c r="C554" s="238"/>
      <c r="D554" s="238"/>
      <c r="E554" s="238"/>
      <c r="F554" s="238"/>
      <c r="G554" s="238"/>
      <c r="H554" s="238"/>
      <c r="I554" s="238"/>
      <c r="J554" s="238"/>
      <c r="K554" s="238"/>
      <c r="L554" s="238"/>
      <c r="M554" s="238"/>
      <c r="N554" s="238"/>
      <c r="O554" s="238"/>
      <c r="P554" s="238"/>
      <c r="Q554" s="238"/>
      <c r="R554" s="238"/>
      <c r="S554" s="238"/>
      <c r="T554" s="238"/>
    </row>
    <row r="555" spans="1:21" ht="12.95" customHeight="1" x14ac:dyDescent="0.2">
      <c r="A555" s="331" t="s">
        <v>42</v>
      </c>
      <c r="B555" s="332"/>
      <c r="C555" s="332"/>
      <c r="D555" s="332"/>
      <c r="E555" s="332"/>
      <c r="F555" s="333"/>
      <c r="G555" s="238"/>
      <c r="H555" s="238"/>
      <c r="I555" s="238"/>
      <c r="J555" s="238"/>
      <c r="K555" s="238"/>
      <c r="L555" s="238"/>
      <c r="M555" s="238"/>
      <c r="N555" s="238"/>
      <c r="O555" s="238"/>
      <c r="P555" s="238"/>
      <c r="Q555" s="238"/>
      <c r="R555" s="238"/>
      <c r="S555" s="238"/>
      <c r="T555" s="238"/>
    </row>
    <row r="556" spans="1:21" ht="14.1" customHeight="1" thickBot="1" x14ac:dyDescent="0.25">
      <c r="A556" s="334"/>
      <c r="B556" s="335"/>
      <c r="C556" s="335"/>
      <c r="D556" s="335"/>
      <c r="E556" s="335"/>
      <c r="F556" s="336"/>
      <c r="G556" s="238"/>
      <c r="H556" s="238"/>
      <c r="I556" s="238"/>
      <c r="J556" s="238"/>
      <c r="K556" s="238"/>
      <c r="L556" s="238"/>
      <c r="M556" s="238"/>
      <c r="N556" s="238"/>
      <c r="O556" s="238"/>
      <c r="P556" s="238"/>
      <c r="Q556" s="238"/>
      <c r="R556" s="238"/>
      <c r="S556" s="238"/>
      <c r="T556" s="238"/>
    </row>
    <row r="557" spans="1:21" x14ac:dyDescent="0.2">
      <c r="A557" s="30" t="s">
        <v>128</v>
      </c>
      <c r="B557" s="319">
        <f>SUM(B551:T551)</f>
        <v>0</v>
      </c>
      <c r="C557" s="320"/>
      <c r="D557" s="320"/>
      <c r="E557" s="320"/>
      <c r="F557" s="321"/>
      <c r="G557" s="238"/>
      <c r="H557" s="238"/>
      <c r="I557" s="238"/>
      <c r="J557" s="238"/>
      <c r="K557" s="238"/>
      <c r="L557" s="238"/>
      <c r="M557" s="238"/>
      <c r="N557" s="238"/>
      <c r="O557" s="238"/>
      <c r="P557" s="238"/>
      <c r="Q557" s="238"/>
      <c r="R557" s="238"/>
      <c r="S557" s="238"/>
      <c r="T557" s="238"/>
    </row>
    <row r="558" spans="1:21" x14ac:dyDescent="0.2">
      <c r="A558" s="201" t="s">
        <v>30</v>
      </c>
      <c r="B558" s="501" t="str">
        <f>IF('инд. оценка уровня 4 кл.'!Y26=1,'инд. оценка уровня 2кл.'!$B$41,'инд. оценка уровня 2кл.'!$B$40)</f>
        <v>НИЖЕ БАЗОВОГО</v>
      </c>
      <c r="C558" s="502"/>
      <c r="D558" s="502"/>
      <c r="E558" s="502"/>
      <c r="F558" s="503"/>
      <c r="G558" s="238"/>
      <c r="H558" s="238"/>
      <c r="I558" s="238"/>
      <c r="J558" s="238"/>
      <c r="K558" s="238"/>
      <c r="L558" s="238"/>
      <c r="M558" s="238"/>
      <c r="N558" s="238"/>
      <c r="O558" s="238"/>
      <c r="P558" s="238"/>
      <c r="Q558" s="238"/>
      <c r="R558" s="238"/>
      <c r="S558" s="238"/>
      <c r="T558" s="238"/>
    </row>
    <row r="559" spans="1:21" x14ac:dyDescent="0.2">
      <c r="A559" s="202"/>
      <c r="B559" s="495"/>
      <c r="C559" s="495"/>
      <c r="D559" s="495"/>
      <c r="E559" s="495"/>
      <c r="F559" s="495"/>
      <c r="G559" s="238"/>
      <c r="H559" s="238"/>
      <c r="I559" s="238"/>
      <c r="J559" s="238"/>
      <c r="K559" s="238"/>
      <c r="L559" s="238"/>
      <c r="M559" s="238"/>
      <c r="N559" s="238"/>
      <c r="O559" s="238"/>
      <c r="P559" s="238"/>
      <c r="Q559" s="238"/>
      <c r="R559" s="238"/>
      <c r="S559" s="238"/>
      <c r="T559" s="238"/>
    </row>
    <row r="560" spans="1:21" x14ac:dyDescent="0.2">
      <c r="A560" s="32"/>
      <c r="B560" s="238"/>
      <c r="C560" s="238"/>
      <c r="D560" s="238"/>
      <c r="E560" s="238"/>
      <c r="F560" s="238"/>
      <c r="G560" s="238"/>
      <c r="H560" s="238"/>
      <c r="I560" s="238"/>
      <c r="J560" s="238"/>
      <c r="K560" s="238"/>
      <c r="L560" s="238"/>
      <c r="M560" s="238"/>
      <c r="N560" s="238"/>
      <c r="O560" s="238"/>
      <c r="P560" s="238"/>
      <c r="Q560" s="238"/>
      <c r="R560" s="238"/>
      <c r="S560" s="238"/>
      <c r="T560" s="238"/>
    </row>
    <row r="561" spans="1:21" x14ac:dyDescent="0.2">
      <c r="A561" s="32"/>
      <c r="B561" s="238"/>
      <c r="C561" s="238"/>
      <c r="D561" s="238"/>
      <c r="E561" s="238"/>
      <c r="F561" s="238"/>
      <c r="G561" s="238"/>
      <c r="H561" s="238"/>
      <c r="I561" s="238"/>
      <c r="J561" s="238"/>
      <c r="K561" s="238"/>
      <c r="L561" s="238"/>
      <c r="M561" s="238"/>
      <c r="N561" s="238"/>
      <c r="O561" s="238"/>
      <c r="P561" s="238"/>
      <c r="Q561" s="238"/>
      <c r="R561" s="238"/>
      <c r="S561" s="238"/>
      <c r="T561" s="238"/>
    </row>
    <row r="562" spans="1:21" x14ac:dyDescent="0.2">
      <c r="A562" s="33" t="s">
        <v>50</v>
      </c>
      <c r="B562" s="33"/>
      <c r="C562" s="27"/>
      <c r="D562" s="194"/>
      <c r="E562" s="194"/>
      <c r="F562" s="238"/>
      <c r="G562" s="238"/>
      <c r="H562" s="238"/>
      <c r="I562" s="238"/>
      <c r="J562" s="238"/>
      <c r="K562" s="238"/>
      <c r="L562" s="238"/>
      <c r="M562" s="238"/>
      <c r="N562" s="238"/>
      <c r="O562" s="238"/>
      <c r="P562" s="238"/>
      <c r="Q562" s="238"/>
      <c r="R562" s="238"/>
      <c r="S562" s="238"/>
      <c r="T562" s="238"/>
    </row>
    <row r="563" spans="1:21" x14ac:dyDescent="0.2">
      <c r="A563" s="34" t="s">
        <v>51</v>
      </c>
      <c r="B563" s="496"/>
      <c r="C563" s="496"/>
      <c r="D563" s="195"/>
      <c r="E563" s="194"/>
      <c r="F563" s="238"/>
      <c r="G563" s="238"/>
      <c r="H563" s="238"/>
      <c r="I563" s="238"/>
      <c r="J563" s="238"/>
      <c r="K563" s="238"/>
      <c r="L563" s="238"/>
      <c r="M563" s="238"/>
      <c r="N563" s="238"/>
      <c r="O563" s="238"/>
      <c r="P563" s="238"/>
      <c r="Q563" s="238"/>
      <c r="R563" s="238"/>
      <c r="S563" s="238"/>
      <c r="T563" s="238"/>
    </row>
    <row r="564" spans="1:21" x14ac:dyDescent="0.2">
      <c r="A564" s="34" t="s">
        <v>52</v>
      </c>
      <c r="B564" s="497"/>
      <c r="C564" s="497"/>
      <c r="D564" s="194"/>
      <c r="E564" s="194"/>
      <c r="F564" s="238"/>
      <c r="G564" s="238"/>
      <c r="H564" s="238"/>
      <c r="I564" s="238"/>
      <c r="J564" s="238"/>
      <c r="K564" s="238"/>
      <c r="L564" s="238"/>
      <c r="M564" s="238"/>
      <c r="N564" s="238"/>
      <c r="O564" s="238"/>
      <c r="P564" s="238"/>
      <c r="Q564" s="238"/>
      <c r="R564" s="238"/>
      <c r="S564" s="238"/>
      <c r="T564" s="238"/>
    </row>
    <row r="565" spans="1:21" x14ac:dyDescent="0.2">
      <c r="A565" s="32"/>
      <c r="B565" s="238"/>
      <c r="C565" s="238"/>
      <c r="D565" s="238"/>
      <c r="E565" s="238"/>
      <c r="F565" s="238"/>
      <c r="G565" s="238"/>
      <c r="H565" s="238"/>
      <c r="I565" s="238"/>
      <c r="J565" s="238"/>
      <c r="K565" s="238"/>
      <c r="L565" s="238"/>
      <c r="M565" s="238"/>
      <c r="N565" s="238"/>
      <c r="O565" s="238"/>
      <c r="P565" s="238"/>
      <c r="Q565" s="238"/>
      <c r="R565" s="238"/>
      <c r="S565" s="238"/>
      <c r="T565" s="238"/>
    </row>
    <row r="566" spans="1:21" x14ac:dyDescent="0.2">
      <c r="A566" s="32"/>
      <c r="B566" s="238"/>
      <c r="C566" s="238"/>
      <c r="D566" s="238"/>
      <c r="E566" s="238"/>
      <c r="F566" s="238"/>
      <c r="G566" s="238"/>
      <c r="H566" s="238"/>
      <c r="I566" s="238"/>
      <c r="J566" s="238"/>
      <c r="K566" s="238"/>
      <c r="L566" s="238"/>
      <c r="M566" s="238"/>
      <c r="N566" s="238"/>
      <c r="O566" s="238"/>
      <c r="P566" s="238"/>
      <c r="Q566" s="238"/>
      <c r="R566" s="238"/>
      <c r="S566" s="238"/>
      <c r="T566" s="238"/>
    </row>
    <row r="567" spans="1:21" x14ac:dyDescent="0.2">
      <c r="A567" s="32"/>
      <c r="B567" s="238"/>
      <c r="C567" s="238"/>
      <c r="D567" s="238"/>
      <c r="E567" s="238"/>
      <c r="F567" s="238"/>
      <c r="G567" s="238"/>
      <c r="H567" s="238"/>
      <c r="I567" s="238"/>
      <c r="J567" s="238"/>
      <c r="K567" s="238"/>
      <c r="L567" s="238"/>
      <c r="M567" s="238"/>
      <c r="N567" s="238"/>
      <c r="O567" s="238"/>
      <c r="P567" s="238"/>
      <c r="Q567" s="238"/>
      <c r="R567" s="238"/>
      <c r="S567" s="238"/>
      <c r="T567" s="238"/>
    </row>
    <row r="568" spans="1:21" x14ac:dyDescent="0.2">
      <c r="A568" s="32"/>
      <c r="B568" s="238"/>
      <c r="C568" s="238"/>
      <c r="D568" s="238"/>
      <c r="E568" s="238"/>
      <c r="F568" s="238"/>
      <c r="G568" s="238"/>
      <c r="H568" s="238"/>
      <c r="I568" s="238"/>
      <c r="J568" s="238"/>
      <c r="K568" s="238"/>
      <c r="L568" s="238"/>
      <c r="M568" s="238"/>
      <c r="N568" s="238"/>
      <c r="O568" s="238"/>
      <c r="P568" s="238"/>
      <c r="Q568" s="238"/>
      <c r="R568" s="238"/>
      <c r="S568" s="238"/>
      <c r="T568" s="238"/>
    </row>
    <row r="569" spans="1:21" x14ac:dyDescent="0.2">
      <c r="A569" s="32"/>
      <c r="B569" s="238"/>
      <c r="C569" s="238"/>
      <c r="D569" s="238"/>
      <c r="E569" s="238"/>
      <c r="F569" s="238"/>
      <c r="G569" s="238"/>
      <c r="H569" s="238"/>
      <c r="I569" s="238"/>
      <c r="J569" s="238"/>
      <c r="K569" s="238"/>
      <c r="L569" s="238"/>
      <c r="M569" s="238"/>
      <c r="N569" s="238"/>
      <c r="O569" s="238"/>
      <c r="P569" s="238"/>
      <c r="Q569" s="238"/>
      <c r="R569" s="238"/>
      <c r="S569" s="238"/>
      <c r="T569" s="238"/>
    </row>
    <row r="570" spans="1:21" x14ac:dyDescent="0.2">
      <c r="A570" s="32"/>
      <c r="B570" s="238"/>
      <c r="C570" s="238"/>
      <c r="D570" s="238"/>
      <c r="E570" s="238"/>
      <c r="F570" s="238"/>
      <c r="G570" s="238"/>
      <c r="H570" s="238"/>
      <c r="I570" s="238"/>
      <c r="J570" s="238"/>
      <c r="K570" s="238"/>
      <c r="L570" s="238"/>
      <c r="M570" s="238"/>
      <c r="N570" s="238"/>
      <c r="O570" s="238"/>
      <c r="P570" s="238"/>
      <c r="Q570" s="238"/>
      <c r="R570" s="238"/>
      <c r="S570" s="238"/>
      <c r="T570" s="238"/>
    </row>
    <row r="571" spans="1:21" x14ac:dyDescent="0.2">
      <c r="A571" s="32"/>
      <c r="B571" s="238"/>
      <c r="C571" s="238"/>
      <c r="D571" s="238"/>
      <c r="E571" s="238"/>
      <c r="F571" s="238"/>
      <c r="G571" s="238"/>
      <c r="H571" s="238"/>
      <c r="I571" s="238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</row>
    <row r="572" spans="1:21" x14ac:dyDescent="0.2">
      <c r="A572" s="32"/>
      <c r="B572" s="238"/>
      <c r="C572" s="238"/>
      <c r="D572" s="238"/>
      <c r="E572" s="238"/>
      <c r="F572" s="238"/>
      <c r="G572" s="238"/>
      <c r="H572" s="238"/>
      <c r="I572" s="238"/>
      <c r="J572" s="238"/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</row>
    <row r="573" spans="1:21" ht="18.75" x14ac:dyDescent="0.2">
      <c r="A573" s="504" t="s">
        <v>142</v>
      </c>
      <c r="B573" s="504"/>
      <c r="C573" s="504"/>
      <c r="D573" s="504"/>
      <c r="E573" s="504"/>
      <c r="F573" s="504"/>
      <c r="G573" s="504"/>
      <c r="H573" s="504"/>
      <c r="I573" s="504"/>
      <c r="J573" s="504"/>
      <c r="K573" s="504"/>
      <c r="L573" s="504"/>
      <c r="M573" s="504"/>
      <c r="N573" s="504"/>
      <c r="O573" s="504"/>
      <c r="P573" s="504"/>
      <c r="Q573" s="504"/>
      <c r="R573" s="504"/>
      <c r="S573" s="504"/>
      <c r="T573" s="504"/>
      <c r="U573" s="504"/>
    </row>
    <row r="574" spans="1:21" ht="18.75" thickBot="1" x14ac:dyDescent="0.3">
      <c r="A574" s="505" t="str">
        <f>A577</f>
        <v>Чолпонкулов Эмир</v>
      </c>
      <c r="B574" s="505"/>
      <c r="C574" s="505"/>
      <c r="D574" s="505"/>
      <c r="E574" s="505"/>
      <c r="F574" s="505"/>
      <c r="G574" s="505"/>
      <c r="H574" s="505"/>
      <c r="I574" s="505"/>
      <c r="J574" s="505"/>
      <c r="K574" s="505"/>
      <c r="L574" s="505"/>
      <c r="M574" s="505"/>
      <c r="N574" s="505"/>
      <c r="O574" s="505"/>
      <c r="P574" s="505"/>
      <c r="Q574" s="505"/>
      <c r="R574" s="505"/>
      <c r="S574" s="505"/>
      <c r="T574" s="505"/>
      <c r="U574" s="15">
        <f>U548+1</f>
        <v>23</v>
      </c>
    </row>
    <row r="575" spans="1:21" x14ac:dyDescent="0.2">
      <c r="A575" s="16"/>
      <c r="B575" s="328" t="s">
        <v>18</v>
      </c>
      <c r="C575" s="329"/>
      <c r="D575" s="506"/>
      <c r="E575" s="506"/>
      <c r="F575" s="330"/>
      <c r="G575" s="328" t="s">
        <v>19</v>
      </c>
      <c r="H575" s="329"/>
      <c r="I575" s="329"/>
      <c r="J575" s="329"/>
      <c r="K575" s="329"/>
      <c r="L575" s="329"/>
      <c r="M575" s="329"/>
      <c r="N575" s="329"/>
      <c r="O575" s="329"/>
      <c r="P575" s="329"/>
      <c r="Q575" s="328" t="s">
        <v>34</v>
      </c>
      <c r="R575" s="329"/>
      <c r="S575" s="506"/>
      <c r="T575" s="330"/>
    </row>
    <row r="576" spans="1:21" ht="92.25" thickBot="1" x14ac:dyDescent="0.25">
      <c r="A576" s="17"/>
      <c r="B576" s="18" t="s">
        <v>39</v>
      </c>
      <c r="C576" s="19" t="s">
        <v>3</v>
      </c>
      <c r="D576" s="188" t="s">
        <v>13</v>
      </c>
      <c r="E576" s="188" t="s">
        <v>93</v>
      </c>
      <c r="F576" s="20" t="s">
        <v>94</v>
      </c>
      <c r="G576" s="18" t="s">
        <v>4</v>
      </c>
      <c r="H576" s="19" t="s">
        <v>5</v>
      </c>
      <c r="I576" s="19" t="s">
        <v>36</v>
      </c>
      <c r="J576" s="19" t="s">
        <v>40</v>
      </c>
      <c r="K576" s="19" t="s">
        <v>35</v>
      </c>
      <c r="L576" s="19" t="s">
        <v>8</v>
      </c>
      <c r="M576" s="19" t="s">
        <v>17</v>
      </c>
      <c r="N576" s="19" t="s">
        <v>124</v>
      </c>
      <c r="O576" s="19" t="s">
        <v>90</v>
      </c>
      <c r="P576" s="19" t="s">
        <v>123</v>
      </c>
      <c r="Q576" s="18" t="s">
        <v>14</v>
      </c>
      <c r="R576" s="19" t="s">
        <v>15</v>
      </c>
      <c r="S576" s="188" t="s">
        <v>16</v>
      </c>
      <c r="T576" s="20" t="s">
        <v>131</v>
      </c>
    </row>
    <row r="577" spans="1:20" x14ac:dyDescent="0.2">
      <c r="A577" s="21" t="str">
        <f>'Первичные данные 4 кл.'!B28</f>
        <v>Чолпонкулов Эмир</v>
      </c>
      <c r="B577" s="22">
        <f>'Первичные данные 4 кл.'!E28</f>
        <v>0</v>
      </c>
      <c r="C577" s="22">
        <f>'Первичные данные 4 кл.'!H28</f>
        <v>0</v>
      </c>
      <c r="D577" s="23">
        <f>'Первичные данные 4 кл.'!K28</f>
        <v>0</v>
      </c>
      <c r="E577" s="23">
        <f>'Первичные данные 4 кл.'!N28</f>
        <v>0</v>
      </c>
      <c r="F577" s="23">
        <f>'Первичные данные 4 кл.'!Q28</f>
        <v>0</v>
      </c>
      <c r="G577" s="23">
        <f>'Первичные данные 4 кл.'!U28</f>
        <v>0</v>
      </c>
      <c r="H577" s="23">
        <f>'Первичные данные 4 кл.'!Y28</f>
        <v>0</v>
      </c>
      <c r="I577" s="23">
        <f>'Первичные данные 4 кл.'!AC28</f>
        <v>0</v>
      </c>
      <c r="J577" s="23">
        <f>'Первичные данные 4 кл.'!AG28</f>
        <v>0</v>
      </c>
      <c r="K577" s="23">
        <f>'Первичные данные 4 кл.'!AK28</f>
        <v>0</v>
      </c>
      <c r="L577" s="23">
        <f>'Первичные данные 4 кл.'!AO28</f>
        <v>0</v>
      </c>
      <c r="M577" s="23">
        <f>'Первичные данные 4 кл.'!AS28</f>
        <v>0</v>
      </c>
      <c r="N577" s="23">
        <f>'Первичные данные 4 кл.'!AW28</f>
        <v>0</v>
      </c>
      <c r="O577" s="23">
        <f>'Первичные данные 4 кл.'!BA28</f>
        <v>0</v>
      </c>
      <c r="P577" s="23">
        <f>'Первичные данные 4 кл.'!BE28</f>
        <v>0</v>
      </c>
      <c r="Q577" s="23">
        <f>'Первичные данные 4 кл.'!BI28</f>
        <v>0</v>
      </c>
      <c r="R577" s="23">
        <f>'Первичные данные 4 кл.'!BM28</f>
        <v>0</v>
      </c>
      <c r="S577" s="23">
        <f>'Первичные данные 4 кл.'!BQ28</f>
        <v>0</v>
      </c>
      <c r="T577" s="23">
        <f>'Первичные данные 4 кл.'!BU28</f>
        <v>0</v>
      </c>
    </row>
    <row r="578" spans="1:20" ht="13.5" thickBot="1" x14ac:dyDescent="0.25">
      <c r="A578" s="25" t="s">
        <v>47</v>
      </c>
      <c r="B578" s="322" t="str">
        <f>IF('инд. оценка уровня 4 кл.'!V27=1,'инд. оценка уровня 2кл.'!$B$41,'инд. оценка уровня 2кл.'!$B$40)</f>
        <v>НИЖЕ БАЗОВОГО</v>
      </c>
      <c r="C578" s="323"/>
      <c r="D578" s="323"/>
      <c r="E578" s="323"/>
      <c r="F578" s="324"/>
      <c r="G578" s="322" t="str">
        <f>IF('инд. оценка уровня 4 кл.'!W27=1,'инд. оценка уровня 2кл.'!$B$41,'инд. оценка уровня 2кл.'!$B$40)</f>
        <v>НИЖЕ БАЗОВОГО</v>
      </c>
      <c r="H578" s="323"/>
      <c r="I578" s="323"/>
      <c r="J578" s="323"/>
      <c r="K578" s="323"/>
      <c r="L578" s="323"/>
      <c r="M578" s="323"/>
      <c r="N578" s="323"/>
      <c r="O578" s="323"/>
      <c r="P578" s="323"/>
      <c r="Q578" s="322" t="str">
        <f>IF('инд. оценка уровня 4 кл.'!X27=1,'инд. оценка уровня 2кл.'!$B$41,'инд. оценка уровня 2кл.'!$B$40)</f>
        <v>НИЖЕ БАЗОВОГО</v>
      </c>
      <c r="R578" s="323"/>
      <c r="S578" s="323"/>
      <c r="T578" s="324"/>
    </row>
    <row r="579" spans="1:20" s="245" customFormat="1" x14ac:dyDescent="0.2">
      <c r="A579" s="25" t="s">
        <v>49</v>
      </c>
      <c r="B579" s="22" t="str">
        <f>'инд. прогресс 4 кл.'!C28</f>
        <v>D</v>
      </c>
      <c r="C579" s="22" t="str">
        <f>'инд. прогресс 4 кл.'!D28</f>
        <v>D</v>
      </c>
      <c r="D579" s="22" t="str">
        <f>'инд. прогресс 4 кл.'!E28</f>
        <v>D</v>
      </c>
      <c r="E579" s="22" t="str">
        <f>'инд. прогресс 4 кл.'!F28</f>
        <v>D</v>
      </c>
      <c r="F579" s="22" t="str">
        <f>'инд. прогресс 4 кл.'!G28</f>
        <v>D</v>
      </c>
      <c r="G579" s="22" t="str">
        <f>'инд. прогресс 4 кл.'!H28</f>
        <v>C</v>
      </c>
      <c r="H579" s="22" t="str">
        <f>'инд. прогресс 4 кл.'!I28</f>
        <v>C</v>
      </c>
      <c r="I579" s="22" t="str">
        <f>'инд. прогресс 4 кл.'!J28</f>
        <v>C</v>
      </c>
      <c r="J579" s="22" t="str">
        <f>'инд. прогресс 4 кл.'!K28</f>
        <v>C</v>
      </c>
      <c r="K579" s="22" t="str">
        <f>'инд. прогресс 4 кл.'!L28</f>
        <v>C</v>
      </c>
      <c r="L579" s="22" t="str">
        <f>'инд. прогресс 4 кл.'!M28</f>
        <v>C</v>
      </c>
      <c r="M579" s="22" t="str">
        <f>'инд. прогресс 4 кл.'!N28</f>
        <v>C</v>
      </c>
      <c r="N579" s="22" t="str">
        <f>'инд. прогресс 4 кл.'!O28</f>
        <v>C</v>
      </c>
      <c r="O579" s="22" t="str">
        <f>'инд. прогресс 4 кл.'!P28</f>
        <v>C</v>
      </c>
      <c r="P579" s="22" t="str">
        <f>'инд. прогресс 4 кл.'!Q28</f>
        <v>C</v>
      </c>
      <c r="Q579" s="22" t="str">
        <f>'инд. прогресс 4 кл.'!R28</f>
        <v>D</v>
      </c>
      <c r="R579" s="22" t="str">
        <f>'инд. прогресс 4 кл.'!S28</f>
        <v>C</v>
      </c>
      <c r="S579" s="22" t="str">
        <f>'инд. прогресс 4 кл.'!T28</f>
        <v>C</v>
      </c>
      <c r="T579" s="22" t="str">
        <f>'инд. прогресс 4 кл.'!U28</f>
        <v>C</v>
      </c>
    </row>
    <row r="580" spans="1:20" ht="13.5" thickBot="1" x14ac:dyDescent="0.25">
      <c r="A580" s="196"/>
      <c r="B580" s="238"/>
      <c r="C580" s="238"/>
      <c r="D580" s="238"/>
      <c r="E580" s="238"/>
      <c r="F580" s="238"/>
      <c r="G580" s="238"/>
      <c r="H580" s="238"/>
      <c r="I580" s="238"/>
      <c r="J580" s="238"/>
      <c r="K580" s="238"/>
      <c r="L580" s="238"/>
      <c r="M580" s="238"/>
      <c r="N580" s="238"/>
      <c r="O580" s="238"/>
      <c r="P580" s="238"/>
      <c r="Q580" s="238"/>
      <c r="R580" s="238"/>
      <c r="S580" s="238"/>
      <c r="T580" s="238"/>
    </row>
    <row r="581" spans="1:20" ht="12.95" customHeight="1" x14ac:dyDescent="0.2">
      <c r="A581" s="331" t="s">
        <v>42</v>
      </c>
      <c r="B581" s="332"/>
      <c r="C581" s="332"/>
      <c r="D581" s="332"/>
      <c r="E581" s="332"/>
      <c r="F581" s="333"/>
      <c r="G581" s="238"/>
      <c r="H581" s="238"/>
      <c r="I581" s="238"/>
      <c r="J581" s="238"/>
      <c r="K581" s="238"/>
      <c r="L581" s="238"/>
      <c r="M581" s="238"/>
      <c r="N581" s="238"/>
      <c r="O581" s="238"/>
      <c r="P581" s="238"/>
      <c r="Q581" s="238"/>
      <c r="R581" s="238"/>
      <c r="S581" s="238"/>
      <c r="T581" s="238"/>
    </row>
    <row r="582" spans="1:20" ht="14.1" customHeight="1" thickBot="1" x14ac:dyDescent="0.25">
      <c r="A582" s="334"/>
      <c r="B582" s="335"/>
      <c r="C582" s="335"/>
      <c r="D582" s="335"/>
      <c r="E582" s="335"/>
      <c r="F582" s="336"/>
      <c r="G582" s="238"/>
      <c r="H582" s="238"/>
      <c r="I582" s="238"/>
      <c r="J582" s="238"/>
      <c r="K582" s="238"/>
      <c r="L582" s="238"/>
      <c r="M582" s="238"/>
      <c r="N582" s="238"/>
      <c r="O582" s="238"/>
      <c r="P582" s="238"/>
      <c r="Q582" s="238"/>
      <c r="R582" s="238"/>
      <c r="S582" s="238"/>
      <c r="T582" s="238"/>
    </row>
    <row r="583" spans="1:20" x14ac:dyDescent="0.2">
      <c r="A583" s="30" t="s">
        <v>128</v>
      </c>
      <c r="B583" s="319">
        <f>SUM(B577:T577)</f>
        <v>0</v>
      </c>
      <c r="C583" s="320"/>
      <c r="D583" s="320"/>
      <c r="E583" s="320"/>
      <c r="F583" s="321"/>
      <c r="G583" s="238"/>
      <c r="H583" s="238"/>
      <c r="I583" s="238"/>
      <c r="J583" s="238"/>
      <c r="K583" s="238"/>
      <c r="L583" s="238"/>
      <c r="M583" s="238"/>
      <c r="N583" s="238"/>
      <c r="O583" s="238"/>
      <c r="P583" s="238"/>
      <c r="Q583" s="238"/>
      <c r="R583" s="238"/>
      <c r="S583" s="238"/>
      <c r="T583" s="238"/>
    </row>
    <row r="584" spans="1:20" x14ac:dyDescent="0.2">
      <c r="A584" s="201" t="s">
        <v>30</v>
      </c>
      <c r="B584" s="501" t="str">
        <f>IF('инд. оценка уровня 4 кл.'!Y27=1,'инд. оценка уровня 2кл.'!$B$41,'инд. оценка уровня 2кл.'!$B$40)</f>
        <v>НИЖЕ БАЗОВОГО</v>
      </c>
      <c r="C584" s="502"/>
      <c r="D584" s="502"/>
      <c r="E584" s="502"/>
      <c r="F584" s="503"/>
      <c r="G584" s="238"/>
      <c r="H584" s="238"/>
      <c r="I584" s="238"/>
      <c r="J584" s="238"/>
      <c r="K584" s="238"/>
      <c r="L584" s="238"/>
      <c r="M584" s="238"/>
      <c r="N584" s="238"/>
      <c r="O584" s="238"/>
      <c r="P584" s="238"/>
      <c r="Q584" s="238"/>
      <c r="R584" s="238"/>
      <c r="S584" s="238"/>
      <c r="T584" s="238"/>
    </row>
    <row r="585" spans="1:20" x14ac:dyDescent="0.2">
      <c r="A585" s="202"/>
      <c r="B585" s="495"/>
      <c r="C585" s="495"/>
      <c r="D585" s="495"/>
      <c r="E585" s="495"/>
      <c r="F585" s="495"/>
      <c r="G585" s="238"/>
      <c r="H585" s="238"/>
      <c r="I585" s="238"/>
      <c r="J585" s="238"/>
      <c r="K585" s="238"/>
      <c r="L585" s="238"/>
      <c r="M585" s="238"/>
      <c r="N585" s="238"/>
      <c r="O585" s="238"/>
      <c r="P585" s="238"/>
      <c r="Q585" s="238"/>
      <c r="R585" s="238"/>
      <c r="S585" s="238"/>
      <c r="T585" s="238"/>
    </row>
    <row r="586" spans="1:20" x14ac:dyDescent="0.2">
      <c r="A586" s="32"/>
      <c r="B586" s="238"/>
      <c r="C586" s="238"/>
      <c r="D586" s="238"/>
      <c r="E586" s="238"/>
      <c r="F586" s="238"/>
      <c r="G586" s="238"/>
      <c r="H586" s="238"/>
      <c r="I586" s="238"/>
      <c r="J586" s="238"/>
      <c r="K586" s="238"/>
      <c r="L586" s="238"/>
      <c r="M586" s="238"/>
      <c r="N586" s="238"/>
      <c r="O586" s="238"/>
      <c r="P586" s="238"/>
      <c r="Q586" s="238"/>
      <c r="R586" s="238"/>
      <c r="S586" s="238"/>
      <c r="T586" s="238"/>
    </row>
    <row r="587" spans="1:20" x14ac:dyDescent="0.2">
      <c r="A587" s="32"/>
      <c r="B587" s="238"/>
      <c r="C587" s="238"/>
      <c r="D587" s="238"/>
      <c r="E587" s="238"/>
      <c r="F587" s="238"/>
      <c r="G587" s="238"/>
      <c r="H587" s="238"/>
      <c r="I587" s="238"/>
      <c r="J587" s="238"/>
      <c r="K587" s="238"/>
      <c r="L587" s="238"/>
      <c r="M587" s="238"/>
      <c r="N587" s="238"/>
      <c r="O587" s="238"/>
      <c r="P587" s="238"/>
      <c r="Q587" s="238"/>
      <c r="R587" s="238"/>
      <c r="S587" s="238"/>
      <c r="T587" s="238"/>
    </row>
    <row r="588" spans="1:20" x14ac:dyDescent="0.2">
      <c r="A588" s="33" t="s">
        <v>50</v>
      </c>
      <c r="B588" s="33"/>
      <c r="C588" s="27"/>
      <c r="D588" s="194"/>
      <c r="E588" s="194"/>
      <c r="F588" s="238"/>
      <c r="G588" s="238"/>
      <c r="H588" s="238"/>
      <c r="I588" s="238"/>
      <c r="J588" s="238"/>
      <c r="K588" s="238"/>
      <c r="L588" s="238"/>
      <c r="M588" s="238"/>
      <c r="N588" s="238"/>
      <c r="O588" s="238"/>
      <c r="P588" s="238"/>
      <c r="Q588" s="238"/>
      <c r="R588" s="238"/>
      <c r="S588" s="238"/>
      <c r="T588" s="238"/>
    </row>
    <row r="589" spans="1:20" x14ac:dyDescent="0.2">
      <c r="A589" s="34" t="s">
        <v>51</v>
      </c>
      <c r="B589" s="496"/>
      <c r="C589" s="496"/>
      <c r="D589" s="195"/>
      <c r="E589" s="194"/>
      <c r="F589" s="238"/>
      <c r="G589" s="238"/>
      <c r="H589" s="238"/>
      <c r="I589" s="238"/>
      <c r="J589" s="238"/>
      <c r="K589" s="238"/>
      <c r="L589" s="238"/>
      <c r="M589" s="238"/>
      <c r="N589" s="238"/>
      <c r="O589" s="238"/>
      <c r="P589" s="238"/>
      <c r="Q589" s="238"/>
      <c r="R589" s="238"/>
      <c r="S589" s="238"/>
      <c r="T589" s="238"/>
    </row>
    <row r="590" spans="1:20" x14ac:dyDescent="0.2">
      <c r="A590" s="34" t="s">
        <v>52</v>
      </c>
      <c r="B590" s="497"/>
      <c r="C590" s="497"/>
      <c r="D590" s="194"/>
      <c r="E590" s="194"/>
      <c r="F590" s="238"/>
      <c r="G590" s="238"/>
      <c r="H590" s="238"/>
      <c r="I590" s="238"/>
      <c r="J590" s="238"/>
      <c r="K590" s="238"/>
      <c r="L590" s="238"/>
      <c r="M590" s="238"/>
      <c r="N590" s="238"/>
      <c r="O590" s="238"/>
      <c r="P590" s="238"/>
      <c r="Q590" s="238"/>
      <c r="R590" s="238"/>
      <c r="S590" s="238"/>
      <c r="T590" s="238"/>
    </row>
    <row r="591" spans="1:20" x14ac:dyDescent="0.2">
      <c r="A591" s="32"/>
      <c r="B591" s="238"/>
      <c r="C591" s="238"/>
      <c r="D591" s="238"/>
      <c r="E591" s="238"/>
      <c r="F591" s="238"/>
      <c r="G591" s="238"/>
      <c r="H591" s="238"/>
      <c r="I591" s="238"/>
      <c r="J591" s="238"/>
      <c r="K591" s="238"/>
      <c r="L591" s="238"/>
      <c r="M591" s="238"/>
      <c r="N591" s="238"/>
      <c r="O591" s="238"/>
      <c r="P591" s="238"/>
      <c r="Q591" s="238"/>
      <c r="R591" s="238"/>
      <c r="S591" s="238"/>
      <c r="T591" s="238"/>
    </row>
    <row r="592" spans="1:20" x14ac:dyDescent="0.2">
      <c r="A592" s="32"/>
      <c r="B592" s="238"/>
      <c r="C592" s="238"/>
      <c r="D592" s="238"/>
      <c r="E592" s="238"/>
      <c r="F592" s="238"/>
      <c r="G592" s="238"/>
      <c r="H592" s="238"/>
      <c r="I592" s="238"/>
      <c r="J592" s="238"/>
      <c r="K592" s="238"/>
      <c r="L592" s="238"/>
      <c r="M592" s="238"/>
      <c r="N592" s="238"/>
      <c r="O592" s="238"/>
      <c r="P592" s="238"/>
      <c r="Q592" s="238"/>
      <c r="R592" s="238"/>
      <c r="S592" s="238"/>
      <c r="T592" s="238"/>
    </row>
    <row r="593" spans="1:21" x14ac:dyDescent="0.2">
      <c r="A593" s="32"/>
      <c r="B593" s="238"/>
      <c r="C593" s="238"/>
      <c r="D593" s="238"/>
      <c r="E593" s="238"/>
      <c r="F593" s="238"/>
      <c r="G593" s="238"/>
      <c r="H593" s="238"/>
      <c r="I593" s="238"/>
      <c r="J593" s="238"/>
      <c r="K593" s="238"/>
      <c r="L593" s="238"/>
      <c r="M593" s="238"/>
      <c r="N593" s="238"/>
      <c r="O593" s="238"/>
      <c r="P593" s="238"/>
      <c r="Q593" s="238"/>
      <c r="R593" s="238"/>
      <c r="S593" s="238"/>
      <c r="T593" s="238"/>
    </row>
    <row r="594" spans="1:21" x14ac:dyDescent="0.2">
      <c r="A594" s="32"/>
      <c r="B594" s="238"/>
      <c r="C594" s="238"/>
      <c r="D594" s="238"/>
      <c r="E594" s="238"/>
      <c r="F594" s="238"/>
      <c r="G594" s="238"/>
      <c r="H594" s="238"/>
      <c r="I594" s="238"/>
      <c r="J594" s="238"/>
      <c r="K594" s="238"/>
      <c r="L594" s="238"/>
      <c r="M594" s="238"/>
      <c r="N594" s="238"/>
      <c r="O594" s="238"/>
      <c r="P594" s="238"/>
      <c r="Q594" s="238"/>
      <c r="R594" s="238"/>
      <c r="S594" s="238"/>
      <c r="T594" s="238"/>
    </row>
    <row r="595" spans="1:21" x14ac:dyDescent="0.2">
      <c r="A595" s="32"/>
      <c r="B595" s="238"/>
      <c r="C595" s="238"/>
      <c r="D595" s="238"/>
      <c r="E595" s="238"/>
      <c r="F595" s="238"/>
      <c r="G595" s="238"/>
      <c r="H595" s="238"/>
      <c r="I595" s="238"/>
      <c r="J595" s="238"/>
      <c r="K595" s="238"/>
      <c r="L595" s="238"/>
      <c r="M595" s="238"/>
      <c r="N595" s="238"/>
      <c r="O595" s="238"/>
      <c r="P595" s="238"/>
      <c r="Q595" s="238"/>
      <c r="R595" s="238"/>
      <c r="S595" s="238"/>
      <c r="T595" s="238"/>
    </row>
    <row r="596" spans="1:21" x14ac:dyDescent="0.2">
      <c r="A596" s="32"/>
      <c r="B596" s="238"/>
      <c r="C596" s="238"/>
      <c r="D596" s="238"/>
      <c r="E596" s="238"/>
      <c r="F596" s="238"/>
      <c r="G596" s="238"/>
      <c r="H596" s="238"/>
      <c r="I596" s="238"/>
      <c r="J596" s="238"/>
      <c r="K596" s="238"/>
      <c r="L596" s="238"/>
      <c r="M596" s="238"/>
      <c r="N596" s="238"/>
      <c r="O596" s="238"/>
      <c r="P596" s="238"/>
      <c r="Q596" s="238"/>
      <c r="R596" s="238"/>
      <c r="S596" s="238"/>
      <c r="T596" s="238"/>
    </row>
    <row r="597" spans="1:21" x14ac:dyDescent="0.2">
      <c r="A597" s="32"/>
      <c r="B597" s="238"/>
      <c r="C597" s="238"/>
      <c r="D597" s="238"/>
      <c r="E597" s="238"/>
      <c r="F597" s="238"/>
      <c r="G597" s="238"/>
      <c r="H597" s="238"/>
      <c r="I597" s="238"/>
      <c r="J597" s="238"/>
      <c r="K597" s="238"/>
      <c r="L597" s="238"/>
      <c r="M597" s="238"/>
      <c r="N597" s="238"/>
      <c r="O597" s="238"/>
      <c r="P597" s="238"/>
      <c r="Q597" s="238"/>
      <c r="R597" s="238"/>
      <c r="S597" s="238"/>
      <c r="T597" s="238"/>
    </row>
    <row r="598" spans="1:21" x14ac:dyDescent="0.2">
      <c r="A598" s="32"/>
      <c r="B598" s="238"/>
      <c r="C598" s="238"/>
      <c r="D598" s="238"/>
      <c r="E598" s="238"/>
      <c r="F598" s="238"/>
      <c r="G598" s="238"/>
      <c r="H598" s="238"/>
      <c r="I598" s="238"/>
      <c r="J598" s="238"/>
      <c r="K598" s="238"/>
      <c r="L598" s="238"/>
      <c r="M598" s="238"/>
      <c r="N598" s="238"/>
      <c r="O598" s="238"/>
      <c r="P598" s="238"/>
      <c r="Q598" s="238"/>
      <c r="R598" s="238"/>
      <c r="S598" s="238"/>
      <c r="T598" s="238"/>
    </row>
    <row r="599" spans="1:21" ht="18.75" x14ac:dyDescent="0.2">
      <c r="A599" s="504" t="s">
        <v>142</v>
      </c>
      <c r="B599" s="504"/>
      <c r="C599" s="504"/>
      <c r="D599" s="504"/>
      <c r="E599" s="504"/>
      <c r="F599" s="504"/>
      <c r="G599" s="504"/>
      <c r="H599" s="504"/>
      <c r="I599" s="504"/>
      <c r="J599" s="504"/>
      <c r="K599" s="504"/>
      <c r="L599" s="504"/>
      <c r="M599" s="504"/>
      <c r="N599" s="504"/>
      <c r="O599" s="504"/>
      <c r="P599" s="504"/>
      <c r="Q599" s="504"/>
      <c r="R599" s="504"/>
      <c r="S599" s="504"/>
      <c r="T599" s="504"/>
      <c r="U599" s="504"/>
    </row>
    <row r="600" spans="1:21" ht="18.75" thickBot="1" x14ac:dyDescent="0.3">
      <c r="A600" s="505" t="str">
        <f>A603</f>
        <v>Шарипов Илья</v>
      </c>
      <c r="B600" s="505"/>
      <c r="C600" s="505"/>
      <c r="D600" s="505"/>
      <c r="E600" s="505"/>
      <c r="F600" s="505"/>
      <c r="G600" s="505"/>
      <c r="H600" s="505"/>
      <c r="I600" s="505"/>
      <c r="J600" s="505"/>
      <c r="K600" s="505"/>
      <c r="L600" s="505"/>
      <c r="M600" s="505"/>
      <c r="N600" s="505"/>
      <c r="O600" s="505"/>
      <c r="P600" s="505"/>
      <c r="Q600" s="505"/>
      <c r="R600" s="505"/>
      <c r="S600" s="505"/>
      <c r="T600" s="505"/>
      <c r="U600" s="15">
        <f>U574+1</f>
        <v>24</v>
      </c>
    </row>
    <row r="601" spans="1:21" x14ac:dyDescent="0.2">
      <c r="A601" s="16"/>
      <c r="B601" s="328" t="s">
        <v>18</v>
      </c>
      <c r="C601" s="329"/>
      <c r="D601" s="506"/>
      <c r="E601" s="506"/>
      <c r="F601" s="330"/>
      <c r="G601" s="328" t="s">
        <v>19</v>
      </c>
      <c r="H601" s="329"/>
      <c r="I601" s="329"/>
      <c r="J601" s="329"/>
      <c r="K601" s="329"/>
      <c r="L601" s="329"/>
      <c r="M601" s="329"/>
      <c r="N601" s="329"/>
      <c r="O601" s="329"/>
      <c r="P601" s="329"/>
      <c r="Q601" s="328" t="s">
        <v>34</v>
      </c>
      <c r="R601" s="329"/>
      <c r="S601" s="506"/>
      <c r="T601" s="330"/>
    </row>
    <row r="602" spans="1:21" ht="92.25" thickBot="1" x14ac:dyDescent="0.25">
      <c r="A602" s="17"/>
      <c r="B602" s="18" t="s">
        <v>39</v>
      </c>
      <c r="C602" s="19" t="s">
        <v>3</v>
      </c>
      <c r="D602" s="188" t="s">
        <v>13</v>
      </c>
      <c r="E602" s="188" t="s">
        <v>93</v>
      </c>
      <c r="F602" s="20" t="s">
        <v>94</v>
      </c>
      <c r="G602" s="18" t="s">
        <v>4</v>
      </c>
      <c r="H602" s="19" t="s">
        <v>5</v>
      </c>
      <c r="I602" s="19" t="s">
        <v>36</v>
      </c>
      <c r="J602" s="19" t="s">
        <v>40</v>
      </c>
      <c r="K602" s="19" t="s">
        <v>35</v>
      </c>
      <c r="L602" s="19" t="s">
        <v>8</v>
      </c>
      <c r="M602" s="19" t="s">
        <v>17</v>
      </c>
      <c r="N602" s="19" t="s">
        <v>124</v>
      </c>
      <c r="O602" s="19" t="s">
        <v>90</v>
      </c>
      <c r="P602" s="19" t="s">
        <v>123</v>
      </c>
      <c r="Q602" s="18" t="s">
        <v>14</v>
      </c>
      <c r="R602" s="19" t="s">
        <v>15</v>
      </c>
      <c r="S602" s="188" t="s">
        <v>16</v>
      </c>
      <c r="T602" s="20" t="s">
        <v>131</v>
      </c>
    </row>
    <row r="603" spans="1:21" x14ac:dyDescent="0.2">
      <c r="A603" s="21" t="str">
        <f>'Первичные данные 4 кл.'!B29</f>
        <v>Шарипов Илья</v>
      </c>
      <c r="B603" s="22">
        <f>'Первичные данные 4 кл.'!E29</f>
        <v>0</v>
      </c>
      <c r="C603" s="22">
        <f>'Первичные данные 4 кл.'!H29</f>
        <v>0</v>
      </c>
      <c r="D603" s="23">
        <f>'Первичные данные 4 кл.'!K29</f>
        <v>0</v>
      </c>
      <c r="E603" s="23">
        <f>'Первичные данные 4 кл.'!N29</f>
        <v>0</v>
      </c>
      <c r="F603" s="23">
        <f>'Первичные данные 4 кл.'!Q29</f>
        <v>0</v>
      </c>
      <c r="G603" s="23">
        <f>'Первичные данные 4 кл.'!U29</f>
        <v>0</v>
      </c>
      <c r="H603" s="23">
        <f>'Первичные данные 4 кл.'!Y29</f>
        <v>0</v>
      </c>
      <c r="I603" s="23">
        <f>'Первичные данные 4 кл.'!AC29</f>
        <v>0</v>
      </c>
      <c r="J603" s="23">
        <f>'Первичные данные 4 кл.'!AG29</f>
        <v>0</v>
      </c>
      <c r="K603" s="23">
        <f>'Первичные данные 4 кл.'!AK29</f>
        <v>0</v>
      </c>
      <c r="L603" s="23">
        <f>'Первичные данные 4 кл.'!AO29</f>
        <v>0</v>
      </c>
      <c r="M603" s="23">
        <f>'Первичные данные 4 кл.'!AS29</f>
        <v>0</v>
      </c>
      <c r="N603" s="23">
        <f>'Первичные данные 4 кл.'!AW29</f>
        <v>0</v>
      </c>
      <c r="O603" s="23">
        <f>'Первичные данные 4 кл.'!BA29</f>
        <v>0</v>
      </c>
      <c r="P603" s="23">
        <f>'Первичные данные 4 кл.'!BE29</f>
        <v>0</v>
      </c>
      <c r="Q603" s="23">
        <f>'Первичные данные 4 кл.'!BI29</f>
        <v>0</v>
      </c>
      <c r="R603" s="23">
        <f>'Первичные данные 4 кл.'!BM29</f>
        <v>0</v>
      </c>
      <c r="S603" s="23">
        <f>'Первичные данные 4 кл.'!BQ29</f>
        <v>0</v>
      </c>
      <c r="T603" s="23">
        <f>'Первичные данные 4 кл.'!BU29</f>
        <v>0</v>
      </c>
    </row>
    <row r="604" spans="1:21" ht="13.5" thickBot="1" x14ac:dyDescent="0.25">
      <c r="A604" s="25" t="s">
        <v>47</v>
      </c>
      <c r="B604" s="322" t="str">
        <f>IF('инд. оценка уровня 4 кл.'!V28=1,'инд. оценка уровня 2кл.'!$B$41,'инд. оценка уровня 2кл.'!$B$40)</f>
        <v>НИЖЕ БАЗОВОГО</v>
      </c>
      <c r="C604" s="323"/>
      <c r="D604" s="323"/>
      <c r="E604" s="323"/>
      <c r="F604" s="324"/>
      <c r="G604" s="322" t="str">
        <f>IF('инд. оценка уровня 4 кл.'!W28=1,'инд. оценка уровня 2кл.'!$B$41,'инд. оценка уровня 2кл.'!$B$40)</f>
        <v>НИЖЕ БАЗОВОГО</v>
      </c>
      <c r="H604" s="323"/>
      <c r="I604" s="323"/>
      <c r="J604" s="323"/>
      <c r="K604" s="323"/>
      <c r="L604" s="323"/>
      <c r="M604" s="323"/>
      <c r="N604" s="323"/>
      <c r="O604" s="323"/>
      <c r="P604" s="323"/>
      <c r="Q604" s="322" t="str">
        <f>IF('инд. оценка уровня 4 кл.'!X28=1,'инд. оценка уровня 2кл.'!$B$41,'инд. оценка уровня 2кл.'!$B$40)</f>
        <v>НИЖЕ БАЗОВОГО</v>
      </c>
      <c r="R604" s="323"/>
      <c r="S604" s="323"/>
      <c r="T604" s="324"/>
    </row>
    <row r="605" spans="1:21" s="245" customFormat="1" x14ac:dyDescent="0.2">
      <c r="A605" s="25" t="s">
        <v>49</v>
      </c>
      <c r="B605" s="22" t="str">
        <f>'инд. прогресс 4 кл.'!C29</f>
        <v>D</v>
      </c>
      <c r="C605" s="22" t="str">
        <f>'инд. прогресс 4 кл.'!D29</f>
        <v>D</v>
      </c>
      <c r="D605" s="22" t="str">
        <f>'инд. прогресс 4 кл.'!E29</f>
        <v>D</v>
      </c>
      <c r="E605" s="22" t="str">
        <f>'инд. прогресс 4 кл.'!F29</f>
        <v>D</v>
      </c>
      <c r="F605" s="22" t="str">
        <f>'инд. прогресс 4 кл.'!G29</f>
        <v>D</v>
      </c>
      <c r="G605" s="22" t="str">
        <f>'инд. прогресс 4 кл.'!H29</f>
        <v>C</v>
      </c>
      <c r="H605" s="22" t="str">
        <f>'инд. прогресс 4 кл.'!I29</f>
        <v>C</v>
      </c>
      <c r="I605" s="22" t="str">
        <f>'инд. прогресс 4 кл.'!J29</f>
        <v>C</v>
      </c>
      <c r="J605" s="22" t="str">
        <f>'инд. прогресс 4 кл.'!K29</f>
        <v>C</v>
      </c>
      <c r="K605" s="22" t="str">
        <f>'инд. прогресс 4 кл.'!L29</f>
        <v>C</v>
      </c>
      <c r="L605" s="22" t="str">
        <f>'инд. прогресс 4 кл.'!M29</f>
        <v>C</v>
      </c>
      <c r="M605" s="22" t="str">
        <f>'инд. прогресс 4 кл.'!N29</f>
        <v>C</v>
      </c>
      <c r="N605" s="22" t="str">
        <f>'инд. прогресс 4 кл.'!O29</f>
        <v>D</v>
      </c>
      <c r="O605" s="22" t="str">
        <f>'инд. прогресс 4 кл.'!P29</f>
        <v>D</v>
      </c>
      <c r="P605" s="22" t="str">
        <f>'инд. прогресс 4 кл.'!Q29</f>
        <v>D</v>
      </c>
      <c r="Q605" s="22" t="str">
        <f>'инд. прогресс 4 кл.'!R29</f>
        <v>D</v>
      </c>
      <c r="R605" s="22" t="str">
        <f>'инд. прогресс 4 кл.'!S29</f>
        <v>D</v>
      </c>
      <c r="S605" s="22" t="str">
        <f>'инд. прогресс 4 кл.'!T29</f>
        <v>C</v>
      </c>
      <c r="T605" s="22" t="str">
        <f>'инд. прогресс 4 кл.'!U29</f>
        <v>D</v>
      </c>
    </row>
    <row r="606" spans="1:21" ht="13.5" thickBot="1" x14ac:dyDescent="0.25">
      <c r="A606" s="196"/>
      <c r="B606" s="238"/>
      <c r="C606" s="238"/>
      <c r="D606" s="238"/>
      <c r="E606" s="238"/>
      <c r="F606" s="238"/>
      <c r="G606" s="238"/>
      <c r="H606" s="238"/>
      <c r="I606" s="238"/>
      <c r="J606" s="238"/>
      <c r="K606" s="238"/>
      <c r="L606" s="238"/>
      <c r="M606" s="238"/>
      <c r="N606" s="238"/>
      <c r="O606" s="238"/>
      <c r="P606" s="238"/>
      <c r="Q606" s="238"/>
      <c r="R606" s="238"/>
      <c r="S606" s="238"/>
      <c r="T606" s="238"/>
    </row>
    <row r="607" spans="1:21" ht="12.95" customHeight="1" x14ac:dyDescent="0.2">
      <c r="A607" s="331" t="s">
        <v>42</v>
      </c>
      <c r="B607" s="332"/>
      <c r="C607" s="332"/>
      <c r="D607" s="332"/>
      <c r="E607" s="332"/>
      <c r="F607" s="333"/>
      <c r="G607" s="238"/>
      <c r="H607" s="238"/>
      <c r="I607" s="238"/>
      <c r="J607" s="238"/>
      <c r="K607" s="238"/>
      <c r="L607" s="238"/>
      <c r="M607" s="238"/>
      <c r="N607" s="238"/>
      <c r="O607" s="238"/>
      <c r="P607" s="238"/>
      <c r="Q607" s="238"/>
      <c r="R607" s="238"/>
      <c r="S607" s="238"/>
      <c r="T607" s="238"/>
    </row>
    <row r="608" spans="1:21" ht="14.1" customHeight="1" thickBot="1" x14ac:dyDescent="0.25">
      <c r="A608" s="334"/>
      <c r="B608" s="335"/>
      <c r="C608" s="335"/>
      <c r="D608" s="335"/>
      <c r="E608" s="335"/>
      <c r="F608" s="336"/>
      <c r="G608" s="238"/>
      <c r="H608" s="238"/>
      <c r="I608" s="238"/>
      <c r="J608" s="238"/>
      <c r="K608" s="238"/>
      <c r="L608" s="238"/>
      <c r="M608" s="238"/>
      <c r="N608" s="238"/>
      <c r="O608" s="238"/>
      <c r="P608" s="238"/>
      <c r="Q608" s="238"/>
      <c r="R608" s="238"/>
      <c r="S608" s="238"/>
      <c r="T608" s="238"/>
    </row>
    <row r="609" spans="1:20" x14ac:dyDescent="0.2">
      <c r="A609" s="30" t="s">
        <v>128</v>
      </c>
      <c r="B609" s="319">
        <f>SUM(B603:T603)</f>
        <v>0</v>
      </c>
      <c r="C609" s="320"/>
      <c r="D609" s="320"/>
      <c r="E609" s="320"/>
      <c r="F609" s="321"/>
      <c r="G609" s="238"/>
      <c r="H609" s="238"/>
      <c r="I609" s="238"/>
      <c r="J609" s="238"/>
      <c r="K609" s="238"/>
      <c r="L609" s="238"/>
      <c r="M609" s="238"/>
      <c r="N609" s="238"/>
      <c r="O609" s="238"/>
      <c r="P609" s="238"/>
      <c r="Q609" s="238"/>
      <c r="R609" s="238"/>
      <c r="S609" s="238"/>
      <c r="T609" s="238"/>
    </row>
    <row r="610" spans="1:20" x14ac:dyDescent="0.2">
      <c r="A610" s="201" t="s">
        <v>30</v>
      </c>
      <c r="B610" s="501" t="str">
        <f>IF('инд. оценка уровня 4 кл.'!Y28=1,'инд. оценка уровня 2кл.'!$B$41,'инд. оценка уровня 2кл.'!$B$40)</f>
        <v>НИЖЕ БАЗОВОГО</v>
      </c>
      <c r="C610" s="502"/>
      <c r="D610" s="502"/>
      <c r="E610" s="502"/>
      <c r="F610" s="503"/>
      <c r="G610" s="238"/>
      <c r="H610" s="238"/>
      <c r="I610" s="238"/>
      <c r="J610" s="238"/>
      <c r="K610" s="238"/>
      <c r="L610" s="238"/>
      <c r="M610" s="238"/>
      <c r="N610" s="238"/>
      <c r="O610" s="238"/>
      <c r="P610" s="238"/>
      <c r="Q610" s="238"/>
      <c r="R610" s="238"/>
      <c r="S610" s="238"/>
      <c r="T610" s="238"/>
    </row>
    <row r="611" spans="1:20" x14ac:dyDescent="0.2">
      <c r="A611" s="202"/>
      <c r="B611" s="495"/>
      <c r="C611" s="495"/>
      <c r="D611" s="495"/>
      <c r="E611" s="495"/>
      <c r="F611" s="495"/>
      <c r="G611" s="238"/>
      <c r="H611" s="238"/>
      <c r="I611" s="238"/>
      <c r="J611" s="238"/>
      <c r="K611" s="238"/>
      <c r="L611" s="238"/>
      <c r="M611" s="238"/>
      <c r="N611" s="238"/>
      <c r="O611" s="238"/>
      <c r="P611" s="238"/>
      <c r="Q611" s="238"/>
      <c r="R611" s="238"/>
      <c r="S611" s="238"/>
      <c r="T611" s="238"/>
    </row>
    <row r="612" spans="1:20" x14ac:dyDescent="0.2">
      <c r="A612" s="32"/>
      <c r="B612" s="238"/>
      <c r="C612" s="238"/>
      <c r="D612" s="238"/>
      <c r="E612" s="238"/>
      <c r="F612" s="238"/>
      <c r="G612" s="238"/>
      <c r="H612" s="238"/>
      <c r="I612" s="238"/>
      <c r="J612" s="238"/>
      <c r="K612" s="238"/>
      <c r="L612" s="238"/>
      <c r="M612" s="238"/>
      <c r="N612" s="238"/>
      <c r="O612" s="238"/>
      <c r="P612" s="238"/>
      <c r="Q612" s="238"/>
      <c r="R612" s="238"/>
      <c r="S612" s="238"/>
      <c r="T612" s="238"/>
    </row>
    <row r="613" spans="1:20" x14ac:dyDescent="0.2">
      <c r="A613" s="32"/>
      <c r="B613" s="238"/>
      <c r="C613" s="238"/>
      <c r="D613" s="238"/>
      <c r="E613" s="238"/>
      <c r="F613" s="238"/>
      <c r="G613" s="238"/>
      <c r="H613" s="238"/>
      <c r="I613" s="238"/>
      <c r="J613" s="238"/>
      <c r="K613" s="238"/>
      <c r="L613" s="238"/>
      <c r="M613" s="238"/>
      <c r="N613" s="238"/>
      <c r="O613" s="238"/>
      <c r="P613" s="238"/>
      <c r="Q613" s="238"/>
      <c r="R613" s="238"/>
      <c r="S613" s="238"/>
      <c r="T613" s="238"/>
    </row>
    <row r="614" spans="1:20" x14ac:dyDescent="0.2">
      <c r="A614" s="33" t="s">
        <v>50</v>
      </c>
      <c r="B614" s="33"/>
      <c r="C614" s="27"/>
      <c r="D614" s="194"/>
      <c r="E614" s="194"/>
      <c r="F614" s="238"/>
      <c r="G614" s="238"/>
      <c r="H614" s="238"/>
      <c r="I614" s="238"/>
      <c r="J614" s="238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</row>
    <row r="615" spans="1:20" x14ac:dyDescent="0.2">
      <c r="A615" s="34" t="s">
        <v>51</v>
      </c>
      <c r="B615" s="496"/>
      <c r="C615" s="496"/>
      <c r="D615" s="195"/>
      <c r="E615" s="194"/>
      <c r="F615" s="238"/>
      <c r="G615" s="238"/>
      <c r="H615" s="238"/>
      <c r="I615" s="238"/>
      <c r="J615" s="238"/>
      <c r="K615" s="238"/>
      <c r="L615" s="238"/>
      <c r="M615" s="238"/>
      <c r="N615" s="238"/>
      <c r="O615" s="238"/>
      <c r="P615" s="238"/>
      <c r="Q615" s="238"/>
      <c r="R615" s="238"/>
      <c r="S615" s="238"/>
      <c r="T615" s="238"/>
    </row>
    <row r="616" spans="1:20" x14ac:dyDescent="0.2">
      <c r="A616" s="34" t="s">
        <v>52</v>
      </c>
      <c r="B616" s="497"/>
      <c r="C616" s="497"/>
      <c r="D616" s="194"/>
      <c r="E616" s="194"/>
      <c r="F616" s="238"/>
      <c r="G616" s="238"/>
      <c r="H616" s="238"/>
      <c r="I616" s="238"/>
      <c r="J616" s="238"/>
      <c r="K616" s="238"/>
      <c r="L616" s="238"/>
      <c r="M616" s="238"/>
      <c r="N616" s="238"/>
      <c r="O616" s="238"/>
      <c r="P616" s="238"/>
      <c r="Q616" s="238"/>
      <c r="R616" s="238"/>
      <c r="S616" s="238"/>
      <c r="T616" s="238"/>
    </row>
    <row r="617" spans="1:20" x14ac:dyDescent="0.2">
      <c r="A617" s="32"/>
      <c r="B617" s="238"/>
      <c r="C617" s="238"/>
      <c r="D617" s="238"/>
      <c r="E617" s="238"/>
      <c r="F617" s="238"/>
      <c r="G617" s="238"/>
      <c r="H617" s="238"/>
      <c r="I617" s="238"/>
      <c r="J617" s="238"/>
      <c r="K617" s="238"/>
      <c r="L617" s="238"/>
      <c r="M617" s="238"/>
      <c r="N617" s="238"/>
      <c r="O617" s="238"/>
      <c r="P617" s="238"/>
      <c r="Q617" s="238"/>
      <c r="R617" s="238"/>
      <c r="S617" s="238"/>
      <c r="T617" s="238"/>
    </row>
    <row r="618" spans="1:20" x14ac:dyDescent="0.2">
      <c r="A618" s="32"/>
      <c r="B618" s="238"/>
      <c r="C618" s="238"/>
      <c r="D618" s="238"/>
      <c r="E618" s="238"/>
      <c r="F618" s="238"/>
      <c r="G618" s="238"/>
      <c r="H618" s="238"/>
      <c r="I618" s="238"/>
      <c r="J618" s="238"/>
      <c r="K618" s="238"/>
      <c r="L618" s="238"/>
      <c r="M618" s="238"/>
      <c r="N618" s="238"/>
      <c r="O618" s="238"/>
      <c r="P618" s="238"/>
      <c r="Q618" s="238"/>
      <c r="R618" s="238"/>
      <c r="S618" s="238"/>
      <c r="T618" s="238"/>
    </row>
    <row r="619" spans="1:20" x14ac:dyDescent="0.2">
      <c r="A619" s="32"/>
      <c r="B619" s="238"/>
      <c r="C619" s="238"/>
      <c r="D619" s="238"/>
      <c r="E619" s="238"/>
      <c r="F619" s="238"/>
      <c r="G619" s="238"/>
      <c r="H619" s="238"/>
      <c r="I619" s="238"/>
      <c r="J619" s="238"/>
      <c r="K619" s="238"/>
      <c r="L619" s="238"/>
      <c r="M619" s="238"/>
      <c r="N619" s="238"/>
      <c r="O619" s="238"/>
      <c r="P619" s="238"/>
      <c r="Q619" s="238"/>
      <c r="R619" s="238"/>
      <c r="S619" s="238"/>
      <c r="T619" s="238"/>
    </row>
    <row r="620" spans="1:20" x14ac:dyDescent="0.2">
      <c r="A620" s="32"/>
      <c r="B620" s="238"/>
      <c r="C620" s="238"/>
      <c r="D620" s="238"/>
      <c r="E620" s="238"/>
      <c r="F620" s="238"/>
      <c r="G620" s="238"/>
      <c r="H620" s="238"/>
      <c r="I620" s="238"/>
      <c r="J620" s="238"/>
      <c r="K620" s="238"/>
      <c r="L620" s="238"/>
      <c r="M620" s="238"/>
      <c r="N620" s="238"/>
      <c r="O620" s="238"/>
      <c r="P620" s="238"/>
      <c r="Q620" s="238"/>
      <c r="R620" s="238"/>
      <c r="S620" s="238"/>
      <c r="T620" s="238"/>
    </row>
    <row r="621" spans="1:20" x14ac:dyDescent="0.2">
      <c r="A621" s="32"/>
      <c r="B621" s="238"/>
      <c r="C621" s="238"/>
      <c r="D621" s="238"/>
      <c r="E621" s="238"/>
      <c r="F621" s="238"/>
      <c r="G621" s="238"/>
      <c r="H621" s="238"/>
      <c r="I621" s="238"/>
      <c r="J621" s="238"/>
      <c r="K621" s="238"/>
      <c r="L621" s="238"/>
      <c r="M621" s="238"/>
      <c r="N621" s="238"/>
      <c r="O621" s="238"/>
      <c r="P621" s="238"/>
      <c r="Q621" s="238"/>
      <c r="R621" s="238"/>
      <c r="S621" s="238"/>
      <c r="T621" s="238"/>
    </row>
    <row r="622" spans="1:20" x14ac:dyDescent="0.2">
      <c r="A622" s="32"/>
      <c r="B622" s="238"/>
      <c r="C622" s="238"/>
      <c r="D622" s="238"/>
      <c r="E622" s="238"/>
      <c r="F622" s="238"/>
      <c r="G622" s="238"/>
      <c r="H622" s="238"/>
      <c r="I622" s="238"/>
      <c r="J622" s="238"/>
      <c r="K622" s="238"/>
      <c r="L622" s="238"/>
      <c r="M622" s="238"/>
      <c r="N622" s="238"/>
      <c r="O622" s="238"/>
      <c r="P622" s="238"/>
      <c r="Q622" s="238"/>
      <c r="R622" s="238"/>
      <c r="S622" s="238"/>
      <c r="T622" s="238"/>
    </row>
    <row r="623" spans="1:20" x14ac:dyDescent="0.2">
      <c r="A623" s="32"/>
      <c r="B623" s="238"/>
      <c r="C623" s="238"/>
      <c r="D623" s="238"/>
      <c r="E623" s="238"/>
      <c r="F623" s="238"/>
      <c r="G623" s="238"/>
      <c r="H623" s="238"/>
      <c r="I623" s="238"/>
      <c r="J623" s="238"/>
      <c r="K623" s="238"/>
      <c r="L623" s="238"/>
      <c r="M623" s="238"/>
      <c r="N623" s="238"/>
      <c r="O623" s="238"/>
      <c r="P623" s="238"/>
      <c r="Q623" s="238"/>
      <c r="R623" s="238"/>
      <c r="S623" s="238"/>
      <c r="T623" s="238"/>
    </row>
    <row r="624" spans="1:20" x14ac:dyDescent="0.2">
      <c r="A624" s="32"/>
      <c r="B624" s="238"/>
      <c r="C624" s="238"/>
      <c r="D624" s="238"/>
      <c r="E624" s="238"/>
      <c r="F624" s="238"/>
      <c r="G624" s="238"/>
      <c r="H624" s="238"/>
      <c r="I624" s="238"/>
      <c r="J624" s="238"/>
      <c r="K624" s="238"/>
      <c r="L624" s="238"/>
      <c r="M624" s="238"/>
      <c r="N624" s="238"/>
      <c r="O624" s="238"/>
      <c r="P624" s="238"/>
      <c r="Q624" s="238"/>
      <c r="R624" s="238"/>
      <c r="S624" s="238"/>
      <c r="T624" s="238"/>
    </row>
    <row r="625" spans="1:21" ht="18.75" x14ac:dyDescent="0.2">
      <c r="A625" s="504" t="s">
        <v>142</v>
      </c>
      <c r="B625" s="504"/>
      <c r="C625" s="504"/>
      <c r="D625" s="504"/>
      <c r="E625" s="504"/>
      <c r="F625" s="504"/>
      <c r="G625" s="504"/>
      <c r="H625" s="504"/>
      <c r="I625" s="504"/>
      <c r="J625" s="504"/>
      <c r="K625" s="504"/>
      <c r="L625" s="504"/>
      <c r="M625" s="504"/>
      <c r="N625" s="504"/>
      <c r="O625" s="504"/>
      <c r="P625" s="504"/>
      <c r="Q625" s="504"/>
      <c r="R625" s="504"/>
      <c r="S625" s="504"/>
      <c r="T625" s="504"/>
      <c r="U625" s="504"/>
    </row>
    <row r="626" spans="1:21" ht="18.75" thickBot="1" x14ac:dyDescent="0.3">
      <c r="A626" s="505">
        <f>A629</f>
        <v>0</v>
      </c>
      <c r="B626" s="505"/>
      <c r="C626" s="505"/>
      <c r="D626" s="505"/>
      <c r="E626" s="505"/>
      <c r="F626" s="505"/>
      <c r="G626" s="505"/>
      <c r="H626" s="505"/>
      <c r="I626" s="505"/>
      <c r="J626" s="505"/>
      <c r="K626" s="505"/>
      <c r="L626" s="505"/>
      <c r="M626" s="505"/>
      <c r="N626" s="505"/>
      <c r="O626" s="505"/>
      <c r="P626" s="505"/>
      <c r="Q626" s="505"/>
      <c r="R626" s="505"/>
      <c r="S626" s="505"/>
      <c r="T626" s="505"/>
      <c r="U626" s="15">
        <f>U600+1</f>
        <v>25</v>
      </c>
    </row>
    <row r="627" spans="1:21" x14ac:dyDescent="0.2">
      <c r="A627" s="16"/>
      <c r="B627" s="328" t="s">
        <v>18</v>
      </c>
      <c r="C627" s="329"/>
      <c r="D627" s="506"/>
      <c r="E627" s="506"/>
      <c r="F627" s="330"/>
      <c r="G627" s="328" t="s">
        <v>19</v>
      </c>
      <c r="H627" s="329"/>
      <c r="I627" s="329"/>
      <c r="J627" s="329"/>
      <c r="K627" s="329"/>
      <c r="L627" s="329"/>
      <c r="M627" s="329"/>
      <c r="N627" s="329"/>
      <c r="O627" s="329"/>
      <c r="P627" s="329"/>
      <c r="Q627" s="328" t="s">
        <v>34</v>
      </c>
      <c r="R627" s="329"/>
      <c r="S627" s="506"/>
      <c r="T627" s="330"/>
    </row>
    <row r="628" spans="1:21" ht="92.25" thickBot="1" x14ac:dyDescent="0.25">
      <c r="A628" s="17"/>
      <c r="B628" s="18" t="s">
        <v>39</v>
      </c>
      <c r="C628" s="19" t="s">
        <v>3</v>
      </c>
      <c r="D628" s="188" t="s">
        <v>13</v>
      </c>
      <c r="E628" s="188" t="s">
        <v>93</v>
      </c>
      <c r="F628" s="20" t="s">
        <v>94</v>
      </c>
      <c r="G628" s="18" t="s">
        <v>4</v>
      </c>
      <c r="H628" s="19" t="s">
        <v>5</v>
      </c>
      <c r="I628" s="19" t="s">
        <v>36</v>
      </c>
      <c r="J628" s="19" t="s">
        <v>40</v>
      </c>
      <c r="K628" s="19" t="s">
        <v>35</v>
      </c>
      <c r="L628" s="19" t="s">
        <v>8</v>
      </c>
      <c r="M628" s="19" t="s">
        <v>17</v>
      </c>
      <c r="N628" s="19" t="s">
        <v>124</v>
      </c>
      <c r="O628" s="19" t="s">
        <v>90</v>
      </c>
      <c r="P628" s="19" t="s">
        <v>123</v>
      </c>
      <c r="Q628" s="18" t="s">
        <v>14</v>
      </c>
      <c r="R628" s="19" t="s">
        <v>15</v>
      </c>
      <c r="S628" s="188" t="s">
        <v>16</v>
      </c>
      <c r="T628" s="20" t="s">
        <v>131</v>
      </c>
    </row>
    <row r="629" spans="1:21" x14ac:dyDescent="0.2">
      <c r="A629" s="21">
        <f>'Первичные данные 4 кл.'!B30</f>
        <v>0</v>
      </c>
      <c r="B629" s="22">
        <f>'Первичные данные 4 кл.'!E30</f>
        <v>0</v>
      </c>
      <c r="C629" s="22">
        <f>'Первичные данные 4 кл.'!H30</f>
        <v>0</v>
      </c>
      <c r="D629" s="23">
        <f>'Первичные данные 4 кл.'!K30</f>
        <v>0</v>
      </c>
      <c r="E629" s="23">
        <f>'Первичные данные 4 кл.'!N30</f>
        <v>0</v>
      </c>
      <c r="F629" s="23">
        <f>'Первичные данные 4 кл.'!Q30</f>
        <v>0</v>
      </c>
      <c r="G629" s="23">
        <f>'Первичные данные 4 кл.'!U30</f>
        <v>0</v>
      </c>
      <c r="H629" s="23">
        <f>'Первичные данные 4 кл.'!Y30</f>
        <v>0</v>
      </c>
      <c r="I629" s="23">
        <f>'Первичные данные 4 кл.'!AC30</f>
        <v>0</v>
      </c>
      <c r="J629" s="23">
        <f>'Первичные данные 4 кл.'!AG30</f>
        <v>0</v>
      </c>
      <c r="K629" s="23">
        <f>'Первичные данные 4 кл.'!AK30</f>
        <v>0</v>
      </c>
      <c r="L629" s="23">
        <f>'Первичные данные 4 кл.'!AO30</f>
        <v>0</v>
      </c>
      <c r="M629" s="23">
        <f>'Первичные данные 4 кл.'!AS30</f>
        <v>0</v>
      </c>
      <c r="N629" s="23">
        <f>'Первичные данные 4 кл.'!AW30</f>
        <v>0</v>
      </c>
      <c r="O629" s="23">
        <f>'Первичные данные 4 кл.'!BA30</f>
        <v>0</v>
      </c>
      <c r="P629" s="23">
        <f>'Первичные данные 4 кл.'!BE30</f>
        <v>0</v>
      </c>
      <c r="Q629" s="23">
        <f>'Первичные данные 4 кл.'!BI30</f>
        <v>0</v>
      </c>
      <c r="R629" s="23">
        <f>'Первичные данные 4 кл.'!BM30</f>
        <v>0</v>
      </c>
      <c r="S629" s="23">
        <f>'Первичные данные 4 кл.'!BQ30</f>
        <v>0</v>
      </c>
      <c r="T629" s="23">
        <f>'Первичные данные 4 кл.'!BU30</f>
        <v>0</v>
      </c>
    </row>
    <row r="630" spans="1:21" ht="13.5" thickBot="1" x14ac:dyDescent="0.25">
      <c r="A630" s="25" t="s">
        <v>47</v>
      </c>
      <c r="B630" s="322" t="str">
        <f>IF('инд. оценка уровня 4 кл.'!V29=1,'инд. оценка уровня 2кл.'!$B$41,'инд. оценка уровня 2кл.'!$B$40)</f>
        <v>НИЖЕ БАЗОВОГО</v>
      </c>
      <c r="C630" s="323"/>
      <c r="D630" s="323"/>
      <c r="E630" s="323"/>
      <c r="F630" s="324"/>
      <c r="G630" s="322" t="str">
        <f>IF('инд. оценка уровня 4 кл.'!W604=1,'инд. оценка уровня 2кл.'!$B$41,'инд. оценка уровня 2кл.'!$B$40)</f>
        <v>НИЖЕ БАЗОВОГО</v>
      </c>
      <c r="H630" s="323"/>
      <c r="I630" s="323"/>
      <c r="J630" s="323"/>
      <c r="K630" s="323"/>
      <c r="L630" s="323"/>
      <c r="M630" s="323"/>
      <c r="N630" s="323"/>
      <c r="O630" s="323"/>
      <c r="P630" s="323"/>
      <c r="Q630" s="322" t="str">
        <f>IF('инд. оценка уровня 4 кл.'!X604=1,'инд. оценка уровня 2кл.'!$B$41,'инд. оценка уровня 2кл.'!$B$40)</f>
        <v>НИЖЕ БАЗОВОГО</v>
      </c>
      <c r="R630" s="323"/>
      <c r="S630" s="323"/>
      <c r="T630" s="324"/>
    </row>
    <row r="631" spans="1:21" s="245" customFormat="1" x14ac:dyDescent="0.2">
      <c r="A631" s="25" t="s">
        <v>49</v>
      </c>
      <c r="B631" s="22" t="str">
        <f>'инд. прогресс 4 кл.'!C30</f>
        <v>D</v>
      </c>
      <c r="C631" s="22" t="str">
        <f>'инд. прогресс 4 кл.'!D30</f>
        <v>D</v>
      </c>
      <c r="D631" s="22" t="str">
        <f>'инд. прогресс 4 кл.'!E30</f>
        <v>D</v>
      </c>
      <c r="E631" s="22" t="str">
        <f>'инд. прогресс 4 кл.'!F30</f>
        <v>D</v>
      </c>
      <c r="F631" s="22" t="str">
        <f>'инд. прогресс 4 кл.'!G30</f>
        <v>D</v>
      </c>
      <c r="G631" s="22" t="str">
        <f>'инд. прогресс 4 кл.'!H30</f>
        <v>D</v>
      </c>
      <c r="H631" s="22" t="str">
        <f>'инд. прогресс 4 кл.'!I30</f>
        <v>D</v>
      </c>
      <c r="I631" s="22" t="str">
        <f>'инд. прогресс 4 кл.'!J30</f>
        <v>D</v>
      </c>
      <c r="J631" s="22" t="str">
        <f>'инд. прогресс 4 кл.'!K30</f>
        <v>D</v>
      </c>
      <c r="K631" s="22" t="str">
        <f>'инд. прогресс 4 кл.'!L30</f>
        <v>D</v>
      </c>
      <c r="L631" s="22" t="str">
        <f>'инд. прогресс 4 кл.'!M30</f>
        <v>D</v>
      </c>
      <c r="M631" s="22" t="str">
        <f>'инд. прогресс 4 кл.'!N30</f>
        <v>D</v>
      </c>
      <c r="N631" s="22" t="str">
        <f>'инд. прогресс 4 кл.'!O30</f>
        <v>D</v>
      </c>
      <c r="O631" s="22" t="str">
        <f>'инд. прогресс 4 кл.'!P30</f>
        <v>D</v>
      </c>
      <c r="P631" s="22" t="str">
        <f>'инд. прогресс 4 кл.'!Q30</f>
        <v>D</v>
      </c>
      <c r="Q631" s="22" t="str">
        <f>'инд. прогресс 4 кл.'!R30</f>
        <v>D</v>
      </c>
      <c r="R631" s="22" t="str">
        <f>'инд. прогресс 4 кл.'!S30</f>
        <v>D</v>
      </c>
      <c r="S631" s="22" t="str">
        <f>'инд. прогресс 4 кл.'!T30</f>
        <v>D</v>
      </c>
      <c r="T631" s="22" t="str">
        <f>'инд. прогресс 4 кл.'!U30</f>
        <v>D</v>
      </c>
    </row>
    <row r="632" spans="1:21" ht="13.5" thickBot="1" x14ac:dyDescent="0.25">
      <c r="A632" s="196"/>
      <c r="B632" s="238"/>
      <c r="C632" s="238"/>
      <c r="D632" s="238"/>
      <c r="E632" s="238"/>
      <c r="F632" s="238"/>
      <c r="G632" s="238"/>
      <c r="H632" s="238"/>
      <c r="I632" s="238"/>
      <c r="J632" s="238"/>
      <c r="K632" s="238"/>
      <c r="L632" s="238"/>
      <c r="M632" s="238"/>
      <c r="N632" s="238"/>
      <c r="O632" s="238"/>
      <c r="P632" s="238"/>
      <c r="Q632" s="238"/>
      <c r="R632" s="238"/>
      <c r="S632" s="238"/>
      <c r="T632" s="238"/>
    </row>
    <row r="633" spans="1:21" ht="12.95" customHeight="1" x14ac:dyDescent="0.2">
      <c r="A633" s="331" t="s">
        <v>42</v>
      </c>
      <c r="B633" s="332"/>
      <c r="C633" s="332"/>
      <c r="D633" s="332"/>
      <c r="E633" s="332"/>
      <c r="F633" s="333"/>
      <c r="G633" s="238"/>
      <c r="H633" s="238"/>
      <c r="I633" s="238"/>
      <c r="J633" s="238"/>
      <c r="K633" s="238"/>
      <c r="L633" s="238"/>
      <c r="M633" s="238"/>
      <c r="N633" s="238"/>
      <c r="O633" s="238"/>
      <c r="P633" s="238"/>
      <c r="Q633" s="238"/>
      <c r="R633" s="238"/>
      <c r="S633" s="238"/>
      <c r="T633" s="238"/>
    </row>
    <row r="634" spans="1:21" ht="14.1" customHeight="1" thickBot="1" x14ac:dyDescent="0.25">
      <c r="A634" s="334"/>
      <c r="B634" s="335"/>
      <c r="C634" s="335"/>
      <c r="D634" s="335"/>
      <c r="E634" s="335"/>
      <c r="F634" s="336"/>
      <c r="G634" s="238"/>
      <c r="H634" s="238"/>
      <c r="I634" s="238"/>
      <c r="J634" s="238"/>
      <c r="K634" s="238"/>
      <c r="L634" s="238"/>
      <c r="M634" s="238"/>
      <c r="N634" s="238"/>
      <c r="O634" s="238"/>
      <c r="P634" s="238"/>
      <c r="Q634" s="238"/>
      <c r="R634" s="238"/>
      <c r="S634" s="238"/>
      <c r="T634" s="238"/>
    </row>
    <row r="635" spans="1:21" x14ac:dyDescent="0.2">
      <c r="A635" s="30" t="s">
        <v>128</v>
      </c>
      <c r="B635" s="319">
        <f>SUM(B629:T629)</f>
        <v>0</v>
      </c>
      <c r="C635" s="320"/>
      <c r="D635" s="320"/>
      <c r="E635" s="320"/>
      <c r="F635" s="321"/>
      <c r="G635" s="238"/>
      <c r="H635" s="238"/>
      <c r="I635" s="238"/>
      <c r="J635" s="238"/>
      <c r="K635" s="238"/>
      <c r="L635" s="238"/>
      <c r="M635" s="238"/>
      <c r="N635" s="238"/>
      <c r="O635" s="238"/>
      <c r="P635" s="238"/>
      <c r="Q635" s="238"/>
      <c r="R635" s="238"/>
      <c r="S635" s="238"/>
      <c r="T635" s="238"/>
    </row>
    <row r="636" spans="1:21" x14ac:dyDescent="0.2">
      <c r="A636" s="201" t="s">
        <v>30</v>
      </c>
      <c r="B636" s="501" t="str">
        <f>IF('инд. оценка уровня 4 кл.'!Y29=1,'инд. оценка уровня 2кл.'!$B$41,'инд. оценка уровня 2кл.'!$B$40)</f>
        <v>НИЖЕ БАЗОВОГО</v>
      </c>
      <c r="C636" s="502"/>
      <c r="D636" s="502"/>
      <c r="E636" s="502"/>
      <c r="F636" s="503"/>
      <c r="G636" s="238"/>
      <c r="H636" s="238"/>
      <c r="I636" s="238"/>
      <c r="J636" s="238"/>
      <c r="K636" s="238"/>
      <c r="L636" s="238"/>
      <c r="M636" s="238"/>
      <c r="N636" s="238"/>
      <c r="O636" s="238"/>
      <c r="P636" s="238"/>
      <c r="Q636" s="238"/>
      <c r="R636" s="238"/>
      <c r="S636" s="238"/>
      <c r="T636" s="238"/>
    </row>
    <row r="637" spans="1:21" x14ac:dyDescent="0.2">
      <c r="A637" s="202"/>
      <c r="B637" s="495"/>
      <c r="C637" s="495"/>
      <c r="D637" s="495"/>
      <c r="E637" s="495"/>
      <c r="F637" s="495"/>
      <c r="G637" s="238"/>
      <c r="H637" s="238"/>
      <c r="I637" s="238"/>
      <c r="J637" s="238"/>
      <c r="K637" s="238"/>
      <c r="L637" s="238"/>
      <c r="M637" s="238"/>
      <c r="N637" s="238"/>
      <c r="O637" s="238"/>
      <c r="P637" s="238"/>
      <c r="Q637" s="238"/>
      <c r="R637" s="238"/>
      <c r="S637" s="238"/>
      <c r="T637" s="238"/>
    </row>
    <row r="638" spans="1:21" x14ac:dyDescent="0.2">
      <c r="A638" s="32"/>
      <c r="B638" s="238"/>
      <c r="C638" s="238"/>
      <c r="D638" s="238"/>
      <c r="E638" s="238"/>
      <c r="F638" s="238"/>
      <c r="G638" s="238"/>
      <c r="H638" s="238"/>
      <c r="I638" s="238"/>
      <c r="J638" s="238"/>
      <c r="K638" s="238"/>
      <c r="L638" s="238"/>
      <c r="M638" s="238"/>
      <c r="N638" s="238"/>
      <c r="O638" s="238"/>
      <c r="P638" s="238"/>
      <c r="Q638" s="238"/>
      <c r="R638" s="238"/>
      <c r="S638" s="238"/>
      <c r="T638" s="238"/>
    </row>
    <row r="639" spans="1:21" x14ac:dyDescent="0.2">
      <c r="A639" s="32"/>
      <c r="B639" s="238"/>
      <c r="C639" s="238"/>
      <c r="D639" s="238"/>
      <c r="E639" s="238"/>
      <c r="F639" s="238"/>
      <c r="G639" s="238"/>
      <c r="H639" s="238"/>
      <c r="I639" s="238"/>
      <c r="J639" s="238"/>
      <c r="K639" s="238"/>
      <c r="L639" s="238"/>
      <c r="M639" s="238"/>
      <c r="N639" s="238"/>
      <c r="O639" s="238"/>
      <c r="P639" s="238"/>
      <c r="Q639" s="238"/>
      <c r="R639" s="238"/>
      <c r="S639" s="238"/>
      <c r="T639" s="238"/>
    </row>
    <row r="640" spans="1:21" x14ac:dyDescent="0.2">
      <c r="A640" s="33" t="s">
        <v>50</v>
      </c>
      <c r="B640" s="33"/>
      <c r="C640" s="27"/>
      <c r="D640" s="194"/>
      <c r="E640" s="194"/>
      <c r="F640" s="238"/>
      <c r="G640" s="238"/>
      <c r="H640" s="238"/>
      <c r="I640" s="238"/>
      <c r="J640" s="238"/>
      <c r="K640" s="238"/>
      <c r="L640" s="238"/>
      <c r="M640" s="238"/>
      <c r="N640" s="238"/>
      <c r="O640" s="238"/>
      <c r="P640" s="238"/>
      <c r="Q640" s="238"/>
      <c r="R640" s="238"/>
      <c r="S640" s="238"/>
      <c r="T640" s="238"/>
    </row>
    <row r="641" spans="1:21" x14ac:dyDescent="0.2">
      <c r="A641" s="34" t="s">
        <v>51</v>
      </c>
      <c r="B641" s="496"/>
      <c r="C641" s="496"/>
      <c r="D641" s="195"/>
      <c r="E641" s="194"/>
      <c r="F641" s="238"/>
      <c r="G641" s="238"/>
      <c r="H641" s="238"/>
      <c r="I641" s="238"/>
      <c r="J641" s="238"/>
      <c r="K641" s="238"/>
      <c r="L641" s="238"/>
      <c r="M641" s="238"/>
      <c r="N641" s="238"/>
      <c r="O641" s="238"/>
      <c r="P641" s="238"/>
      <c r="Q641" s="238"/>
      <c r="R641" s="238"/>
      <c r="S641" s="238"/>
      <c r="T641" s="238"/>
    </row>
    <row r="642" spans="1:21" x14ac:dyDescent="0.2">
      <c r="A642" s="34" t="s">
        <v>52</v>
      </c>
      <c r="B642" s="497"/>
      <c r="C642" s="497"/>
      <c r="D642" s="194"/>
      <c r="E642" s="194"/>
      <c r="F642" s="238"/>
      <c r="G642" s="238"/>
      <c r="H642" s="238"/>
      <c r="I642" s="238"/>
      <c r="J642" s="238"/>
      <c r="K642" s="238"/>
      <c r="L642" s="238"/>
      <c r="M642" s="238"/>
      <c r="N642" s="238"/>
      <c r="O642" s="238"/>
      <c r="P642" s="238"/>
      <c r="Q642" s="238"/>
      <c r="R642" s="238"/>
      <c r="S642" s="238"/>
      <c r="T642" s="238"/>
    </row>
    <row r="643" spans="1:21" x14ac:dyDescent="0.2">
      <c r="A643" s="32"/>
      <c r="B643" s="238"/>
      <c r="C643" s="238"/>
      <c r="D643" s="238"/>
      <c r="E643" s="238"/>
      <c r="F643" s="238"/>
      <c r="G643" s="238"/>
      <c r="H643" s="238"/>
      <c r="I643" s="238"/>
      <c r="J643" s="238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</row>
    <row r="644" spans="1:21" x14ac:dyDescent="0.2">
      <c r="A644" s="32"/>
      <c r="B644" s="238"/>
      <c r="C644" s="238"/>
      <c r="D644" s="238"/>
      <c r="E644" s="238"/>
      <c r="F644" s="238"/>
      <c r="G644" s="238"/>
      <c r="H644" s="238"/>
      <c r="I644" s="238"/>
      <c r="J644" s="238"/>
      <c r="K644" s="238"/>
      <c r="L644" s="238"/>
      <c r="M644" s="238"/>
      <c r="N644" s="238"/>
      <c r="O644" s="238"/>
      <c r="P644" s="238"/>
      <c r="Q644" s="238"/>
      <c r="R644" s="238"/>
      <c r="S644" s="238"/>
      <c r="T644" s="238"/>
    </row>
    <row r="645" spans="1:21" x14ac:dyDescent="0.2">
      <c r="A645" s="32"/>
      <c r="B645" s="238"/>
      <c r="C645" s="238"/>
      <c r="D645" s="238"/>
      <c r="E645" s="238"/>
      <c r="F645" s="238"/>
      <c r="G645" s="238"/>
      <c r="H645" s="238"/>
      <c r="I645" s="238"/>
      <c r="J645" s="238"/>
      <c r="K645" s="238"/>
      <c r="L645" s="238"/>
      <c r="M645" s="238"/>
      <c r="N645" s="238"/>
      <c r="O645" s="238"/>
      <c r="P645" s="238"/>
      <c r="Q645" s="238"/>
      <c r="R645" s="238"/>
      <c r="S645" s="238"/>
      <c r="T645" s="238"/>
    </row>
    <row r="646" spans="1:21" x14ac:dyDescent="0.2">
      <c r="A646" s="32"/>
      <c r="B646" s="238"/>
      <c r="C646" s="238"/>
      <c r="D646" s="238"/>
      <c r="E646" s="238"/>
      <c r="F646" s="238"/>
      <c r="G646" s="238"/>
      <c r="H646" s="238"/>
      <c r="I646" s="238"/>
      <c r="J646" s="238"/>
      <c r="K646" s="238"/>
      <c r="L646" s="238"/>
      <c r="M646" s="238"/>
      <c r="N646" s="238"/>
      <c r="O646" s="238"/>
      <c r="P646" s="238"/>
      <c r="Q646" s="238"/>
      <c r="R646" s="238"/>
      <c r="S646" s="238"/>
      <c r="T646" s="238"/>
    </row>
    <row r="647" spans="1:21" x14ac:dyDescent="0.2">
      <c r="A647" s="32"/>
      <c r="B647" s="238"/>
      <c r="C647" s="238"/>
      <c r="D647" s="238"/>
      <c r="E647" s="238"/>
      <c r="F647" s="238"/>
      <c r="G647" s="238"/>
      <c r="H647" s="238"/>
      <c r="I647" s="238"/>
      <c r="J647" s="238"/>
      <c r="K647" s="238"/>
      <c r="L647" s="238"/>
      <c r="M647" s="238"/>
      <c r="N647" s="238"/>
      <c r="O647" s="238"/>
      <c r="P647" s="238"/>
      <c r="Q647" s="238"/>
      <c r="R647" s="238"/>
      <c r="S647" s="238"/>
      <c r="T647" s="238"/>
    </row>
    <row r="648" spans="1:21" x14ac:dyDescent="0.2">
      <c r="A648" s="32"/>
      <c r="B648" s="238"/>
      <c r="C648" s="238"/>
      <c r="D648" s="238"/>
      <c r="E648" s="238"/>
      <c r="F648" s="238"/>
      <c r="G648" s="238"/>
      <c r="H648" s="238"/>
      <c r="I648" s="238"/>
      <c r="J648" s="238"/>
      <c r="K648" s="238"/>
      <c r="L648" s="238"/>
      <c r="M648" s="238"/>
      <c r="N648" s="238"/>
      <c r="O648" s="238"/>
      <c r="P648" s="238"/>
      <c r="Q648" s="238"/>
      <c r="R648" s="238"/>
      <c r="S648" s="238"/>
      <c r="T648" s="238"/>
    </row>
    <row r="649" spans="1:21" x14ac:dyDescent="0.2">
      <c r="A649" s="32"/>
      <c r="B649" s="238"/>
      <c r="C649" s="238"/>
      <c r="D649" s="238"/>
      <c r="E649" s="238"/>
      <c r="F649" s="238"/>
      <c r="G649" s="238"/>
      <c r="H649" s="238"/>
      <c r="I649" s="238"/>
      <c r="J649" s="238"/>
      <c r="K649" s="238"/>
      <c r="L649" s="238"/>
      <c r="M649" s="238"/>
      <c r="N649" s="238"/>
      <c r="O649" s="238"/>
      <c r="P649" s="238"/>
      <c r="Q649" s="238"/>
      <c r="R649" s="238"/>
      <c r="S649" s="238"/>
      <c r="T649" s="238"/>
    </row>
    <row r="650" spans="1:21" x14ac:dyDescent="0.2">
      <c r="A650" s="32"/>
      <c r="B650" s="238"/>
      <c r="C650" s="238"/>
      <c r="D650" s="238"/>
      <c r="E650" s="238"/>
      <c r="F650" s="238"/>
      <c r="G650" s="238"/>
      <c r="H650" s="238"/>
      <c r="I650" s="238"/>
      <c r="J650" s="238"/>
      <c r="K650" s="238"/>
      <c r="L650" s="238"/>
      <c r="M650" s="238"/>
      <c r="N650" s="238"/>
      <c r="O650" s="238"/>
      <c r="P650" s="238"/>
      <c r="Q650" s="238"/>
      <c r="R650" s="238"/>
      <c r="S650" s="238"/>
      <c r="T650" s="238"/>
    </row>
    <row r="651" spans="1:21" ht="18.75" x14ac:dyDescent="0.2">
      <c r="A651" s="504" t="s">
        <v>142</v>
      </c>
      <c r="B651" s="504"/>
      <c r="C651" s="504"/>
      <c r="D651" s="504"/>
      <c r="E651" s="504"/>
      <c r="F651" s="504"/>
      <c r="G651" s="504"/>
      <c r="H651" s="504"/>
      <c r="I651" s="504"/>
      <c r="J651" s="504"/>
      <c r="K651" s="504"/>
      <c r="L651" s="504"/>
      <c r="M651" s="504"/>
      <c r="N651" s="504"/>
      <c r="O651" s="504"/>
      <c r="P651" s="504"/>
      <c r="Q651" s="504"/>
      <c r="R651" s="504"/>
      <c r="S651" s="504"/>
      <c r="T651" s="504"/>
      <c r="U651" s="504"/>
    </row>
    <row r="652" spans="1:21" ht="18.75" thickBot="1" x14ac:dyDescent="0.3">
      <c r="A652" s="505">
        <f>A655</f>
        <v>0</v>
      </c>
      <c r="B652" s="505"/>
      <c r="C652" s="505"/>
      <c r="D652" s="505"/>
      <c r="E652" s="505"/>
      <c r="F652" s="505"/>
      <c r="G652" s="505"/>
      <c r="H652" s="505"/>
      <c r="I652" s="505"/>
      <c r="J652" s="505"/>
      <c r="K652" s="505"/>
      <c r="L652" s="505"/>
      <c r="M652" s="505"/>
      <c r="N652" s="505"/>
      <c r="O652" s="505"/>
      <c r="P652" s="505"/>
      <c r="Q652" s="505"/>
      <c r="R652" s="505"/>
      <c r="S652" s="505"/>
      <c r="T652" s="505"/>
      <c r="U652" s="15">
        <f>U626+1</f>
        <v>26</v>
      </c>
    </row>
    <row r="653" spans="1:21" x14ac:dyDescent="0.2">
      <c r="A653" s="16"/>
      <c r="B653" s="328" t="s">
        <v>18</v>
      </c>
      <c r="C653" s="329"/>
      <c r="D653" s="506"/>
      <c r="E653" s="506"/>
      <c r="F653" s="330"/>
      <c r="G653" s="328" t="s">
        <v>19</v>
      </c>
      <c r="H653" s="329"/>
      <c r="I653" s="329"/>
      <c r="J653" s="329"/>
      <c r="K653" s="329"/>
      <c r="L653" s="329"/>
      <c r="M653" s="329"/>
      <c r="N653" s="329"/>
      <c r="O653" s="329"/>
      <c r="P653" s="329"/>
      <c r="Q653" s="328" t="s">
        <v>34</v>
      </c>
      <c r="R653" s="329"/>
      <c r="S653" s="506"/>
      <c r="T653" s="330"/>
    </row>
    <row r="654" spans="1:21" ht="92.25" thickBot="1" x14ac:dyDescent="0.25">
      <c r="A654" s="17"/>
      <c r="B654" s="18" t="s">
        <v>39</v>
      </c>
      <c r="C654" s="19" t="s">
        <v>3</v>
      </c>
      <c r="D654" s="188" t="s">
        <v>13</v>
      </c>
      <c r="E654" s="188" t="s">
        <v>93</v>
      </c>
      <c r="F654" s="20" t="s">
        <v>94</v>
      </c>
      <c r="G654" s="18" t="s">
        <v>4</v>
      </c>
      <c r="H654" s="19" t="s">
        <v>5</v>
      </c>
      <c r="I654" s="19" t="s">
        <v>36</v>
      </c>
      <c r="J654" s="19" t="s">
        <v>40</v>
      </c>
      <c r="K654" s="19" t="s">
        <v>35</v>
      </c>
      <c r="L654" s="19" t="s">
        <v>8</v>
      </c>
      <c r="M654" s="19" t="s">
        <v>17</v>
      </c>
      <c r="N654" s="19" t="s">
        <v>124</v>
      </c>
      <c r="O654" s="19" t="s">
        <v>90</v>
      </c>
      <c r="P654" s="19" t="s">
        <v>123</v>
      </c>
      <c r="Q654" s="18" t="s">
        <v>14</v>
      </c>
      <c r="R654" s="19" t="s">
        <v>15</v>
      </c>
      <c r="S654" s="188" t="s">
        <v>16</v>
      </c>
      <c r="T654" s="20" t="s">
        <v>131</v>
      </c>
    </row>
    <row r="655" spans="1:21" x14ac:dyDescent="0.2">
      <c r="A655" s="21">
        <f>'Первичные данные 4 кл.'!B31</f>
        <v>0</v>
      </c>
      <c r="B655" s="22">
        <f>'Первичные данные 4 кл.'!E31</f>
        <v>0</v>
      </c>
      <c r="C655" s="22">
        <f>'Первичные данные 4 кл.'!H31</f>
        <v>0</v>
      </c>
      <c r="D655" s="23">
        <f>'Первичные данные 4 кл.'!K31</f>
        <v>0</v>
      </c>
      <c r="E655" s="23">
        <f>'Первичные данные 4 кл.'!N31</f>
        <v>0</v>
      </c>
      <c r="F655" s="23">
        <f>'Первичные данные 4 кл.'!Q31</f>
        <v>0</v>
      </c>
      <c r="G655" s="23">
        <f>'Первичные данные 4 кл.'!U31</f>
        <v>0</v>
      </c>
      <c r="H655" s="23">
        <f>'Первичные данные 4 кл.'!Y31</f>
        <v>0</v>
      </c>
      <c r="I655" s="23">
        <f>'Первичные данные 4 кл.'!AC31</f>
        <v>0</v>
      </c>
      <c r="J655" s="23">
        <f>'Первичные данные 4 кл.'!AG31</f>
        <v>0</v>
      </c>
      <c r="K655" s="23">
        <f>'Первичные данные 4 кл.'!AK31</f>
        <v>0</v>
      </c>
      <c r="L655" s="23">
        <f>'Первичные данные 4 кл.'!AO31</f>
        <v>0</v>
      </c>
      <c r="M655" s="23">
        <f>'Первичные данные 4 кл.'!AS31</f>
        <v>0</v>
      </c>
      <c r="N655" s="23">
        <f>'Первичные данные 4 кл.'!AW31</f>
        <v>0</v>
      </c>
      <c r="O655" s="23">
        <f>'Первичные данные 4 кл.'!BA31</f>
        <v>0</v>
      </c>
      <c r="P655" s="23">
        <f>'Первичные данные 4 кл.'!BE31</f>
        <v>0</v>
      </c>
      <c r="Q655" s="23">
        <f>'Первичные данные 4 кл.'!BI31</f>
        <v>0</v>
      </c>
      <c r="R655" s="23">
        <f>'Первичные данные 4 кл.'!BM31</f>
        <v>0</v>
      </c>
      <c r="S655" s="23">
        <f>'Первичные данные 4 кл.'!BQ31</f>
        <v>0</v>
      </c>
      <c r="T655" s="23">
        <f>'Первичные данные 4 кл.'!BU31</f>
        <v>0</v>
      </c>
    </row>
    <row r="656" spans="1:21" ht="13.5" thickBot="1" x14ac:dyDescent="0.25">
      <c r="A656" s="25" t="s">
        <v>47</v>
      </c>
      <c r="B656" s="322" t="str">
        <f>IF('инд. оценка уровня 4 кл.'!V30=1,'инд. оценка уровня 2кл.'!$B$41,'инд. оценка уровня 2кл.'!$B$40)</f>
        <v>НИЖЕ БАЗОВОГО</v>
      </c>
      <c r="C656" s="323"/>
      <c r="D656" s="323"/>
      <c r="E656" s="323"/>
      <c r="F656" s="324"/>
      <c r="G656" s="322" t="str">
        <f>IF('инд. оценка уровня 4 кл.'!W30=1,'инд. оценка уровня 2кл.'!$B$41,'инд. оценка уровня 2кл.'!$B$40)</f>
        <v>НИЖЕ БАЗОВОГО</v>
      </c>
      <c r="H656" s="323"/>
      <c r="I656" s="323"/>
      <c r="J656" s="323"/>
      <c r="K656" s="323"/>
      <c r="L656" s="323"/>
      <c r="M656" s="323"/>
      <c r="N656" s="323"/>
      <c r="O656" s="323"/>
      <c r="P656" s="323"/>
      <c r="Q656" s="322" t="str">
        <f>IF('инд. оценка уровня 4 кл.'!X30=1,'инд. оценка уровня 2кл.'!$B$41,'инд. оценка уровня 2кл.'!$B$40)</f>
        <v>НИЖЕ БАЗОВОГО</v>
      </c>
      <c r="R656" s="323"/>
      <c r="S656" s="323"/>
      <c r="T656" s="324"/>
    </row>
    <row r="657" spans="1:20" s="245" customFormat="1" x14ac:dyDescent="0.2">
      <c r="A657" s="25" t="s">
        <v>49</v>
      </c>
      <c r="B657" s="22" t="str">
        <f>'инд. прогресс 4 кл.'!C31</f>
        <v>D</v>
      </c>
      <c r="C657" s="22" t="str">
        <f>'инд. прогресс 4 кл.'!D31</f>
        <v>D</v>
      </c>
      <c r="D657" s="22" t="str">
        <f>'инд. прогресс 4 кл.'!E31</f>
        <v>D</v>
      </c>
      <c r="E657" s="22" t="str">
        <f>'инд. прогресс 4 кл.'!F31</f>
        <v>D</v>
      </c>
      <c r="F657" s="22" t="str">
        <f>'инд. прогресс 4 кл.'!G31</f>
        <v>D</v>
      </c>
      <c r="G657" s="22" t="str">
        <f>'инд. прогресс 4 кл.'!H31</f>
        <v>D</v>
      </c>
      <c r="H657" s="22" t="str">
        <f>'инд. прогресс 4 кл.'!I31</f>
        <v>D</v>
      </c>
      <c r="I657" s="22" t="str">
        <f>'инд. прогресс 4 кл.'!J31</f>
        <v>D</v>
      </c>
      <c r="J657" s="22" t="str">
        <f>'инд. прогресс 4 кл.'!K31</f>
        <v>D</v>
      </c>
      <c r="K657" s="22" t="str">
        <f>'инд. прогресс 4 кл.'!L31</f>
        <v>D</v>
      </c>
      <c r="L657" s="22" t="str">
        <f>'инд. прогресс 4 кл.'!M31</f>
        <v>D</v>
      </c>
      <c r="M657" s="22" t="str">
        <f>'инд. прогресс 4 кл.'!N31</f>
        <v>D</v>
      </c>
      <c r="N657" s="22" t="str">
        <f>'инд. прогресс 4 кл.'!O31</f>
        <v>D</v>
      </c>
      <c r="O657" s="22" t="str">
        <f>'инд. прогресс 4 кл.'!P31</f>
        <v>D</v>
      </c>
      <c r="P657" s="22" t="str">
        <f>'инд. прогресс 4 кл.'!Q31</f>
        <v>D</v>
      </c>
      <c r="Q657" s="22" t="str">
        <f>'инд. прогресс 4 кл.'!R31</f>
        <v>D</v>
      </c>
      <c r="R657" s="22" t="str">
        <f>'инд. прогресс 4 кл.'!S31</f>
        <v>D</v>
      </c>
      <c r="S657" s="22" t="str">
        <f>'инд. прогресс 4 кл.'!T31</f>
        <v>D</v>
      </c>
      <c r="T657" s="22" t="str">
        <f>'инд. прогресс 4 кл.'!U31</f>
        <v>D</v>
      </c>
    </row>
    <row r="658" spans="1:20" ht="13.5" thickBot="1" x14ac:dyDescent="0.25">
      <c r="A658" s="196"/>
      <c r="B658" s="238"/>
      <c r="C658" s="238"/>
      <c r="D658" s="238"/>
      <c r="E658" s="238"/>
      <c r="F658" s="238"/>
      <c r="G658" s="238"/>
      <c r="H658" s="238"/>
      <c r="I658" s="238"/>
      <c r="J658" s="238"/>
      <c r="K658" s="238"/>
      <c r="L658" s="238"/>
      <c r="M658" s="238"/>
      <c r="N658" s="238"/>
      <c r="O658" s="238"/>
      <c r="P658" s="238"/>
      <c r="Q658" s="238"/>
      <c r="R658" s="238"/>
      <c r="S658" s="238"/>
      <c r="T658" s="238"/>
    </row>
    <row r="659" spans="1:20" ht="12.95" customHeight="1" x14ac:dyDescent="0.2">
      <c r="A659" s="331" t="s">
        <v>42</v>
      </c>
      <c r="B659" s="332"/>
      <c r="C659" s="332"/>
      <c r="D659" s="332"/>
      <c r="E659" s="332"/>
      <c r="F659" s="333"/>
      <c r="G659" s="238"/>
      <c r="H659" s="238"/>
      <c r="I659" s="238"/>
      <c r="J659" s="238"/>
      <c r="K659" s="238"/>
      <c r="L659" s="238"/>
      <c r="M659" s="238"/>
      <c r="N659" s="238"/>
      <c r="O659" s="238"/>
      <c r="P659" s="238"/>
      <c r="Q659" s="238"/>
      <c r="R659" s="238"/>
      <c r="S659" s="238"/>
      <c r="T659" s="238"/>
    </row>
    <row r="660" spans="1:20" ht="14.1" customHeight="1" thickBot="1" x14ac:dyDescent="0.25">
      <c r="A660" s="334"/>
      <c r="B660" s="335"/>
      <c r="C660" s="335"/>
      <c r="D660" s="335"/>
      <c r="E660" s="335"/>
      <c r="F660" s="336"/>
      <c r="G660" s="238"/>
      <c r="H660" s="238"/>
      <c r="I660" s="238"/>
      <c r="J660" s="238"/>
      <c r="K660" s="238"/>
      <c r="L660" s="238"/>
      <c r="M660" s="238"/>
      <c r="N660" s="238"/>
      <c r="O660" s="238"/>
      <c r="P660" s="238"/>
      <c r="Q660" s="238"/>
      <c r="R660" s="238"/>
      <c r="S660" s="238"/>
      <c r="T660" s="238"/>
    </row>
    <row r="661" spans="1:20" x14ac:dyDescent="0.2">
      <c r="A661" s="30" t="s">
        <v>128</v>
      </c>
      <c r="B661" s="319">
        <f>SUM(B655:T655)</f>
        <v>0</v>
      </c>
      <c r="C661" s="320"/>
      <c r="D661" s="320"/>
      <c r="E661" s="320"/>
      <c r="F661" s="321"/>
      <c r="G661" s="238"/>
      <c r="H661" s="238"/>
      <c r="I661" s="238"/>
      <c r="J661" s="238"/>
      <c r="K661" s="238"/>
      <c r="L661" s="238"/>
      <c r="M661" s="238"/>
      <c r="N661" s="238"/>
      <c r="O661" s="238"/>
      <c r="P661" s="238"/>
      <c r="Q661" s="238"/>
      <c r="R661" s="238"/>
      <c r="S661" s="238"/>
      <c r="T661" s="238"/>
    </row>
    <row r="662" spans="1:20" x14ac:dyDescent="0.2">
      <c r="A662" s="201" t="s">
        <v>30</v>
      </c>
      <c r="B662" s="501" t="str">
        <f>IF('инд. оценка уровня 4 кл.'!Y30=1,'инд. оценка уровня 2кл.'!$B$41,'инд. оценка уровня 2кл.'!$B$40)</f>
        <v>НИЖЕ БАЗОВОГО</v>
      </c>
      <c r="C662" s="502"/>
      <c r="D662" s="502"/>
      <c r="E662" s="502"/>
      <c r="F662" s="503"/>
      <c r="G662" s="238"/>
      <c r="H662" s="238"/>
      <c r="I662" s="238"/>
      <c r="J662" s="238"/>
      <c r="K662" s="238"/>
      <c r="L662" s="238"/>
      <c r="M662" s="238"/>
      <c r="N662" s="238"/>
      <c r="O662" s="238"/>
      <c r="P662" s="238"/>
      <c r="Q662" s="238"/>
      <c r="R662" s="238"/>
      <c r="S662" s="238"/>
      <c r="T662" s="238"/>
    </row>
    <row r="663" spans="1:20" x14ac:dyDescent="0.2">
      <c r="A663" s="202"/>
      <c r="B663" s="495"/>
      <c r="C663" s="495"/>
      <c r="D663" s="495"/>
      <c r="E663" s="495"/>
      <c r="F663" s="495"/>
      <c r="G663" s="238"/>
      <c r="H663" s="238"/>
      <c r="I663" s="238"/>
      <c r="J663" s="238"/>
      <c r="K663" s="238"/>
      <c r="L663" s="238"/>
      <c r="M663" s="238"/>
      <c r="N663" s="238"/>
      <c r="O663" s="238"/>
      <c r="P663" s="238"/>
      <c r="Q663" s="238"/>
      <c r="R663" s="238"/>
      <c r="S663" s="238"/>
      <c r="T663" s="238"/>
    </row>
    <row r="664" spans="1:20" x14ac:dyDescent="0.2">
      <c r="A664" s="32"/>
      <c r="B664" s="238"/>
      <c r="C664" s="238"/>
      <c r="D664" s="238"/>
      <c r="E664" s="238"/>
      <c r="F664" s="238"/>
      <c r="G664" s="238"/>
      <c r="H664" s="238"/>
      <c r="I664" s="238"/>
      <c r="J664" s="238"/>
      <c r="K664" s="238"/>
      <c r="L664" s="238"/>
      <c r="M664" s="238"/>
      <c r="N664" s="238"/>
      <c r="O664" s="238"/>
      <c r="P664" s="238"/>
      <c r="Q664" s="238"/>
      <c r="R664" s="238"/>
      <c r="S664" s="238"/>
      <c r="T664" s="238"/>
    </row>
    <row r="665" spans="1:20" x14ac:dyDescent="0.2">
      <c r="A665" s="32"/>
      <c r="B665" s="238"/>
      <c r="C665" s="238"/>
      <c r="D665" s="238"/>
      <c r="E665" s="238"/>
      <c r="F665" s="238"/>
      <c r="G665" s="238"/>
      <c r="H665" s="238"/>
      <c r="I665" s="238"/>
      <c r="J665" s="238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</row>
    <row r="666" spans="1:20" x14ac:dyDescent="0.2">
      <c r="A666" s="33" t="s">
        <v>50</v>
      </c>
      <c r="B666" s="33"/>
      <c r="C666" s="27"/>
      <c r="D666" s="194"/>
      <c r="E666" s="194"/>
      <c r="F666" s="238"/>
      <c r="G666" s="238"/>
      <c r="H666" s="238"/>
      <c r="I666" s="238"/>
      <c r="J666" s="238"/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</row>
    <row r="667" spans="1:20" x14ac:dyDescent="0.2">
      <c r="A667" s="34" t="s">
        <v>51</v>
      </c>
      <c r="B667" s="496"/>
      <c r="C667" s="496"/>
      <c r="D667" s="195"/>
      <c r="E667" s="194"/>
      <c r="F667" s="238"/>
      <c r="G667" s="238"/>
      <c r="H667" s="238"/>
      <c r="I667" s="238"/>
      <c r="J667" s="238"/>
      <c r="K667" s="238"/>
      <c r="L667" s="238"/>
      <c r="M667" s="238"/>
      <c r="N667" s="238"/>
      <c r="O667" s="238"/>
      <c r="P667" s="238"/>
      <c r="Q667" s="238"/>
      <c r="R667" s="238"/>
      <c r="S667" s="238"/>
      <c r="T667" s="238"/>
    </row>
    <row r="668" spans="1:20" x14ac:dyDescent="0.2">
      <c r="A668" s="34" t="s">
        <v>52</v>
      </c>
      <c r="B668" s="497"/>
      <c r="C668" s="497"/>
      <c r="D668" s="194"/>
      <c r="E668" s="194"/>
      <c r="F668" s="238"/>
      <c r="G668" s="238"/>
      <c r="H668" s="238"/>
      <c r="I668" s="238"/>
      <c r="J668" s="238"/>
      <c r="K668" s="238"/>
      <c r="L668" s="238"/>
      <c r="M668" s="238"/>
      <c r="N668" s="238"/>
      <c r="O668" s="238"/>
      <c r="P668" s="238"/>
      <c r="Q668" s="238"/>
      <c r="R668" s="238"/>
      <c r="S668" s="238"/>
      <c r="T668" s="238"/>
    </row>
    <row r="669" spans="1:20" x14ac:dyDescent="0.2">
      <c r="A669" s="32"/>
      <c r="B669" s="238"/>
      <c r="C669" s="238"/>
      <c r="D669" s="238"/>
      <c r="E669" s="238"/>
      <c r="F669" s="238"/>
      <c r="G669" s="238"/>
      <c r="H669" s="238"/>
      <c r="I669" s="238"/>
      <c r="J669" s="238"/>
      <c r="K669" s="238"/>
      <c r="L669" s="238"/>
      <c r="M669" s="238"/>
      <c r="N669" s="238"/>
      <c r="O669" s="238"/>
      <c r="P669" s="238"/>
      <c r="Q669" s="238"/>
      <c r="R669" s="238"/>
      <c r="S669" s="238"/>
      <c r="T669" s="238"/>
    </row>
    <row r="670" spans="1:20" x14ac:dyDescent="0.2">
      <c r="A670" s="32"/>
      <c r="B670" s="238"/>
      <c r="C670" s="238"/>
      <c r="D670" s="238"/>
      <c r="E670" s="238"/>
      <c r="F670" s="238"/>
      <c r="G670" s="238"/>
      <c r="H670" s="238"/>
      <c r="I670" s="238"/>
      <c r="J670" s="238"/>
      <c r="K670" s="238"/>
      <c r="L670" s="238"/>
      <c r="M670" s="238"/>
      <c r="N670" s="238"/>
      <c r="O670" s="238"/>
      <c r="P670" s="238"/>
      <c r="Q670" s="238"/>
      <c r="R670" s="238"/>
      <c r="S670" s="238"/>
      <c r="T670" s="238"/>
    </row>
    <row r="671" spans="1:20" x14ac:dyDescent="0.2">
      <c r="A671" s="32"/>
      <c r="B671" s="238"/>
      <c r="C671" s="238"/>
      <c r="D671" s="238"/>
      <c r="E671" s="238"/>
      <c r="F671" s="238"/>
      <c r="G671" s="238"/>
      <c r="H671" s="238"/>
      <c r="I671" s="238"/>
      <c r="J671" s="238"/>
      <c r="K671" s="238"/>
      <c r="L671" s="238"/>
      <c r="M671" s="238"/>
      <c r="N671" s="238"/>
      <c r="O671" s="238"/>
      <c r="P671" s="238"/>
      <c r="Q671" s="238"/>
      <c r="R671" s="238"/>
      <c r="S671" s="238"/>
      <c r="T671" s="238"/>
    </row>
    <row r="672" spans="1:20" x14ac:dyDescent="0.2">
      <c r="A672" s="32"/>
      <c r="B672" s="238"/>
      <c r="C672" s="238"/>
      <c r="D672" s="238"/>
      <c r="E672" s="238"/>
      <c r="F672" s="238"/>
      <c r="G672" s="238"/>
      <c r="H672" s="238"/>
      <c r="I672" s="238"/>
      <c r="J672" s="238"/>
      <c r="K672" s="238"/>
      <c r="L672" s="238"/>
      <c r="M672" s="238"/>
      <c r="N672" s="238"/>
      <c r="O672" s="238"/>
      <c r="P672" s="238"/>
      <c r="Q672" s="238"/>
      <c r="R672" s="238"/>
      <c r="S672" s="238"/>
      <c r="T672" s="238"/>
    </row>
    <row r="673" spans="1:21" x14ac:dyDescent="0.2">
      <c r="A673" s="32"/>
      <c r="B673" s="238"/>
      <c r="C673" s="238"/>
      <c r="D673" s="238"/>
      <c r="E673" s="238"/>
      <c r="F673" s="238"/>
      <c r="G673" s="238"/>
      <c r="H673" s="238"/>
      <c r="I673" s="238"/>
      <c r="J673" s="238"/>
      <c r="K673" s="238"/>
      <c r="L673" s="238"/>
      <c r="M673" s="238"/>
      <c r="N673" s="238"/>
      <c r="O673" s="238"/>
      <c r="P673" s="238"/>
      <c r="Q673" s="238"/>
      <c r="R673" s="238"/>
      <c r="S673" s="238"/>
      <c r="T673" s="238"/>
    </row>
    <row r="674" spans="1:21" x14ac:dyDescent="0.2">
      <c r="A674" s="32"/>
      <c r="B674" s="238"/>
      <c r="C674" s="238"/>
      <c r="D674" s="238"/>
      <c r="E674" s="238"/>
      <c r="F674" s="238"/>
      <c r="G674" s="238"/>
      <c r="H674" s="238"/>
      <c r="I674" s="238"/>
      <c r="J674" s="238"/>
      <c r="K674" s="238"/>
      <c r="L674" s="238"/>
      <c r="M674" s="238"/>
      <c r="N674" s="238"/>
      <c r="O674" s="238"/>
      <c r="P674" s="238"/>
      <c r="Q674" s="238"/>
      <c r="R674" s="238"/>
      <c r="S674" s="238"/>
      <c r="T674" s="238"/>
    </row>
    <row r="675" spans="1:21" x14ac:dyDescent="0.2">
      <c r="A675" s="32"/>
      <c r="B675" s="238"/>
      <c r="C675" s="238"/>
      <c r="D675" s="238"/>
      <c r="E675" s="238"/>
      <c r="F675" s="238"/>
      <c r="G675" s="238"/>
      <c r="H675" s="238"/>
      <c r="I675" s="238"/>
      <c r="J675" s="238"/>
      <c r="K675" s="238"/>
      <c r="L675" s="238"/>
      <c r="M675" s="238"/>
      <c r="N675" s="238"/>
      <c r="O675" s="238"/>
      <c r="P675" s="238"/>
      <c r="Q675" s="238"/>
      <c r="R675" s="238"/>
      <c r="S675" s="238"/>
      <c r="T675" s="238"/>
    </row>
    <row r="676" spans="1:21" x14ac:dyDescent="0.2">
      <c r="A676" s="32"/>
      <c r="B676" s="238"/>
      <c r="C676" s="238"/>
      <c r="D676" s="238"/>
      <c r="E676" s="238"/>
      <c r="F676" s="238"/>
      <c r="G676" s="238"/>
      <c r="H676" s="238"/>
      <c r="I676" s="238"/>
      <c r="J676" s="238"/>
      <c r="K676" s="238"/>
      <c r="L676" s="238"/>
      <c r="M676" s="238"/>
      <c r="N676" s="238"/>
      <c r="O676" s="238"/>
      <c r="P676" s="238"/>
      <c r="Q676" s="238"/>
      <c r="R676" s="238"/>
      <c r="S676" s="238"/>
      <c r="T676" s="238"/>
    </row>
    <row r="677" spans="1:21" ht="18.75" x14ac:dyDescent="0.2">
      <c r="A677" s="504" t="s">
        <v>142</v>
      </c>
      <c r="B677" s="504"/>
      <c r="C677" s="504"/>
      <c r="D677" s="504"/>
      <c r="E677" s="504"/>
      <c r="F677" s="504"/>
      <c r="G677" s="504"/>
      <c r="H677" s="504"/>
      <c r="I677" s="504"/>
      <c r="J677" s="504"/>
      <c r="K677" s="504"/>
      <c r="L677" s="504"/>
      <c r="M677" s="504"/>
      <c r="N677" s="504"/>
      <c r="O677" s="504"/>
      <c r="P677" s="504"/>
      <c r="Q677" s="504"/>
      <c r="R677" s="504"/>
      <c r="S677" s="504"/>
      <c r="T677" s="504"/>
      <c r="U677" s="504"/>
    </row>
    <row r="678" spans="1:21" ht="18.75" thickBot="1" x14ac:dyDescent="0.3">
      <c r="A678" s="505">
        <f>A681</f>
        <v>0</v>
      </c>
      <c r="B678" s="505"/>
      <c r="C678" s="505"/>
      <c r="D678" s="505"/>
      <c r="E678" s="505"/>
      <c r="F678" s="505"/>
      <c r="G678" s="505"/>
      <c r="H678" s="505"/>
      <c r="I678" s="505"/>
      <c r="J678" s="505"/>
      <c r="K678" s="505"/>
      <c r="L678" s="505"/>
      <c r="M678" s="505"/>
      <c r="N678" s="505"/>
      <c r="O678" s="505"/>
      <c r="P678" s="505"/>
      <c r="Q678" s="505"/>
      <c r="R678" s="505"/>
      <c r="S678" s="505"/>
      <c r="T678" s="505"/>
      <c r="U678" s="15">
        <f>U652+1</f>
        <v>27</v>
      </c>
    </row>
    <row r="679" spans="1:21" x14ac:dyDescent="0.2">
      <c r="A679" s="16"/>
      <c r="B679" s="328" t="s">
        <v>18</v>
      </c>
      <c r="C679" s="329"/>
      <c r="D679" s="506"/>
      <c r="E679" s="506"/>
      <c r="F679" s="330"/>
      <c r="G679" s="328" t="s">
        <v>19</v>
      </c>
      <c r="H679" s="329"/>
      <c r="I679" s="329"/>
      <c r="J679" s="329"/>
      <c r="K679" s="329"/>
      <c r="L679" s="329"/>
      <c r="M679" s="329"/>
      <c r="N679" s="329"/>
      <c r="O679" s="329"/>
      <c r="P679" s="329"/>
      <c r="Q679" s="328" t="s">
        <v>34</v>
      </c>
      <c r="R679" s="329"/>
      <c r="S679" s="506"/>
      <c r="T679" s="330"/>
    </row>
    <row r="680" spans="1:21" ht="92.25" thickBot="1" x14ac:dyDescent="0.25">
      <c r="A680" s="17"/>
      <c r="B680" s="18" t="s">
        <v>39</v>
      </c>
      <c r="C680" s="19" t="s">
        <v>3</v>
      </c>
      <c r="D680" s="188" t="s">
        <v>13</v>
      </c>
      <c r="E680" s="188" t="s">
        <v>93</v>
      </c>
      <c r="F680" s="20" t="s">
        <v>94</v>
      </c>
      <c r="G680" s="18" t="s">
        <v>4</v>
      </c>
      <c r="H680" s="19" t="s">
        <v>5</v>
      </c>
      <c r="I680" s="19" t="s">
        <v>36</v>
      </c>
      <c r="J680" s="19" t="s">
        <v>40</v>
      </c>
      <c r="K680" s="19" t="s">
        <v>35</v>
      </c>
      <c r="L680" s="19" t="s">
        <v>8</v>
      </c>
      <c r="M680" s="19" t="s">
        <v>17</v>
      </c>
      <c r="N680" s="19" t="s">
        <v>124</v>
      </c>
      <c r="O680" s="19" t="s">
        <v>90</v>
      </c>
      <c r="P680" s="19" t="s">
        <v>123</v>
      </c>
      <c r="Q680" s="18" t="s">
        <v>14</v>
      </c>
      <c r="R680" s="19" t="s">
        <v>15</v>
      </c>
      <c r="S680" s="188" t="s">
        <v>16</v>
      </c>
      <c r="T680" s="20" t="s">
        <v>131</v>
      </c>
    </row>
    <row r="681" spans="1:21" x14ac:dyDescent="0.2">
      <c r="A681" s="21">
        <f>'Первичные данные 4 кл.'!B32</f>
        <v>0</v>
      </c>
      <c r="B681" s="22">
        <f>'Первичные данные 4 кл.'!E32</f>
        <v>0</v>
      </c>
      <c r="C681" s="22">
        <f>'Первичные данные 4 кл.'!H32</f>
        <v>0</v>
      </c>
      <c r="D681" s="23">
        <f>'Первичные данные 4 кл.'!K32</f>
        <v>0</v>
      </c>
      <c r="E681" s="23">
        <f>'Первичные данные 4 кл.'!N32</f>
        <v>0</v>
      </c>
      <c r="F681" s="23">
        <f>'Первичные данные 4 кл.'!Q32</f>
        <v>0</v>
      </c>
      <c r="G681" s="23">
        <f>'Первичные данные 4 кл.'!U32</f>
        <v>0</v>
      </c>
      <c r="H681" s="23">
        <f>'Первичные данные 4 кл.'!Y32</f>
        <v>0</v>
      </c>
      <c r="I681" s="23">
        <f>'Первичные данные 4 кл.'!AC32</f>
        <v>0</v>
      </c>
      <c r="J681" s="23">
        <f>'Первичные данные 4 кл.'!AG32</f>
        <v>0</v>
      </c>
      <c r="K681" s="23">
        <f>'Первичные данные 4 кл.'!AK32</f>
        <v>0</v>
      </c>
      <c r="L681" s="23">
        <f>'Первичные данные 4 кл.'!AO32</f>
        <v>0</v>
      </c>
      <c r="M681" s="23">
        <f>'Первичные данные 4 кл.'!AS32</f>
        <v>0</v>
      </c>
      <c r="N681" s="23">
        <f>'Первичные данные 4 кл.'!AW32</f>
        <v>0</v>
      </c>
      <c r="O681" s="23">
        <f>'Первичные данные 4 кл.'!BA32</f>
        <v>0</v>
      </c>
      <c r="P681" s="23">
        <f>'Первичные данные 4 кл.'!BE32</f>
        <v>0</v>
      </c>
      <c r="Q681" s="23">
        <f>'Первичные данные 4 кл.'!BI32</f>
        <v>0</v>
      </c>
      <c r="R681" s="23">
        <f>'Первичные данные 4 кл.'!BM32</f>
        <v>0</v>
      </c>
      <c r="S681" s="23">
        <f>'Первичные данные 4 кл.'!BQ32</f>
        <v>0</v>
      </c>
      <c r="T681" s="23">
        <f>'Первичные данные 4 кл.'!BU32</f>
        <v>0</v>
      </c>
    </row>
    <row r="682" spans="1:21" ht="13.5" thickBot="1" x14ac:dyDescent="0.25">
      <c r="A682" s="25" t="s">
        <v>47</v>
      </c>
      <c r="B682" s="322" t="str">
        <f>IF('инд. оценка уровня 4 кл.'!V31=1,'инд. оценка уровня 2кл.'!$B$41,'инд. оценка уровня 2кл.'!$B$40)</f>
        <v>НИЖЕ БАЗОВОГО</v>
      </c>
      <c r="C682" s="323"/>
      <c r="D682" s="323"/>
      <c r="E682" s="323"/>
      <c r="F682" s="324"/>
      <c r="G682" s="322" t="str">
        <f>IF('инд. оценка уровня 4 кл.'!W31=1,'инд. оценка уровня 2кл.'!$B$41,'инд. оценка уровня 2кл.'!$B$40)</f>
        <v>НИЖЕ БАЗОВОГО</v>
      </c>
      <c r="H682" s="323"/>
      <c r="I682" s="323"/>
      <c r="J682" s="323"/>
      <c r="K682" s="323"/>
      <c r="L682" s="323"/>
      <c r="M682" s="323"/>
      <c r="N682" s="323"/>
      <c r="O682" s="323"/>
      <c r="P682" s="323"/>
      <c r="Q682" s="322" t="str">
        <f>IF('инд. оценка уровня 4 кл.'!X31=1,'инд. оценка уровня 2кл.'!$B$41,'инд. оценка уровня 2кл.'!$B$40)</f>
        <v>НИЖЕ БАЗОВОГО</v>
      </c>
      <c r="R682" s="323"/>
      <c r="S682" s="323"/>
      <c r="T682" s="324"/>
    </row>
    <row r="683" spans="1:21" s="245" customFormat="1" x14ac:dyDescent="0.2">
      <c r="A683" s="25" t="s">
        <v>49</v>
      </c>
      <c r="B683" s="22" t="str">
        <f>'инд. прогресс 4 кл.'!C32</f>
        <v>D</v>
      </c>
      <c r="C683" s="22" t="str">
        <f>'инд. прогресс 4 кл.'!D32</f>
        <v>D</v>
      </c>
      <c r="D683" s="22" t="str">
        <f>'инд. прогресс 4 кл.'!E32</f>
        <v>D</v>
      </c>
      <c r="E683" s="22" t="str">
        <f>'инд. прогресс 4 кл.'!F32</f>
        <v>D</v>
      </c>
      <c r="F683" s="22" t="str">
        <f>'инд. прогресс 4 кл.'!G32</f>
        <v>D</v>
      </c>
      <c r="G683" s="22" t="str">
        <f>'инд. прогресс 4 кл.'!H32</f>
        <v>D</v>
      </c>
      <c r="H683" s="22" t="str">
        <f>'инд. прогресс 4 кл.'!I32</f>
        <v>D</v>
      </c>
      <c r="I683" s="22" t="str">
        <f>'инд. прогресс 4 кл.'!J32</f>
        <v>D</v>
      </c>
      <c r="J683" s="22" t="str">
        <f>'инд. прогресс 4 кл.'!K32</f>
        <v>D</v>
      </c>
      <c r="K683" s="22" t="str">
        <f>'инд. прогресс 4 кл.'!L32</f>
        <v>D</v>
      </c>
      <c r="L683" s="22" t="str">
        <f>'инд. прогресс 4 кл.'!M32</f>
        <v>D</v>
      </c>
      <c r="M683" s="22" t="str">
        <f>'инд. прогресс 4 кл.'!N32</f>
        <v>D</v>
      </c>
      <c r="N683" s="22" t="str">
        <f>'инд. прогресс 4 кл.'!O32</f>
        <v>D</v>
      </c>
      <c r="O683" s="22" t="str">
        <f>'инд. прогресс 4 кл.'!P32</f>
        <v>D</v>
      </c>
      <c r="P683" s="22" t="str">
        <f>'инд. прогресс 4 кл.'!Q32</f>
        <v>D</v>
      </c>
      <c r="Q683" s="22" t="str">
        <f>'инд. прогресс 4 кл.'!R32</f>
        <v>D</v>
      </c>
      <c r="R683" s="22" t="str">
        <f>'инд. прогресс 4 кл.'!S32</f>
        <v>D</v>
      </c>
      <c r="S683" s="22" t="str">
        <f>'инд. прогресс 4 кл.'!T32</f>
        <v>D</v>
      </c>
      <c r="T683" s="22" t="str">
        <f>'инд. прогресс 4 кл.'!U32</f>
        <v>D</v>
      </c>
    </row>
    <row r="684" spans="1:21" ht="13.5" thickBot="1" x14ac:dyDescent="0.25">
      <c r="A684" s="196"/>
      <c r="B684" s="238"/>
      <c r="C684" s="238"/>
      <c r="D684" s="238"/>
      <c r="E684" s="238"/>
      <c r="F684" s="238"/>
      <c r="G684" s="238"/>
      <c r="H684" s="238"/>
      <c r="I684" s="238"/>
      <c r="J684" s="238"/>
      <c r="K684" s="238"/>
      <c r="L684" s="238"/>
      <c r="M684" s="238"/>
      <c r="N684" s="238"/>
      <c r="O684" s="238"/>
      <c r="P684" s="238"/>
      <c r="Q684" s="238"/>
      <c r="R684" s="238"/>
      <c r="S684" s="238"/>
      <c r="T684" s="238"/>
    </row>
    <row r="685" spans="1:21" ht="12.95" customHeight="1" x14ac:dyDescent="0.2">
      <c r="A685" s="331" t="s">
        <v>42</v>
      </c>
      <c r="B685" s="332"/>
      <c r="C685" s="332"/>
      <c r="D685" s="332"/>
      <c r="E685" s="332"/>
      <c r="F685" s="333"/>
      <c r="G685" s="238"/>
      <c r="H685" s="238"/>
      <c r="I685" s="238"/>
      <c r="J685" s="238"/>
      <c r="K685" s="238"/>
      <c r="L685" s="238"/>
      <c r="M685" s="238"/>
      <c r="N685" s="238"/>
      <c r="O685" s="238"/>
      <c r="P685" s="238"/>
      <c r="Q685" s="238"/>
      <c r="R685" s="238"/>
      <c r="S685" s="238"/>
      <c r="T685" s="238"/>
    </row>
    <row r="686" spans="1:21" ht="14.1" customHeight="1" thickBot="1" x14ac:dyDescent="0.25">
      <c r="A686" s="334"/>
      <c r="B686" s="335"/>
      <c r="C686" s="335"/>
      <c r="D686" s="335"/>
      <c r="E686" s="335"/>
      <c r="F686" s="336"/>
      <c r="G686" s="238"/>
      <c r="H686" s="238"/>
      <c r="I686" s="238"/>
      <c r="J686" s="238"/>
      <c r="K686" s="238"/>
      <c r="L686" s="238"/>
      <c r="M686" s="238"/>
      <c r="N686" s="238"/>
      <c r="O686" s="238"/>
      <c r="P686" s="238"/>
      <c r="Q686" s="238"/>
      <c r="R686" s="238"/>
      <c r="S686" s="238"/>
      <c r="T686" s="238"/>
    </row>
    <row r="687" spans="1:21" x14ac:dyDescent="0.2">
      <c r="A687" s="30" t="s">
        <v>128</v>
      </c>
      <c r="B687" s="319">
        <f>SUM(B681:T681)</f>
        <v>0</v>
      </c>
      <c r="C687" s="320"/>
      <c r="D687" s="320"/>
      <c r="E687" s="320"/>
      <c r="F687" s="321"/>
      <c r="G687" s="238"/>
      <c r="H687" s="238"/>
      <c r="I687" s="238"/>
      <c r="J687" s="238"/>
      <c r="K687" s="238"/>
      <c r="L687" s="238"/>
      <c r="M687" s="238"/>
      <c r="N687" s="238"/>
      <c r="O687" s="238"/>
      <c r="P687" s="238"/>
      <c r="Q687" s="238"/>
      <c r="R687" s="238"/>
      <c r="S687" s="238"/>
      <c r="T687" s="238"/>
    </row>
    <row r="688" spans="1:21" x14ac:dyDescent="0.2">
      <c r="A688" s="201" t="s">
        <v>30</v>
      </c>
      <c r="B688" s="501" t="str">
        <f>IF('инд. оценка уровня 4 кл.'!Y31=1,'инд. оценка уровня 2кл.'!$B$41,'инд. оценка уровня 2кл.'!$B$40)</f>
        <v>НИЖЕ БАЗОВОГО</v>
      </c>
      <c r="C688" s="502"/>
      <c r="D688" s="502"/>
      <c r="E688" s="502"/>
      <c r="F688" s="503"/>
      <c r="G688" s="238"/>
      <c r="H688" s="238"/>
      <c r="I688" s="238"/>
      <c r="J688" s="238"/>
      <c r="K688" s="238"/>
      <c r="L688" s="238"/>
      <c r="M688" s="238"/>
      <c r="N688" s="238"/>
      <c r="O688" s="238"/>
      <c r="P688" s="238"/>
      <c r="Q688" s="238"/>
      <c r="R688" s="238"/>
      <c r="S688" s="238"/>
      <c r="T688" s="238"/>
    </row>
    <row r="689" spans="1:21" x14ac:dyDescent="0.2">
      <c r="A689" s="202"/>
      <c r="B689" s="495"/>
      <c r="C689" s="495"/>
      <c r="D689" s="495"/>
      <c r="E689" s="495"/>
      <c r="F689" s="495"/>
      <c r="G689" s="238"/>
      <c r="H689" s="238"/>
      <c r="I689" s="238"/>
      <c r="J689" s="238"/>
      <c r="K689" s="238"/>
      <c r="L689" s="238"/>
      <c r="M689" s="238"/>
      <c r="N689" s="238"/>
      <c r="O689" s="238"/>
      <c r="P689" s="238"/>
      <c r="Q689" s="238"/>
      <c r="R689" s="238"/>
      <c r="S689" s="238"/>
      <c r="T689" s="238"/>
    </row>
    <row r="690" spans="1:21" x14ac:dyDescent="0.2">
      <c r="A690" s="32"/>
      <c r="B690" s="238"/>
      <c r="C690" s="238"/>
      <c r="D690" s="238"/>
      <c r="E690" s="238"/>
      <c r="F690" s="238"/>
      <c r="G690" s="238"/>
      <c r="H690" s="238"/>
      <c r="I690" s="238"/>
      <c r="J690" s="238"/>
      <c r="K690" s="238"/>
      <c r="L690" s="238"/>
      <c r="M690" s="238"/>
      <c r="N690" s="238"/>
      <c r="O690" s="238"/>
      <c r="P690" s="238"/>
      <c r="Q690" s="238"/>
      <c r="R690" s="238"/>
      <c r="S690" s="238"/>
      <c r="T690" s="238"/>
    </row>
    <row r="691" spans="1:21" x14ac:dyDescent="0.2">
      <c r="A691" s="32"/>
      <c r="B691" s="238"/>
      <c r="C691" s="238"/>
      <c r="D691" s="238"/>
      <c r="E691" s="238"/>
      <c r="F691" s="238"/>
      <c r="G691" s="238"/>
      <c r="H691" s="238"/>
      <c r="I691" s="238"/>
      <c r="J691" s="238"/>
      <c r="K691" s="238"/>
      <c r="L691" s="238"/>
      <c r="M691" s="238"/>
      <c r="N691" s="238"/>
      <c r="O691" s="238"/>
      <c r="P691" s="238"/>
      <c r="Q691" s="238"/>
      <c r="R691" s="238"/>
      <c r="S691" s="238"/>
      <c r="T691" s="238"/>
    </row>
    <row r="692" spans="1:21" x14ac:dyDescent="0.2">
      <c r="A692" s="33" t="s">
        <v>50</v>
      </c>
      <c r="B692" s="33"/>
      <c r="C692" s="27"/>
      <c r="D692" s="194"/>
      <c r="E692" s="194"/>
      <c r="F692" s="238"/>
      <c r="G692" s="238"/>
      <c r="H692" s="238"/>
      <c r="I692" s="238"/>
      <c r="J692" s="238"/>
      <c r="K692" s="238"/>
      <c r="L692" s="238"/>
      <c r="M692" s="238"/>
      <c r="N692" s="238"/>
      <c r="O692" s="238"/>
      <c r="P692" s="238"/>
      <c r="Q692" s="238"/>
      <c r="R692" s="238"/>
      <c r="S692" s="238"/>
      <c r="T692" s="238"/>
    </row>
    <row r="693" spans="1:21" x14ac:dyDescent="0.2">
      <c r="A693" s="34" t="s">
        <v>51</v>
      </c>
      <c r="B693" s="496"/>
      <c r="C693" s="496"/>
      <c r="D693" s="195"/>
      <c r="E693" s="194"/>
      <c r="F693" s="238"/>
      <c r="G693" s="238"/>
      <c r="H693" s="238"/>
      <c r="I693" s="238"/>
      <c r="J693" s="238"/>
      <c r="K693" s="238"/>
      <c r="L693" s="238"/>
      <c r="M693" s="238"/>
      <c r="N693" s="238"/>
      <c r="O693" s="238"/>
      <c r="P693" s="238"/>
      <c r="Q693" s="238"/>
      <c r="R693" s="238"/>
      <c r="S693" s="238"/>
      <c r="T693" s="238"/>
    </row>
    <row r="694" spans="1:21" x14ac:dyDescent="0.2">
      <c r="A694" s="34" t="s">
        <v>52</v>
      </c>
      <c r="B694" s="497"/>
      <c r="C694" s="497"/>
      <c r="D694" s="194"/>
      <c r="E694" s="194"/>
      <c r="F694" s="238"/>
      <c r="G694" s="238"/>
      <c r="H694" s="238"/>
      <c r="I694" s="238"/>
      <c r="J694" s="238"/>
      <c r="K694" s="238"/>
      <c r="L694" s="238"/>
      <c r="M694" s="238"/>
      <c r="N694" s="238"/>
      <c r="O694" s="238"/>
      <c r="P694" s="238"/>
      <c r="Q694" s="238"/>
      <c r="R694" s="238"/>
      <c r="S694" s="238"/>
      <c r="T694" s="238"/>
    </row>
    <row r="695" spans="1:21" x14ac:dyDescent="0.2">
      <c r="A695" s="32"/>
      <c r="B695" s="238"/>
      <c r="C695" s="238"/>
      <c r="D695" s="238"/>
      <c r="E695" s="238"/>
      <c r="F695" s="238"/>
      <c r="G695" s="238"/>
      <c r="H695" s="238"/>
      <c r="I695" s="238"/>
      <c r="J695" s="238"/>
      <c r="K695" s="238"/>
      <c r="L695" s="238"/>
      <c r="M695" s="238"/>
      <c r="N695" s="238"/>
      <c r="O695" s="238"/>
      <c r="P695" s="238"/>
      <c r="Q695" s="238"/>
      <c r="R695" s="238"/>
      <c r="S695" s="238"/>
      <c r="T695" s="238"/>
    </row>
    <row r="696" spans="1:21" x14ac:dyDescent="0.2">
      <c r="A696" s="32"/>
      <c r="B696" s="238"/>
      <c r="C696" s="238"/>
      <c r="D696" s="238"/>
      <c r="E696" s="238"/>
      <c r="F696" s="238"/>
      <c r="G696" s="238"/>
      <c r="H696" s="238"/>
      <c r="I696" s="238"/>
      <c r="J696" s="238"/>
      <c r="K696" s="238"/>
      <c r="L696" s="238"/>
      <c r="M696" s="238"/>
      <c r="N696" s="238"/>
      <c r="O696" s="238"/>
      <c r="P696" s="238"/>
      <c r="Q696" s="238"/>
      <c r="R696" s="238"/>
      <c r="S696" s="238"/>
      <c r="T696" s="238"/>
    </row>
    <row r="697" spans="1:21" x14ac:dyDescent="0.2">
      <c r="A697" s="32"/>
      <c r="B697" s="238"/>
      <c r="C697" s="238"/>
      <c r="D697" s="238"/>
      <c r="E697" s="238"/>
      <c r="F697" s="238"/>
      <c r="G697" s="238"/>
      <c r="H697" s="238"/>
      <c r="I697" s="238"/>
      <c r="J697" s="238"/>
      <c r="K697" s="238"/>
      <c r="L697" s="238"/>
      <c r="M697" s="238"/>
      <c r="N697" s="238"/>
      <c r="O697" s="238"/>
      <c r="P697" s="238"/>
      <c r="Q697" s="238"/>
      <c r="R697" s="238"/>
      <c r="S697" s="238"/>
      <c r="T697" s="238"/>
    </row>
    <row r="698" spans="1:21" x14ac:dyDescent="0.2">
      <c r="A698" s="32"/>
      <c r="B698" s="238"/>
      <c r="C698" s="238"/>
      <c r="D698" s="238"/>
      <c r="E698" s="238"/>
      <c r="F698" s="238"/>
      <c r="G698" s="238"/>
      <c r="H698" s="238"/>
      <c r="I698" s="238"/>
      <c r="J698" s="238"/>
      <c r="K698" s="238"/>
      <c r="L698" s="238"/>
      <c r="M698" s="238"/>
      <c r="N698" s="238"/>
      <c r="O698" s="238"/>
      <c r="P698" s="238"/>
      <c r="Q698" s="238"/>
      <c r="R698" s="238"/>
      <c r="S698" s="238"/>
      <c r="T698" s="238"/>
    </row>
    <row r="699" spans="1:21" x14ac:dyDescent="0.2">
      <c r="A699" s="32"/>
      <c r="B699" s="238"/>
      <c r="C699" s="238"/>
      <c r="D699" s="238"/>
      <c r="E699" s="238"/>
      <c r="F699" s="238"/>
      <c r="G699" s="238"/>
      <c r="H699" s="238"/>
      <c r="I699" s="238"/>
      <c r="J699" s="238"/>
      <c r="K699" s="238"/>
      <c r="L699" s="238"/>
      <c r="M699" s="238"/>
      <c r="N699" s="238"/>
      <c r="O699" s="238"/>
      <c r="P699" s="238"/>
      <c r="Q699" s="238"/>
      <c r="R699" s="238"/>
      <c r="S699" s="238"/>
      <c r="T699" s="238"/>
    </row>
    <row r="700" spans="1:21" x14ac:dyDescent="0.2">
      <c r="A700" s="32"/>
      <c r="B700" s="238"/>
      <c r="C700" s="238"/>
      <c r="D700" s="238"/>
      <c r="E700" s="238"/>
      <c r="F700" s="238"/>
      <c r="G700" s="238"/>
      <c r="H700" s="238"/>
      <c r="I700" s="238"/>
      <c r="J700" s="238"/>
      <c r="K700" s="238"/>
      <c r="L700" s="238"/>
      <c r="M700" s="238"/>
      <c r="N700" s="238"/>
      <c r="O700" s="238"/>
      <c r="P700" s="238"/>
      <c r="Q700" s="238"/>
      <c r="R700" s="238"/>
      <c r="S700" s="238"/>
      <c r="T700" s="238"/>
    </row>
    <row r="701" spans="1:21" x14ac:dyDescent="0.2">
      <c r="A701" s="32"/>
      <c r="B701" s="238"/>
      <c r="C701" s="238"/>
      <c r="D701" s="238"/>
      <c r="E701" s="238"/>
      <c r="F701" s="238"/>
      <c r="G701" s="238"/>
      <c r="H701" s="238"/>
      <c r="I701" s="238"/>
      <c r="J701" s="238"/>
      <c r="K701" s="238"/>
      <c r="L701" s="238"/>
      <c r="M701" s="238"/>
      <c r="N701" s="238"/>
      <c r="O701" s="238"/>
      <c r="P701" s="238"/>
      <c r="Q701" s="238"/>
      <c r="R701" s="238"/>
      <c r="S701" s="238"/>
      <c r="T701" s="238"/>
    </row>
    <row r="702" spans="1:21" x14ac:dyDescent="0.2">
      <c r="A702" s="32"/>
      <c r="B702" s="238"/>
      <c r="C702" s="238"/>
      <c r="D702" s="238"/>
      <c r="E702" s="238"/>
      <c r="F702" s="238"/>
      <c r="G702" s="238"/>
      <c r="H702" s="238"/>
      <c r="I702" s="238"/>
      <c r="J702" s="238"/>
      <c r="K702" s="238"/>
      <c r="L702" s="238"/>
      <c r="M702" s="238"/>
      <c r="N702" s="238"/>
      <c r="O702" s="238"/>
      <c r="P702" s="238"/>
      <c r="Q702" s="238"/>
      <c r="R702" s="238"/>
      <c r="S702" s="238"/>
      <c r="T702" s="238"/>
    </row>
    <row r="703" spans="1:21" ht="18.75" x14ac:dyDescent="0.2">
      <c r="A703" s="504" t="s">
        <v>142</v>
      </c>
      <c r="B703" s="504"/>
      <c r="C703" s="504"/>
      <c r="D703" s="504"/>
      <c r="E703" s="504"/>
      <c r="F703" s="504"/>
      <c r="G703" s="504"/>
      <c r="H703" s="504"/>
      <c r="I703" s="504"/>
      <c r="J703" s="504"/>
      <c r="K703" s="504"/>
      <c r="L703" s="504"/>
      <c r="M703" s="504"/>
      <c r="N703" s="504"/>
      <c r="O703" s="504"/>
      <c r="P703" s="504"/>
      <c r="Q703" s="504"/>
      <c r="R703" s="504"/>
      <c r="S703" s="504"/>
      <c r="T703" s="504"/>
      <c r="U703" s="504"/>
    </row>
    <row r="704" spans="1:21" s="160" customFormat="1" ht="18.75" thickBot="1" x14ac:dyDescent="0.3">
      <c r="A704" s="505">
        <f>A707</f>
        <v>0</v>
      </c>
      <c r="B704" s="505"/>
      <c r="C704" s="505"/>
      <c r="D704" s="505"/>
      <c r="E704" s="505"/>
      <c r="F704" s="505"/>
      <c r="G704" s="505"/>
      <c r="H704" s="505"/>
      <c r="I704" s="505"/>
      <c r="J704" s="505"/>
      <c r="K704" s="505"/>
      <c r="L704" s="505"/>
      <c r="M704" s="505"/>
      <c r="N704" s="505"/>
      <c r="O704" s="505"/>
      <c r="P704" s="505"/>
      <c r="Q704" s="505"/>
      <c r="R704" s="505"/>
      <c r="S704" s="505"/>
      <c r="T704" s="505"/>
      <c r="U704" s="15">
        <f>U678+1</f>
        <v>28</v>
      </c>
    </row>
    <row r="705" spans="1:21" s="160" customFormat="1" x14ac:dyDescent="0.2">
      <c r="A705" s="16"/>
      <c r="B705" s="328" t="s">
        <v>18</v>
      </c>
      <c r="C705" s="329"/>
      <c r="D705" s="506"/>
      <c r="E705" s="506"/>
      <c r="F705" s="330"/>
      <c r="G705" s="328" t="s">
        <v>19</v>
      </c>
      <c r="H705" s="329"/>
      <c r="I705" s="329"/>
      <c r="J705" s="329"/>
      <c r="K705" s="329"/>
      <c r="L705" s="329"/>
      <c r="M705" s="329"/>
      <c r="N705" s="329"/>
      <c r="O705" s="329"/>
      <c r="P705" s="329"/>
      <c r="Q705" s="328" t="s">
        <v>34</v>
      </c>
      <c r="R705" s="329"/>
      <c r="S705" s="506"/>
      <c r="T705" s="330"/>
      <c r="U705" s="15"/>
    </row>
    <row r="706" spans="1:21" ht="92.25" thickBot="1" x14ac:dyDescent="0.25">
      <c r="A706" s="17"/>
      <c r="B706" s="18" t="s">
        <v>39</v>
      </c>
      <c r="C706" s="19" t="s">
        <v>3</v>
      </c>
      <c r="D706" s="188" t="s">
        <v>13</v>
      </c>
      <c r="E706" s="188" t="s">
        <v>93</v>
      </c>
      <c r="F706" s="20" t="s">
        <v>94</v>
      </c>
      <c r="G706" s="18" t="s">
        <v>4</v>
      </c>
      <c r="H706" s="19" t="s">
        <v>5</v>
      </c>
      <c r="I706" s="19" t="s">
        <v>36</v>
      </c>
      <c r="J706" s="19" t="s">
        <v>40</v>
      </c>
      <c r="K706" s="19" t="s">
        <v>35</v>
      </c>
      <c r="L706" s="19" t="s">
        <v>8</v>
      </c>
      <c r="M706" s="19" t="s">
        <v>17</v>
      </c>
      <c r="N706" s="19" t="s">
        <v>124</v>
      </c>
      <c r="O706" s="19" t="s">
        <v>90</v>
      </c>
      <c r="P706" s="19" t="s">
        <v>123</v>
      </c>
      <c r="Q706" s="18" t="s">
        <v>14</v>
      </c>
      <c r="R706" s="19" t="s">
        <v>15</v>
      </c>
      <c r="S706" s="188" t="s">
        <v>16</v>
      </c>
      <c r="T706" s="20" t="s">
        <v>131</v>
      </c>
    </row>
    <row r="707" spans="1:21" x14ac:dyDescent="0.2">
      <c r="A707" s="21">
        <f>'Первичные данные 4 кл.'!B33</f>
        <v>0</v>
      </c>
      <c r="B707" s="22">
        <f>'Первичные данные 4 кл.'!E33</f>
        <v>0</v>
      </c>
      <c r="C707" s="22">
        <f>'Первичные данные 4 кл.'!H33</f>
        <v>0</v>
      </c>
      <c r="D707" s="23">
        <f>'Первичные данные 4 кл.'!K33</f>
        <v>0</v>
      </c>
      <c r="E707" s="23">
        <f>'Первичные данные 4 кл.'!N33</f>
        <v>0</v>
      </c>
      <c r="F707" s="23">
        <f>'Первичные данные 4 кл.'!Q33</f>
        <v>0</v>
      </c>
      <c r="G707" s="23">
        <f>'Первичные данные 4 кл.'!U33</f>
        <v>0</v>
      </c>
      <c r="H707" s="23">
        <f>'Первичные данные 4 кл.'!Y33</f>
        <v>0</v>
      </c>
      <c r="I707" s="23">
        <f>'Первичные данные 4 кл.'!AC33</f>
        <v>0</v>
      </c>
      <c r="J707" s="23">
        <f>'Первичные данные 4 кл.'!AG33</f>
        <v>0</v>
      </c>
      <c r="K707" s="23">
        <f>'Первичные данные 4 кл.'!AK33</f>
        <v>0</v>
      </c>
      <c r="L707" s="23">
        <f>'Первичные данные 4 кл.'!AO33</f>
        <v>0</v>
      </c>
      <c r="M707" s="23">
        <f>'Первичные данные 4 кл.'!AS33</f>
        <v>0</v>
      </c>
      <c r="N707" s="23">
        <f>'Первичные данные 4 кл.'!AW33</f>
        <v>0</v>
      </c>
      <c r="O707" s="23">
        <f>'Первичные данные 4 кл.'!BA33</f>
        <v>0</v>
      </c>
      <c r="P707" s="23">
        <f>'Первичные данные 4 кл.'!BE33</f>
        <v>0</v>
      </c>
      <c r="Q707" s="23">
        <f>'Первичные данные 4 кл.'!BI33</f>
        <v>0</v>
      </c>
      <c r="R707" s="23">
        <f>'Первичные данные 4 кл.'!BM33</f>
        <v>0</v>
      </c>
      <c r="S707" s="23">
        <f>'Первичные данные 4 кл.'!BQ33</f>
        <v>0</v>
      </c>
      <c r="T707" s="23">
        <f>'Первичные данные 4 кл.'!BU33</f>
        <v>0</v>
      </c>
    </row>
    <row r="708" spans="1:21" ht="13.5" thickBot="1" x14ac:dyDescent="0.25">
      <c r="A708" s="25" t="s">
        <v>47</v>
      </c>
      <c r="B708" s="322" t="str">
        <f>IF('инд. оценка уровня 4 кл.'!V32=1,'инд. оценка уровня 2кл.'!$B$41,'инд. оценка уровня 2кл.'!$B$40)</f>
        <v>НИЖЕ БАЗОВОГО</v>
      </c>
      <c r="C708" s="323"/>
      <c r="D708" s="323"/>
      <c r="E708" s="323"/>
      <c r="F708" s="324"/>
      <c r="G708" s="322" t="str">
        <f>IF('инд. оценка уровня 4 кл.'!W32=1,'инд. оценка уровня 2кл.'!$B$41,'инд. оценка уровня 2кл.'!$B$40)</f>
        <v>НИЖЕ БАЗОВОГО</v>
      </c>
      <c r="H708" s="323"/>
      <c r="I708" s="323"/>
      <c r="J708" s="323"/>
      <c r="K708" s="323"/>
      <c r="L708" s="323"/>
      <c r="M708" s="323"/>
      <c r="N708" s="323"/>
      <c r="O708" s="323"/>
      <c r="P708" s="323"/>
      <c r="Q708" s="322" t="str">
        <f>IF('инд. оценка уровня 4 кл.'!X32=1,'инд. оценка уровня 2кл.'!$B$41,'инд. оценка уровня 2кл.'!$B$40)</f>
        <v>НИЖЕ БАЗОВОГО</v>
      </c>
      <c r="R708" s="323"/>
      <c r="S708" s="323"/>
      <c r="T708" s="324"/>
    </row>
    <row r="709" spans="1:21" s="245" customFormat="1" x14ac:dyDescent="0.2">
      <c r="A709" s="25" t="s">
        <v>49</v>
      </c>
      <c r="B709" s="22" t="str">
        <f>'инд. прогресс 4 кл.'!C33</f>
        <v>D</v>
      </c>
      <c r="C709" s="22" t="str">
        <f>'инд. прогресс 4 кл.'!D33</f>
        <v>D</v>
      </c>
      <c r="D709" s="22" t="str">
        <f>'инд. прогресс 4 кл.'!E33</f>
        <v>D</v>
      </c>
      <c r="E709" s="22" t="str">
        <f>'инд. прогресс 4 кл.'!F33</f>
        <v>D</v>
      </c>
      <c r="F709" s="22" t="str">
        <f>'инд. прогресс 4 кл.'!G33</f>
        <v>D</v>
      </c>
      <c r="G709" s="22" t="str">
        <f>'инд. прогресс 4 кл.'!H33</f>
        <v>D</v>
      </c>
      <c r="H709" s="22" t="str">
        <f>'инд. прогресс 4 кл.'!I33</f>
        <v>D</v>
      </c>
      <c r="I709" s="22" t="str">
        <f>'инд. прогресс 4 кл.'!J33</f>
        <v>D</v>
      </c>
      <c r="J709" s="22" t="str">
        <f>'инд. прогресс 4 кл.'!K33</f>
        <v>D</v>
      </c>
      <c r="K709" s="22" t="str">
        <f>'инд. прогресс 4 кл.'!L33</f>
        <v>D</v>
      </c>
      <c r="L709" s="22" t="str">
        <f>'инд. прогресс 4 кл.'!M33</f>
        <v>D</v>
      </c>
      <c r="M709" s="22" t="str">
        <f>'инд. прогресс 4 кл.'!N33</f>
        <v>D</v>
      </c>
      <c r="N709" s="22" t="str">
        <f>'инд. прогресс 4 кл.'!O33</f>
        <v>D</v>
      </c>
      <c r="O709" s="22" t="str">
        <f>'инд. прогресс 4 кл.'!P33</f>
        <v>D</v>
      </c>
      <c r="P709" s="22" t="str">
        <f>'инд. прогресс 4 кл.'!Q33</f>
        <v>D</v>
      </c>
      <c r="Q709" s="22" t="str">
        <f>'инд. прогресс 4 кл.'!R33</f>
        <v>D</v>
      </c>
      <c r="R709" s="22" t="str">
        <f>'инд. прогресс 4 кл.'!S33</f>
        <v>D</v>
      </c>
      <c r="S709" s="22" t="str">
        <f>'инд. прогресс 4 кл.'!T33</f>
        <v>D</v>
      </c>
      <c r="T709" s="22" t="str">
        <f>'инд. прогресс 4 кл.'!U33</f>
        <v>D</v>
      </c>
    </row>
    <row r="710" spans="1:21" ht="13.5" thickBot="1" x14ac:dyDescent="0.25">
      <c r="A710" s="196"/>
      <c r="B710" s="238"/>
      <c r="C710" s="238"/>
      <c r="D710" s="238"/>
      <c r="E710" s="238"/>
      <c r="F710" s="238"/>
      <c r="G710" s="238"/>
      <c r="H710" s="238"/>
      <c r="I710" s="238"/>
      <c r="J710" s="238"/>
      <c r="K710" s="238"/>
      <c r="L710" s="238"/>
      <c r="M710" s="238"/>
      <c r="N710" s="238"/>
      <c r="O710" s="238"/>
      <c r="P710" s="238"/>
      <c r="Q710" s="238"/>
      <c r="R710" s="238"/>
      <c r="S710" s="238"/>
      <c r="T710" s="238"/>
    </row>
    <row r="711" spans="1:21" ht="12.95" customHeight="1" x14ac:dyDescent="0.2">
      <c r="A711" s="331" t="s">
        <v>42</v>
      </c>
      <c r="B711" s="332"/>
      <c r="C711" s="332"/>
      <c r="D711" s="332"/>
      <c r="E711" s="332"/>
      <c r="F711" s="333"/>
      <c r="G711" s="238"/>
      <c r="H711" s="238"/>
      <c r="I711" s="238"/>
      <c r="J711" s="238"/>
      <c r="K711" s="238"/>
      <c r="L711" s="238"/>
      <c r="M711" s="238"/>
      <c r="N711" s="238"/>
      <c r="O711" s="238"/>
      <c r="P711" s="238"/>
      <c r="Q711" s="238"/>
      <c r="R711" s="238"/>
      <c r="S711" s="238"/>
      <c r="T711" s="238"/>
    </row>
    <row r="712" spans="1:21" ht="14.1" customHeight="1" thickBot="1" x14ac:dyDescent="0.25">
      <c r="A712" s="334"/>
      <c r="B712" s="335"/>
      <c r="C712" s="335"/>
      <c r="D712" s="335"/>
      <c r="E712" s="335"/>
      <c r="F712" s="336"/>
      <c r="G712" s="238"/>
      <c r="H712" s="238"/>
      <c r="I712" s="238"/>
      <c r="J712" s="238"/>
      <c r="K712" s="238"/>
      <c r="L712" s="238"/>
      <c r="M712" s="238"/>
      <c r="N712" s="238"/>
      <c r="O712" s="238"/>
      <c r="P712" s="238"/>
      <c r="Q712" s="238"/>
      <c r="R712" s="238"/>
      <c r="S712" s="238"/>
      <c r="T712" s="238"/>
    </row>
    <row r="713" spans="1:21" x14ac:dyDescent="0.2">
      <c r="A713" s="30" t="s">
        <v>128</v>
      </c>
      <c r="B713" s="319">
        <f>SUM(B707:T707)</f>
        <v>0</v>
      </c>
      <c r="C713" s="320"/>
      <c r="D713" s="320"/>
      <c r="E713" s="320"/>
      <c r="F713" s="321"/>
      <c r="G713" s="238"/>
      <c r="H713" s="238"/>
      <c r="I713" s="238"/>
      <c r="J713" s="238"/>
      <c r="K713" s="238"/>
      <c r="L713" s="238"/>
      <c r="M713" s="238"/>
      <c r="N713" s="238"/>
      <c r="O713" s="238"/>
      <c r="P713" s="238"/>
      <c r="Q713" s="238"/>
      <c r="R713" s="238"/>
      <c r="S713" s="238"/>
      <c r="T713" s="238"/>
    </row>
    <row r="714" spans="1:21" x14ac:dyDescent="0.2">
      <c r="A714" s="201" t="s">
        <v>30</v>
      </c>
      <c r="B714" s="501" t="str">
        <f>IF('инд. оценка уровня 4 кл.'!Y32=1,'инд. оценка уровня 2кл.'!$B$41,'инд. оценка уровня 2кл.'!$B$40)</f>
        <v>НИЖЕ БАЗОВОГО</v>
      </c>
      <c r="C714" s="502"/>
      <c r="D714" s="502"/>
      <c r="E714" s="502"/>
      <c r="F714" s="503"/>
      <c r="G714" s="238"/>
      <c r="H714" s="238"/>
      <c r="I714" s="238"/>
      <c r="J714" s="238"/>
      <c r="K714" s="238"/>
      <c r="L714" s="238"/>
      <c r="M714" s="238"/>
      <c r="N714" s="238"/>
      <c r="O714" s="238"/>
      <c r="P714" s="238"/>
      <c r="Q714" s="238"/>
      <c r="R714" s="238"/>
      <c r="S714" s="238"/>
      <c r="T714" s="238"/>
    </row>
    <row r="715" spans="1:21" x14ac:dyDescent="0.2">
      <c r="A715" s="202"/>
      <c r="B715" s="495"/>
      <c r="C715" s="495"/>
      <c r="D715" s="495"/>
      <c r="E715" s="495"/>
      <c r="F715" s="495"/>
      <c r="G715" s="238"/>
      <c r="H715" s="238"/>
      <c r="I715" s="238"/>
      <c r="J715" s="238"/>
      <c r="K715" s="238"/>
      <c r="L715" s="238"/>
      <c r="M715" s="238"/>
      <c r="N715" s="238"/>
      <c r="O715" s="238"/>
      <c r="P715" s="238"/>
      <c r="Q715" s="238"/>
      <c r="R715" s="238"/>
      <c r="S715" s="238"/>
      <c r="T715" s="238"/>
    </row>
    <row r="716" spans="1:21" x14ac:dyDescent="0.2">
      <c r="A716" s="32"/>
      <c r="B716" s="238"/>
      <c r="C716" s="238"/>
      <c r="D716" s="238"/>
      <c r="E716" s="238"/>
      <c r="F716" s="238"/>
      <c r="G716" s="238"/>
      <c r="H716" s="238"/>
      <c r="I716" s="238"/>
      <c r="J716" s="238"/>
      <c r="K716" s="238"/>
      <c r="L716" s="238"/>
      <c r="M716" s="238"/>
      <c r="N716" s="238"/>
      <c r="O716" s="238"/>
      <c r="P716" s="238"/>
      <c r="Q716" s="238"/>
      <c r="R716" s="238"/>
      <c r="S716" s="238"/>
      <c r="T716" s="238"/>
    </row>
    <row r="717" spans="1:21" x14ac:dyDescent="0.2">
      <c r="A717" s="32"/>
      <c r="B717" s="238"/>
      <c r="C717" s="238"/>
      <c r="D717" s="238"/>
      <c r="E717" s="238"/>
      <c r="F717" s="238"/>
      <c r="G717" s="238"/>
      <c r="H717" s="238"/>
      <c r="I717" s="238"/>
      <c r="J717" s="238"/>
      <c r="K717" s="238"/>
      <c r="L717" s="238"/>
      <c r="M717" s="238"/>
      <c r="N717" s="238"/>
      <c r="O717" s="238"/>
      <c r="P717" s="238"/>
      <c r="Q717" s="238"/>
      <c r="R717" s="238"/>
      <c r="S717" s="238"/>
      <c r="T717" s="238"/>
    </row>
    <row r="718" spans="1:21" x14ac:dyDescent="0.2">
      <c r="A718" s="33" t="s">
        <v>50</v>
      </c>
      <c r="B718" s="33"/>
      <c r="C718" s="27"/>
      <c r="D718" s="194"/>
      <c r="E718" s="194"/>
      <c r="F718" s="238"/>
      <c r="G718" s="238"/>
      <c r="H718" s="238"/>
      <c r="I718" s="238"/>
      <c r="J718" s="238"/>
      <c r="K718" s="238"/>
      <c r="L718" s="238"/>
      <c r="M718" s="238"/>
      <c r="N718" s="238"/>
      <c r="O718" s="238"/>
      <c r="P718" s="238"/>
      <c r="Q718" s="238"/>
      <c r="R718" s="238"/>
      <c r="S718" s="238"/>
      <c r="T718" s="238"/>
    </row>
    <row r="719" spans="1:21" x14ac:dyDescent="0.2">
      <c r="A719" s="34" t="s">
        <v>51</v>
      </c>
      <c r="B719" s="496"/>
      <c r="C719" s="496"/>
      <c r="D719" s="195"/>
      <c r="E719" s="194"/>
      <c r="F719" s="238"/>
      <c r="G719" s="238"/>
      <c r="H719" s="238"/>
      <c r="I719" s="238"/>
      <c r="J719" s="238"/>
      <c r="K719" s="238"/>
      <c r="L719" s="238"/>
      <c r="M719" s="238"/>
      <c r="N719" s="238"/>
      <c r="O719" s="238"/>
      <c r="P719" s="238"/>
      <c r="Q719" s="238"/>
      <c r="R719" s="238"/>
      <c r="S719" s="238"/>
      <c r="T719" s="238"/>
    </row>
    <row r="720" spans="1:21" x14ac:dyDescent="0.2">
      <c r="A720" s="34" t="s">
        <v>52</v>
      </c>
      <c r="B720" s="497"/>
      <c r="C720" s="497"/>
      <c r="D720" s="194"/>
      <c r="E720" s="194"/>
      <c r="F720" s="238"/>
      <c r="G720" s="238"/>
      <c r="H720" s="238"/>
      <c r="I720" s="238"/>
      <c r="J720" s="238"/>
      <c r="K720" s="238"/>
      <c r="L720" s="238"/>
      <c r="M720" s="238"/>
      <c r="N720" s="238"/>
      <c r="O720" s="238"/>
      <c r="P720" s="238"/>
      <c r="Q720" s="238"/>
      <c r="R720" s="238"/>
      <c r="S720" s="238"/>
      <c r="T720" s="238"/>
    </row>
    <row r="721" spans="1:21" x14ac:dyDescent="0.2">
      <c r="A721" s="32"/>
      <c r="B721" s="238"/>
      <c r="C721" s="238"/>
      <c r="D721" s="238"/>
      <c r="E721" s="238"/>
      <c r="F721" s="238"/>
      <c r="G721" s="238"/>
      <c r="H721" s="238"/>
      <c r="I721" s="238"/>
      <c r="J721" s="238"/>
      <c r="K721" s="238"/>
      <c r="L721" s="238"/>
      <c r="M721" s="238"/>
      <c r="N721" s="238"/>
      <c r="O721" s="238"/>
      <c r="P721" s="238"/>
      <c r="Q721" s="238"/>
      <c r="R721" s="238"/>
      <c r="S721" s="238"/>
      <c r="T721" s="238"/>
    </row>
    <row r="722" spans="1:21" x14ac:dyDescent="0.2">
      <c r="A722" s="32"/>
      <c r="B722" s="238"/>
      <c r="C722" s="238"/>
      <c r="D722" s="238"/>
      <c r="E722" s="238"/>
      <c r="F722" s="238"/>
      <c r="G722" s="238"/>
      <c r="H722" s="238"/>
      <c r="I722" s="238"/>
      <c r="J722" s="238"/>
      <c r="K722" s="238"/>
      <c r="L722" s="238"/>
      <c r="M722" s="238"/>
      <c r="N722" s="238"/>
      <c r="O722" s="238"/>
      <c r="P722" s="238"/>
      <c r="Q722" s="238"/>
      <c r="R722" s="238"/>
      <c r="S722" s="238"/>
      <c r="T722" s="238"/>
    </row>
    <row r="723" spans="1:21" x14ac:dyDescent="0.2">
      <c r="A723" s="32"/>
      <c r="B723" s="238"/>
      <c r="C723" s="238"/>
      <c r="D723" s="238"/>
      <c r="E723" s="238"/>
      <c r="F723" s="238"/>
      <c r="G723" s="238"/>
      <c r="H723" s="238"/>
      <c r="I723" s="238"/>
      <c r="J723" s="238"/>
      <c r="K723" s="238"/>
      <c r="L723" s="238"/>
      <c r="M723" s="238"/>
      <c r="N723" s="238"/>
      <c r="O723" s="238"/>
      <c r="P723" s="238"/>
      <c r="Q723" s="238"/>
      <c r="R723" s="238"/>
      <c r="S723" s="238"/>
      <c r="T723" s="238"/>
    </row>
    <row r="724" spans="1:21" x14ac:dyDescent="0.2">
      <c r="A724" s="32"/>
      <c r="B724" s="238"/>
      <c r="C724" s="238"/>
      <c r="D724" s="238"/>
      <c r="E724" s="238"/>
      <c r="F724" s="238"/>
      <c r="G724" s="238"/>
      <c r="H724" s="238"/>
      <c r="I724" s="238"/>
      <c r="J724" s="238"/>
      <c r="K724" s="238"/>
      <c r="L724" s="238"/>
      <c r="M724" s="238"/>
      <c r="N724" s="238"/>
      <c r="O724" s="238"/>
      <c r="P724" s="238"/>
      <c r="Q724" s="238"/>
      <c r="R724" s="238"/>
      <c r="S724" s="238"/>
      <c r="T724" s="238"/>
    </row>
    <row r="725" spans="1:21" x14ac:dyDescent="0.2">
      <c r="A725" s="32"/>
      <c r="B725" s="238"/>
      <c r="C725" s="238"/>
      <c r="D725" s="238"/>
      <c r="E725" s="238"/>
      <c r="F725" s="238"/>
      <c r="G725" s="238"/>
      <c r="H725" s="238"/>
      <c r="I725" s="238"/>
      <c r="J725" s="238"/>
      <c r="K725" s="238"/>
      <c r="L725" s="238"/>
      <c r="M725" s="238"/>
      <c r="N725" s="238"/>
      <c r="O725" s="238"/>
      <c r="P725" s="238"/>
      <c r="Q725" s="238"/>
      <c r="R725" s="238"/>
      <c r="S725" s="238"/>
      <c r="T725" s="238"/>
    </row>
    <row r="726" spans="1:21" x14ac:dyDescent="0.2">
      <c r="A726" s="32"/>
      <c r="B726" s="238"/>
      <c r="C726" s="238"/>
      <c r="D726" s="238"/>
      <c r="E726" s="238"/>
      <c r="F726" s="238"/>
      <c r="G726" s="238"/>
      <c r="H726" s="238"/>
      <c r="I726" s="238"/>
      <c r="J726" s="238"/>
      <c r="K726" s="238"/>
      <c r="L726" s="238"/>
      <c r="M726" s="238"/>
      <c r="N726" s="238"/>
      <c r="O726" s="238"/>
      <c r="P726" s="238"/>
      <c r="Q726" s="238"/>
      <c r="R726" s="238"/>
      <c r="S726" s="238"/>
      <c r="T726" s="238"/>
    </row>
    <row r="727" spans="1:21" x14ac:dyDescent="0.2">
      <c r="A727" s="32"/>
      <c r="B727" s="238"/>
      <c r="C727" s="238"/>
      <c r="D727" s="238"/>
      <c r="E727" s="238"/>
      <c r="F727" s="238"/>
      <c r="G727" s="238"/>
      <c r="H727" s="238"/>
      <c r="I727" s="238"/>
      <c r="J727" s="238"/>
      <c r="K727" s="238"/>
      <c r="L727" s="238"/>
      <c r="M727" s="238"/>
      <c r="N727" s="238"/>
      <c r="O727" s="238"/>
      <c r="P727" s="238"/>
      <c r="Q727" s="238"/>
      <c r="R727" s="238"/>
      <c r="S727" s="238"/>
      <c r="T727" s="238"/>
    </row>
    <row r="728" spans="1:21" x14ac:dyDescent="0.2">
      <c r="A728" s="32"/>
      <c r="B728" s="238"/>
      <c r="C728" s="238"/>
      <c r="D728" s="238"/>
      <c r="E728" s="238"/>
      <c r="F728" s="238"/>
      <c r="G728" s="238"/>
      <c r="H728" s="238"/>
      <c r="I728" s="238"/>
      <c r="J728" s="238"/>
      <c r="K728" s="238"/>
      <c r="L728" s="238"/>
      <c r="M728" s="238"/>
      <c r="N728" s="238"/>
      <c r="O728" s="238"/>
      <c r="P728" s="238"/>
      <c r="Q728" s="238"/>
      <c r="R728" s="238"/>
      <c r="S728" s="238"/>
      <c r="T728" s="238"/>
    </row>
    <row r="729" spans="1:21" ht="18.75" x14ac:dyDescent="0.2">
      <c r="A729" s="504" t="s">
        <v>142</v>
      </c>
      <c r="B729" s="504"/>
      <c r="C729" s="504"/>
      <c r="D729" s="504"/>
      <c r="E729" s="504"/>
      <c r="F729" s="504"/>
      <c r="G729" s="504"/>
      <c r="H729" s="504"/>
      <c r="I729" s="504"/>
      <c r="J729" s="504"/>
      <c r="K729" s="504"/>
      <c r="L729" s="504"/>
      <c r="M729" s="504"/>
      <c r="N729" s="504"/>
      <c r="O729" s="504"/>
      <c r="P729" s="504"/>
      <c r="Q729" s="504"/>
      <c r="R729" s="504"/>
      <c r="S729" s="504"/>
      <c r="T729" s="504"/>
      <c r="U729" s="504"/>
    </row>
    <row r="730" spans="1:21" ht="18.75" thickBot="1" x14ac:dyDescent="0.3">
      <c r="A730" s="505">
        <f>A733</f>
        <v>0</v>
      </c>
      <c r="B730" s="505"/>
      <c r="C730" s="505"/>
      <c r="D730" s="505"/>
      <c r="E730" s="505"/>
      <c r="F730" s="505"/>
      <c r="G730" s="505"/>
      <c r="H730" s="505"/>
      <c r="I730" s="505"/>
      <c r="J730" s="505"/>
      <c r="K730" s="505"/>
      <c r="L730" s="505"/>
      <c r="M730" s="505"/>
      <c r="N730" s="505"/>
      <c r="O730" s="505"/>
      <c r="P730" s="505"/>
      <c r="Q730" s="505"/>
      <c r="R730" s="505"/>
      <c r="S730" s="505"/>
      <c r="T730" s="505"/>
      <c r="U730" s="15">
        <f>U704+1</f>
        <v>29</v>
      </c>
    </row>
    <row r="731" spans="1:21" x14ac:dyDescent="0.2">
      <c r="A731" s="16"/>
      <c r="B731" s="328" t="s">
        <v>18</v>
      </c>
      <c r="C731" s="329"/>
      <c r="D731" s="506"/>
      <c r="E731" s="506"/>
      <c r="F731" s="330"/>
      <c r="G731" s="328" t="s">
        <v>19</v>
      </c>
      <c r="H731" s="329"/>
      <c r="I731" s="329"/>
      <c r="J731" s="329"/>
      <c r="K731" s="329"/>
      <c r="L731" s="329"/>
      <c r="M731" s="329"/>
      <c r="N731" s="329"/>
      <c r="O731" s="329"/>
      <c r="P731" s="329"/>
      <c r="Q731" s="328" t="s">
        <v>34</v>
      </c>
      <c r="R731" s="329"/>
      <c r="S731" s="506"/>
      <c r="T731" s="330"/>
    </row>
    <row r="732" spans="1:21" ht="92.25" thickBot="1" x14ac:dyDescent="0.25">
      <c r="A732" s="17"/>
      <c r="B732" s="18" t="s">
        <v>39</v>
      </c>
      <c r="C732" s="19" t="s">
        <v>3</v>
      </c>
      <c r="D732" s="188" t="s">
        <v>13</v>
      </c>
      <c r="E732" s="188" t="s">
        <v>93</v>
      </c>
      <c r="F732" s="20" t="s">
        <v>94</v>
      </c>
      <c r="G732" s="18" t="s">
        <v>4</v>
      </c>
      <c r="H732" s="19" t="s">
        <v>5</v>
      </c>
      <c r="I732" s="19" t="s">
        <v>36</v>
      </c>
      <c r="J732" s="19" t="s">
        <v>40</v>
      </c>
      <c r="K732" s="19" t="s">
        <v>35</v>
      </c>
      <c r="L732" s="19" t="s">
        <v>8</v>
      </c>
      <c r="M732" s="19" t="s">
        <v>17</v>
      </c>
      <c r="N732" s="19" t="s">
        <v>124</v>
      </c>
      <c r="O732" s="19" t="s">
        <v>90</v>
      </c>
      <c r="P732" s="19" t="s">
        <v>123</v>
      </c>
      <c r="Q732" s="18" t="s">
        <v>14</v>
      </c>
      <c r="R732" s="19" t="s">
        <v>15</v>
      </c>
      <c r="S732" s="188" t="s">
        <v>16</v>
      </c>
      <c r="T732" s="20" t="s">
        <v>131</v>
      </c>
    </row>
    <row r="733" spans="1:21" x14ac:dyDescent="0.2">
      <c r="A733" s="21">
        <f>'Первичные данные 4 кл.'!B34</f>
        <v>0</v>
      </c>
      <c r="B733" s="22">
        <f>'Первичные данные 4 кл.'!E34</f>
        <v>0</v>
      </c>
      <c r="C733" s="22">
        <f>'Первичные данные 4 кл.'!H34</f>
        <v>0</v>
      </c>
      <c r="D733" s="23">
        <f>'Первичные данные 4 кл.'!K34</f>
        <v>0</v>
      </c>
      <c r="E733" s="23">
        <f>'Первичные данные 4 кл.'!N34</f>
        <v>0</v>
      </c>
      <c r="F733" s="23">
        <f>'Первичные данные 4 кл.'!Q34</f>
        <v>0</v>
      </c>
      <c r="G733" s="23">
        <f>'Первичные данные 4 кл.'!U34</f>
        <v>0</v>
      </c>
      <c r="H733" s="23">
        <f>'Первичные данные 4 кл.'!Y34</f>
        <v>0</v>
      </c>
      <c r="I733" s="23">
        <f>'Первичные данные 4 кл.'!AC34</f>
        <v>0</v>
      </c>
      <c r="J733" s="23">
        <f>'Первичные данные 4 кл.'!AG34</f>
        <v>0</v>
      </c>
      <c r="K733" s="23">
        <f>'Первичные данные 4 кл.'!AK34</f>
        <v>0</v>
      </c>
      <c r="L733" s="23">
        <f>'Первичные данные 4 кл.'!AO34</f>
        <v>0</v>
      </c>
      <c r="M733" s="23">
        <f>'Первичные данные 4 кл.'!AS34</f>
        <v>0</v>
      </c>
      <c r="N733" s="23">
        <f>'Первичные данные 4 кл.'!AW34</f>
        <v>0</v>
      </c>
      <c r="O733" s="23">
        <f>'Первичные данные 4 кл.'!BA34</f>
        <v>0</v>
      </c>
      <c r="P733" s="23">
        <f>'Первичные данные 4 кл.'!BE34</f>
        <v>0</v>
      </c>
      <c r="Q733" s="23">
        <f>'Первичные данные 4 кл.'!BI34</f>
        <v>0</v>
      </c>
      <c r="R733" s="23">
        <f>'Первичные данные 4 кл.'!BM34</f>
        <v>0</v>
      </c>
      <c r="S733" s="23">
        <f>'Первичные данные 4 кл.'!BQ34</f>
        <v>0</v>
      </c>
      <c r="T733" s="23">
        <f>'Первичные данные 4 кл.'!BU34</f>
        <v>0</v>
      </c>
    </row>
    <row r="734" spans="1:21" ht="13.5" thickBot="1" x14ac:dyDescent="0.25">
      <c r="A734" s="25" t="s">
        <v>47</v>
      </c>
      <c r="B734" s="322" t="str">
        <f>IF('инд. оценка уровня 4 кл.'!V33=1,'инд. оценка уровня 2кл.'!$B$41,'инд. оценка уровня 2кл.'!$B$40)</f>
        <v>НИЖЕ БАЗОВОГО</v>
      </c>
      <c r="C734" s="323"/>
      <c r="D734" s="323"/>
      <c r="E734" s="323"/>
      <c r="F734" s="324"/>
      <c r="G734" s="322" t="str">
        <f>IF('инд. оценка уровня 4 кл.'!W33=1,'инд. оценка уровня 2кл.'!$B$41,'инд. оценка уровня 2кл.'!$B$40)</f>
        <v>НИЖЕ БАЗОВОГО</v>
      </c>
      <c r="H734" s="323"/>
      <c r="I734" s="323"/>
      <c r="J734" s="323"/>
      <c r="K734" s="323"/>
      <c r="L734" s="323"/>
      <c r="M734" s="323"/>
      <c r="N734" s="323"/>
      <c r="O734" s="323"/>
      <c r="P734" s="323"/>
      <c r="Q734" s="322" t="str">
        <f>IF('инд. оценка уровня 4 кл.'!X33=1,'инд. оценка уровня 2кл.'!$B$41,'инд. оценка уровня 2кл.'!$B$40)</f>
        <v>НИЖЕ БАЗОВОГО</v>
      </c>
      <c r="R734" s="323"/>
      <c r="S734" s="323"/>
      <c r="T734" s="324"/>
    </row>
    <row r="735" spans="1:21" s="245" customFormat="1" x14ac:dyDescent="0.2">
      <c r="A735" s="25" t="s">
        <v>49</v>
      </c>
      <c r="B735" s="22" t="str">
        <f>'инд. прогресс 4 кл.'!C34</f>
        <v>D</v>
      </c>
      <c r="C735" s="22" t="str">
        <f>'инд. прогресс 4 кл.'!D34</f>
        <v>D</v>
      </c>
      <c r="D735" s="22" t="str">
        <f>'инд. прогресс 4 кл.'!E34</f>
        <v>D</v>
      </c>
      <c r="E735" s="22" t="str">
        <f>'инд. прогресс 4 кл.'!F34</f>
        <v>D</v>
      </c>
      <c r="F735" s="22" t="str">
        <f>'инд. прогресс 4 кл.'!G34</f>
        <v>D</v>
      </c>
      <c r="G735" s="22" t="str">
        <f>'инд. прогресс 4 кл.'!H34</f>
        <v>D</v>
      </c>
      <c r="H735" s="22" t="str">
        <f>'инд. прогресс 4 кл.'!I34</f>
        <v>D</v>
      </c>
      <c r="I735" s="22" t="str">
        <f>'инд. прогресс 4 кл.'!J34</f>
        <v>D</v>
      </c>
      <c r="J735" s="22" t="str">
        <f>'инд. прогресс 4 кл.'!K34</f>
        <v>D</v>
      </c>
      <c r="K735" s="22" t="str">
        <f>'инд. прогресс 4 кл.'!L34</f>
        <v>D</v>
      </c>
      <c r="L735" s="22" t="str">
        <f>'инд. прогресс 4 кл.'!M34</f>
        <v>D</v>
      </c>
      <c r="M735" s="22" t="str">
        <f>'инд. прогресс 4 кл.'!N34</f>
        <v>D</v>
      </c>
      <c r="N735" s="22" t="str">
        <f>'инд. прогресс 4 кл.'!O34</f>
        <v>D</v>
      </c>
      <c r="O735" s="22" t="str">
        <f>'инд. прогресс 4 кл.'!P34</f>
        <v>D</v>
      </c>
      <c r="P735" s="22" t="str">
        <f>'инд. прогресс 4 кл.'!Q34</f>
        <v>D</v>
      </c>
      <c r="Q735" s="22" t="str">
        <f>'инд. прогресс 4 кл.'!R34</f>
        <v>D</v>
      </c>
      <c r="R735" s="22" t="str">
        <f>'инд. прогресс 4 кл.'!S34</f>
        <v>D</v>
      </c>
      <c r="S735" s="22" t="str">
        <f>'инд. прогресс 4 кл.'!T34</f>
        <v>D</v>
      </c>
      <c r="T735" s="22" t="str">
        <f>'инд. прогресс 4 кл.'!U34</f>
        <v>D</v>
      </c>
    </row>
    <row r="736" spans="1:21" ht="13.5" thickBot="1" x14ac:dyDescent="0.25">
      <c r="A736" s="196"/>
      <c r="B736" s="238"/>
      <c r="C736" s="238"/>
      <c r="D736" s="238"/>
      <c r="E736" s="238"/>
      <c r="F736" s="238"/>
      <c r="G736" s="238"/>
      <c r="H736" s="238"/>
      <c r="I736" s="238"/>
      <c r="J736" s="238"/>
      <c r="K736" s="238"/>
      <c r="L736" s="238"/>
      <c r="M736" s="238"/>
      <c r="N736" s="238"/>
      <c r="O736" s="238"/>
      <c r="P736" s="238"/>
      <c r="Q736" s="238"/>
      <c r="R736" s="238"/>
      <c r="S736" s="238"/>
      <c r="T736" s="238"/>
    </row>
    <row r="737" spans="1:20" x14ac:dyDescent="0.2">
      <c r="A737" s="331" t="s">
        <v>42</v>
      </c>
      <c r="B737" s="332"/>
      <c r="C737" s="332"/>
      <c r="D737" s="332"/>
      <c r="E737" s="332"/>
      <c r="F737" s="333"/>
      <c r="G737" s="238"/>
      <c r="H737" s="238"/>
      <c r="I737" s="238"/>
      <c r="J737" s="238"/>
      <c r="K737" s="238"/>
      <c r="L737" s="238"/>
      <c r="M737" s="238"/>
      <c r="N737" s="238"/>
      <c r="O737" s="238"/>
      <c r="P737" s="238"/>
      <c r="Q737" s="238"/>
      <c r="R737" s="238"/>
      <c r="S737" s="238"/>
      <c r="T737" s="238"/>
    </row>
    <row r="738" spans="1:20" ht="12.95" customHeight="1" thickBot="1" x14ac:dyDescent="0.25">
      <c r="A738" s="334"/>
      <c r="B738" s="335"/>
      <c r="C738" s="335"/>
      <c r="D738" s="335"/>
      <c r="E738" s="335"/>
      <c r="F738" s="336"/>
      <c r="G738" s="238"/>
      <c r="H738" s="238"/>
      <c r="I738" s="238"/>
      <c r="J738" s="238"/>
      <c r="K738" s="238"/>
      <c r="L738" s="238"/>
      <c r="M738" s="238"/>
      <c r="N738" s="238"/>
      <c r="O738" s="238"/>
      <c r="P738" s="238"/>
      <c r="Q738" s="238"/>
      <c r="R738" s="238"/>
      <c r="S738" s="238"/>
      <c r="T738" s="238"/>
    </row>
    <row r="739" spans="1:20" ht="14.1" customHeight="1" x14ac:dyDescent="0.2">
      <c r="A739" s="30" t="s">
        <v>128</v>
      </c>
      <c r="B739" s="319">
        <f>SUM(B733:T733)</f>
        <v>0</v>
      </c>
      <c r="C739" s="320"/>
      <c r="D739" s="320"/>
      <c r="E739" s="320"/>
      <c r="F739" s="321"/>
      <c r="G739" s="238"/>
      <c r="H739" s="238"/>
      <c r="I739" s="238"/>
      <c r="J739" s="238"/>
      <c r="K739" s="238"/>
      <c r="L739" s="238"/>
      <c r="M739" s="238"/>
      <c r="N739" s="238"/>
      <c r="O739" s="238"/>
      <c r="P739" s="238"/>
      <c r="Q739" s="238"/>
      <c r="R739" s="238"/>
      <c r="S739" s="238"/>
      <c r="T739" s="238"/>
    </row>
    <row r="740" spans="1:20" x14ac:dyDescent="0.2">
      <c r="A740" s="201" t="s">
        <v>30</v>
      </c>
      <c r="B740" s="501" t="str">
        <f>IF('инд. оценка уровня 4 кл.'!Y33=1,'инд. оценка уровня 2кл.'!$B$41,'инд. оценка уровня 2кл.'!$B$40)</f>
        <v>НИЖЕ БАЗОВОГО</v>
      </c>
      <c r="C740" s="502"/>
      <c r="D740" s="502"/>
      <c r="E740" s="502"/>
      <c r="F740" s="503"/>
      <c r="G740" s="238"/>
      <c r="H740" s="238"/>
      <c r="I740" s="238"/>
      <c r="J740" s="238"/>
      <c r="K740" s="238"/>
      <c r="L740" s="238"/>
      <c r="M740" s="238"/>
      <c r="N740" s="238"/>
      <c r="O740" s="238"/>
      <c r="P740" s="238"/>
      <c r="Q740" s="238"/>
      <c r="R740" s="238"/>
      <c r="S740" s="238"/>
      <c r="T740" s="238"/>
    </row>
    <row r="741" spans="1:20" x14ac:dyDescent="0.2">
      <c r="A741" s="202"/>
      <c r="B741" s="495"/>
      <c r="C741" s="495"/>
      <c r="D741" s="495"/>
      <c r="E741" s="495"/>
      <c r="F741" s="495"/>
      <c r="G741" s="238"/>
      <c r="H741" s="238"/>
      <c r="I741" s="238"/>
      <c r="J741" s="238"/>
      <c r="K741" s="238"/>
      <c r="L741" s="238"/>
      <c r="M741" s="238"/>
      <c r="N741" s="238"/>
      <c r="O741" s="238"/>
      <c r="P741" s="238"/>
      <c r="Q741" s="238"/>
      <c r="R741" s="238"/>
      <c r="S741" s="238"/>
      <c r="T741" s="238"/>
    </row>
    <row r="742" spans="1:20" x14ac:dyDescent="0.2">
      <c r="A742" s="32"/>
      <c r="B742" s="238"/>
      <c r="C742" s="238"/>
      <c r="D742" s="238"/>
      <c r="E742" s="238"/>
      <c r="F742" s="238"/>
      <c r="G742" s="238"/>
      <c r="H742" s="238"/>
      <c r="I742" s="238"/>
      <c r="J742" s="238"/>
      <c r="K742" s="238"/>
      <c r="L742" s="238"/>
      <c r="M742" s="238"/>
      <c r="N742" s="238"/>
      <c r="O742" s="238"/>
      <c r="P742" s="238"/>
      <c r="Q742" s="238"/>
      <c r="R742" s="238"/>
      <c r="S742" s="238"/>
      <c r="T742" s="238"/>
    </row>
    <row r="743" spans="1:20" x14ac:dyDescent="0.2">
      <c r="A743" s="32"/>
      <c r="B743" s="238"/>
      <c r="C743" s="238"/>
      <c r="D743" s="238"/>
      <c r="E743" s="238"/>
      <c r="F743" s="238"/>
      <c r="G743" s="238"/>
      <c r="H743" s="238"/>
      <c r="I743" s="238"/>
      <c r="J743" s="238"/>
      <c r="K743" s="238"/>
      <c r="L743" s="238"/>
      <c r="M743" s="238"/>
      <c r="N743" s="238"/>
      <c r="O743" s="238"/>
      <c r="P743" s="238"/>
      <c r="Q743" s="238"/>
      <c r="R743" s="238"/>
      <c r="S743" s="238"/>
      <c r="T743" s="238"/>
    </row>
    <row r="744" spans="1:20" x14ac:dyDescent="0.2">
      <c r="A744" s="33" t="s">
        <v>50</v>
      </c>
      <c r="B744" s="33"/>
      <c r="C744" s="27"/>
      <c r="D744" s="194"/>
      <c r="E744" s="194"/>
      <c r="F744" s="238"/>
      <c r="G744" s="238"/>
      <c r="H744" s="238"/>
      <c r="I744" s="238"/>
      <c r="J744" s="238"/>
      <c r="K744" s="238"/>
      <c r="L744" s="238"/>
      <c r="M744" s="238"/>
      <c r="N744" s="238"/>
      <c r="O744" s="238"/>
      <c r="P744" s="238"/>
      <c r="Q744" s="238"/>
      <c r="R744" s="238"/>
      <c r="S744" s="238"/>
      <c r="T744" s="238"/>
    </row>
    <row r="745" spans="1:20" x14ac:dyDescent="0.2">
      <c r="A745" s="34" t="s">
        <v>51</v>
      </c>
      <c r="B745" s="496"/>
      <c r="C745" s="496"/>
      <c r="D745" s="195"/>
      <c r="E745" s="194"/>
      <c r="F745" s="238"/>
      <c r="G745" s="238"/>
      <c r="H745" s="238"/>
      <c r="I745" s="238"/>
      <c r="J745" s="238"/>
      <c r="K745" s="238"/>
      <c r="L745" s="238"/>
      <c r="M745" s="238"/>
      <c r="N745" s="238"/>
      <c r="O745" s="238"/>
      <c r="P745" s="238"/>
      <c r="Q745" s="238"/>
      <c r="R745" s="238"/>
      <c r="S745" s="238"/>
      <c r="T745" s="238"/>
    </row>
    <row r="746" spans="1:20" x14ac:dyDescent="0.2">
      <c r="A746" s="34" t="s">
        <v>52</v>
      </c>
      <c r="B746" s="497"/>
      <c r="C746" s="497"/>
      <c r="D746" s="194"/>
      <c r="E746" s="194"/>
      <c r="F746" s="238"/>
      <c r="G746" s="238"/>
      <c r="H746" s="238"/>
      <c r="I746" s="238"/>
      <c r="J746" s="238"/>
      <c r="K746" s="238"/>
      <c r="L746" s="238"/>
      <c r="M746" s="238"/>
      <c r="N746" s="238"/>
      <c r="O746" s="238"/>
      <c r="P746" s="238"/>
      <c r="Q746" s="238"/>
      <c r="R746" s="238"/>
      <c r="S746" s="238"/>
      <c r="T746" s="238"/>
    </row>
    <row r="747" spans="1:20" x14ac:dyDescent="0.2">
      <c r="A747" s="32"/>
      <c r="B747" s="238"/>
      <c r="C747" s="238"/>
      <c r="D747" s="238"/>
      <c r="E747" s="238"/>
      <c r="F747" s="238"/>
      <c r="G747" s="238"/>
      <c r="H747" s="238"/>
      <c r="I747" s="238"/>
      <c r="J747" s="238"/>
      <c r="K747" s="238"/>
      <c r="L747" s="238"/>
      <c r="M747" s="238"/>
      <c r="N747" s="238"/>
      <c r="O747" s="238"/>
      <c r="P747" s="238"/>
      <c r="Q747" s="238"/>
      <c r="R747" s="238"/>
      <c r="S747" s="238"/>
      <c r="T747" s="238"/>
    </row>
    <row r="748" spans="1:20" x14ac:dyDescent="0.2">
      <c r="A748" s="32"/>
      <c r="B748" s="238"/>
      <c r="C748" s="238"/>
      <c r="D748" s="238"/>
      <c r="E748" s="238"/>
      <c r="F748" s="238"/>
      <c r="G748" s="238"/>
      <c r="H748" s="238"/>
      <c r="I748" s="238"/>
      <c r="J748" s="238"/>
      <c r="K748" s="238"/>
      <c r="L748" s="238"/>
      <c r="M748" s="238"/>
      <c r="N748" s="238"/>
      <c r="O748" s="238"/>
      <c r="P748" s="238"/>
      <c r="Q748" s="238"/>
      <c r="R748" s="238"/>
      <c r="S748" s="238"/>
      <c r="T748" s="238"/>
    </row>
    <row r="749" spans="1:20" x14ac:dyDescent="0.2">
      <c r="A749" s="32"/>
      <c r="B749" s="238"/>
      <c r="C749" s="238"/>
      <c r="D749" s="238"/>
      <c r="E749" s="238"/>
      <c r="F749" s="238"/>
      <c r="G749" s="238"/>
      <c r="H749" s="238"/>
      <c r="I749" s="238"/>
      <c r="J749" s="238"/>
      <c r="K749" s="238"/>
      <c r="L749" s="238"/>
      <c r="M749" s="238"/>
      <c r="N749" s="238"/>
      <c r="O749" s="238"/>
      <c r="P749" s="238"/>
      <c r="Q749" s="238"/>
      <c r="R749" s="238"/>
      <c r="S749" s="238"/>
      <c r="T749" s="238"/>
    </row>
    <row r="750" spans="1:20" x14ac:dyDescent="0.2">
      <c r="A750" s="32"/>
      <c r="B750" s="238"/>
      <c r="C750" s="238"/>
      <c r="D750" s="238"/>
      <c r="E750" s="238"/>
      <c r="F750" s="238"/>
      <c r="G750" s="238"/>
      <c r="H750" s="238"/>
      <c r="I750" s="238"/>
      <c r="J750" s="238"/>
      <c r="K750" s="238"/>
      <c r="L750" s="238"/>
      <c r="M750" s="238"/>
      <c r="N750" s="238"/>
      <c r="O750" s="238"/>
      <c r="P750" s="238"/>
      <c r="Q750" s="238"/>
      <c r="R750" s="238"/>
      <c r="S750" s="238"/>
      <c r="T750" s="238"/>
    </row>
    <row r="751" spans="1:20" x14ac:dyDescent="0.2">
      <c r="A751" s="32"/>
      <c r="B751" s="238"/>
      <c r="C751" s="238"/>
      <c r="D751" s="238"/>
      <c r="E751" s="238"/>
      <c r="F751" s="238"/>
      <c r="G751" s="238"/>
      <c r="H751" s="238"/>
      <c r="I751" s="238"/>
      <c r="J751" s="238"/>
      <c r="K751" s="238"/>
      <c r="L751" s="238"/>
      <c r="M751" s="238"/>
      <c r="N751" s="238"/>
      <c r="O751" s="238"/>
      <c r="P751" s="238"/>
      <c r="Q751" s="238"/>
      <c r="R751" s="238"/>
      <c r="S751" s="238"/>
      <c r="T751" s="238"/>
    </row>
    <row r="752" spans="1:20" x14ac:dyDescent="0.2">
      <c r="A752" s="32"/>
      <c r="B752" s="238"/>
      <c r="C752" s="238"/>
      <c r="D752" s="238"/>
      <c r="E752" s="238"/>
      <c r="F752" s="238"/>
      <c r="G752" s="238"/>
      <c r="H752" s="238"/>
      <c r="I752" s="238"/>
      <c r="J752" s="238"/>
      <c r="K752" s="238"/>
      <c r="L752" s="238"/>
      <c r="M752" s="238"/>
      <c r="N752" s="238"/>
      <c r="O752" s="238"/>
      <c r="P752" s="238"/>
      <c r="Q752" s="238"/>
      <c r="R752" s="238"/>
      <c r="S752" s="238"/>
      <c r="T752" s="238"/>
    </row>
    <row r="753" spans="1:21" x14ac:dyDescent="0.2">
      <c r="A753" s="32"/>
      <c r="B753" s="238"/>
      <c r="C753" s="238"/>
      <c r="D753" s="238"/>
      <c r="E753" s="238"/>
      <c r="F753" s="238"/>
      <c r="G753" s="238"/>
      <c r="H753" s="238"/>
      <c r="I753" s="238"/>
      <c r="J753" s="238"/>
      <c r="K753" s="238"/>
      <c r="L753" s="238"/>
      <c r="M753" s="238"/>
      <c r="N753" s="238"/>
      <c r="O753" s="238"/>
      <c r="P753" s="238"/>
      <c r="Q753" s="238"/>
      <c r="R753" s="238"/>
      <c r="S753" s="238"/>
      <c r="T753" s="238"/>
    </row>
    <row r="754" spans="1:21" x14ac:dyDescent="0.2">
      <c r="A754" s="32"/>
      <c r="B754" s="238"/>
      <c r="C754" s="238"/>
      <c r="D754" s="238"/>
      <c r="E754" s="238"/>
      <c r="F754" s="238"/>
      <c r="G754" s="238"/>
      <c r="H754" s="238"/>
      <c r="I754" s="238"/>
      <c r="J754" s="238"/>
      <c r="K754" s="238"/>
      <c r="L754" s="238"/>
      <c r="M754" s="238"/>
      <c r="N754" s="238"/>
      <c r="O754" s="238"/>
      <c r="P754" s="238"/>
      <c r="Q754" s="238"/>
      <c r="R754" s="238"/>
      <c r="S754" s="238"/>
      <c r="T754" s="238"/>
    </row>
    <row r="755" spans="1:21" x14ac:dyDescent="0.2">
      <c r="A755" s="32"/>
      <c r="B755" s="238"/>
      <c r="C755" s="238"/>
      <c r="D755" s="238"/>
      <c r="E755" s="238"/>
      <c r="F755" s="238"/>
      <c r="G755" s="238"/>
      <c r="H755" s="238"/>
      <c r="I755" s="238"/>
      <c r="J755" s="238"/>
      <c r="K755" s="238"/>
      <c r="L755" s="238"/>
      <c r="M755" s="238"/>
      <c r="N755" s="238"/>
      <c r="O755" s="238"/>
      <c r="P755" s="238"/>
      <c r="Q755" s="238"/>
      <c r="R755" s="238"/>
      <c r="S755" s="238"/>
      <c r="T755" s="238"/>
    </row>
    <row r="756" spans="1:21" ht="18.75" x14ac:dyDescent="0.2">
      <c r="A756" s="504" t="s">
        <v>142</v>
      </c>
      <c r="B756" s="504"/>
      <c r="C756" s="504"/>
      <c r="D756" s="504"/>
      <c r="E756" s="504"/>
      <c r="F756" s="504"/>
      <c r="G756" s="504"/>
      <c r="H756" s="504"/>
      <c r="I756" s="504"/>
      <c r="J756" s="504"/>
      <c r="K756" s="504"/>
      <c r="L756" s="504"/>
      <c r="M756" s="504"/>
      <c r="N756" s="504"/>
      <c r="O756" s="504"/>
      <c r="P756" s="504"/>
      <c r="Q756" s="504"/>
      <c r="R756" s="504"/>
      <c r="S756" s="504"/>
      <c r="T756" s="504"/>
      <c r="U756" s="504"/>
    </row>
    <row r="757" spans="1:21" ht="18.75" thickBot="1" x14ac:dyDescent="0.3">
      <c r="A757" s="505">
        <f>A760</f>
        <v>0</v>
      </c>
      <c r="B757" s="505"/>
      <c r="C757" s="505"/>
      <c r="D757" s="505"/>
      <c r="E757" s="505"/>
      <c r="F757" s="505"/>
      <c r="G757" s="505"/>
      <c r="H757" s="505"/>
      <c r="I757" s="505"/>
      <c r="J757" s="505"/>
      <c r="K757" s="505"/>
      <c r="L757" s="505"/>
      <c r="M757" s="505"/>
      <c r="N757" s="505"/>
      <c r="O757" s="505"/>
      <c r="P757" s="505"/>
      <c r="Q757" s="505"/>
      <c r="R757" s="505"/>
      <c r="S757" s="505"/>
      <c r="T757" s="505"/>
      <c r="U757" s="15">
        <f>U730+1</f>
        <v>30</v>
      </c>
    </row>
    <row r="758" spans="1:21" x14ac:dyDescent="0.2">
      <c r="A758" s="16"/>
      <c r="B758" s="328" t="s">
        <v>18</v>
      </c>
      <c r="C758" s="329"/>
      <c r="D758" s="506"/>
      <c r="E758" s="506"/>
      <c r="F758" s="330"/>
      <c r="G758" s="328" t="s">
        <v>19</v>
      </c>
      <c r="H758" s="329"/>
      <c r="I758" s="329"/>
      <c r="J758" s="329"/>
      <c r="K758" s="329"/>
      <c r="L758" s="329"/>
      <c r="M758" s="329"/>
      <c r="N758" s="329"/>
      <c r="O758" s="329"/>
      <c r="P758" s="329"/>
      <c r="Q758" s="328" t="s">
        <v>34</v>
      </c>
      <c r="R758" s="329"/>
      <c r="S758" s="506"/>
      <c r="T758" s="330"/>
    </row>
    <row r="759" spans="1:21" ht="92.25" thickBot="1" x14ac:dyDescent="0.25">
      <c r="A759" s="17"/>
      <c r="B759" s="18" t="s">
        <v>39</v>
      </c>
      <c r="C759" s="19" t="s">
        <v>3</v>
      </c>
      <c r="D759" s="188" t="s">
        <v>13</v>
      </c>
      <c r="E759" s="188" t="s">
        <v>93</v>
      </c>
      <c r="F759" s="20" t="s">
        <v>94</v>
      </c>
      <c r="G759" s="18" t="s">
        <v>4</v>
      </c>
      <c r="H759" s="19" t="s">
        <v>5</v>
      </c>
      <c r="I759" s="19" t="s">
        <v>36</v>
      </c>
      <c r="J759" s="19" t="s">
        <v>40</v>
      </c>
      <c r="K759" s="19" t="s">
        <v>35</v>
      </c>
      <c r="L759" s="19" t="s">
        <v>8</v>
      </c>
      <c r="M759" s="19" t="s">
        <v>17</v>
      </c>
      <c r="N759" s="19" t="s">
        <v>124</v>
      </c>
      <c r="O759" s="19" t="s">
        <v>90</v>
      </c>
      <c r="P759" s="19" t="s">
        <v>123</v>
      </c>
      <c r="Q759" s="18" t="s">
        <v>14</v>
      </c>
      <c r="R759" s="19" t="s">
        <v>15</v>
      </c>
      <c r="S759" s="188" t="s">
        <v>16</v>
      </c>
      <c r="T759" s="20" t="s">
        <v>131</v>
      </c>
    </row>
    <row r="760" spans="1:21" x14ac:dyDescent="0.2">
      <c r="A760" s="21">
        <f>'Первичные данные 4 кл.'!B35</f>
        <v>0</v>
      </c>
      <c r="B760" s="22">
        <f>'Первичные данные 4 кл.'!E35</f>
        <v>0</v>
      </c>
      <c r="C760" s="22">
        <f>'Первичные данные 4 кл.'!H35</f>
        <v>0</v>
      </c>
      <c r="D760" s="23">
        <f>'Первичные данные 4 кл.'!K35</f>
        <v>0</v>
      </c>
      <c r="E760" s="23">
        <f>'Первичные данные 4 кл.'!N35</f>
        <v>0</v>
      </c>
      <c r="F760" s="23">
        <f>'Первичные данные 4 кл.'!Q35</f>
        <v>0</v>
      </c>
      <c r="G760" s="23">
        <f>'Первичные данные 4 кл.'!U35</f>
        <v>0</v>
      </c>
      <c r="H760" s="23">
        <f>'Первичные данные 4 кл.'!Y35</f>
        <v>0</v>
      </c>
      <c r="I760" s="23">
        <f>'Первичные данные 4 кл.'!AC35</f>
        <v>0</v>
      </c>
      <c r="J760" s="23">
        <f>'Первичные данные 4 кл.'!AG35</f>
        <v>0</v>
      </c>
      <c r="K760" s="23">
        <f>'Первичные данные 4 кл.'!AK35</f>
        <v>0</v>
      </c>
      <c r="L760" s="23">
        <f>'Первичные данные 4 кл.'!AO35</f>
        <v>0</v>
      </c>
      <c r="M760" s="23">
        <f>'Первичные данные 4 кл.'!AS35</f>
        <v>0</v>
      </c>
      <c r="N760" s="23">
        <f>'Первичные данные 4 кл.'!AW35</f>
        <v>0</v>
      </c>
      <c r="O760" s="23">
        <f>'Первичные данные 4 кл.'!BA35</f>
        <v>0</v>
      </c>
      <c r="P760" s="23">
        <f>'Первичные данные 4 кл.'!BE35</f>
        <v>0</v>
      </c>
      <c r="Q760" s="23">
        <f>'Первичные данные 4 кл.'!BI35</f>
        <v>0</v>
      </c>
      <c r="R760" s="23">
        <f>'Первичные данные 4 кл.'!BM35</f>
        <v>0</v>
      </c>
      <c r="S760" s="23">
        <f>'Первичные данные 4 кл.'!BQ35</f>
        <v>0</v>
      </c>
      <c r="T760" s="23">
        <f>'Первичные данные 4 кл.'!BU35</f>
        <v>0</v>
      </c>
    </row>
    <row r="761" spans="1:21" ht="13.5" thickBot="1" x14ac:dyDescent="0.25">
      <c r="A761" s="25" t="s">
        <v>47</v>
      </c>
      <c r="B761" s="322" t="str">
        <f>IF('инд. оценка уровня 4 кл.'!V34=1,'инд. оценка уровня 2кл.'!$B$41,'инд. оценка уровня 2кл.'!$B$40)</f>
        <v>НИЖЕ БАЗОВОГО</v>
      </c>
      <c r="C761" s="323"/>
      <c r="D761" s="323"/>
      <c r="E761" s="323"/>
      <c r="F761" s="324"/>
      <c r="G761" s="322" t="str">
        <f>IF('инд. оценка уровня 4 кл.'!W34=1,'инд. оценка уровня 2кл.'!$B$41,'инд. оценка уровня 2кл.'!$B$40)</f>
        <v>НИЖЕ БАЗОВОГО</v>
      </c>
      <c r="H761" s="323"/>
      <c r="I761" s="323"/>
      <c r="J761" s="323"/>
      <c r="K761" s="323"/>
      <c r="L761" s="323"/>
      <c r="M761" s="323"/>
      <c r="N761" s="323"/>
      <c r="O761" s="323"/>
      <c r="P761" s="323"/>
      <c r="Q761" s="322" t="str">
        <f>IF('инд. оценка уровня 4 кл.'!X34=1,'инд. оценка уровня 2кл.'!$B$41,'инд. оценка уровня 2кл.'!$B$40)</f>
        <v>НИЖЕ БАЗОВОГО</v>
      </c>
      <c r="R761" s="323"/>
      <c r="S761" s="323"/>
      <c r="T761" s="324"/>
    </row>
    <row r="762" spans="1:21" s="245" customFormat="1" x14ac:dyDescent="0.2">
      <c r="A762" s="25" t="s">
        <v>49</v>
      </c>
      <c r="B762" s="22" t="str">
        <f>'инд. прогресс 4 кл.'!C35</f>
        <v>D</v>
      </c>
      <c r="C762" s="22" t="str">
        <f>'инд. прогресс 4 кл.'!D35</f>
        <v>D</v>
      </c>
      <c r="D762" s="22" t="str">
        <f>'инд. прогресс 4 кл.'!E35</f>
        <v>D</v>
      </c>
      <c r="E762" s="22" t="str">
        <f>'инд. прогресс 4 кл.'!F35</f>
        <v>D</v>
      </c>
      <c r="F762" s="22" t="str">
        <f>'инд. прогресс 4 кл.'!G35</f>
        <v>D</v>
      </c>
      <c r="G762" s="22" t="str">
        <f>'инд. прогресс 4 кл.'!H35</f>
        <v>D</v>
      </c>
      <c r="H762" s="22" t="str">
        <f>'инд. прогресс 4 кл.'!I35</f>
        <v>D</v>
      </c>
      <c r="I762" s="22" t="str">
        <f>'инд. прогресс 4 кл.'!J35</f>
        <v>D</v>
      </c>
      <c r="J762" s="22" t="str">
        <f>'инд. прогресс 4 кл.'!K35</f>
        <v>D</v>
      </c>
      <c r="K762" s="22" t="str">
        <f>'инд. прогресс 4 кл.'!L35</f>
        <v>D</v>
      </c>
      <c r="L762" s="22" t="str">
        <f>'инд. прогресс 4 кл.'!M35</f>
        <v>D</v>
      </c>
      <c r="M762" s="22" t="str">
        <f>'инд. прогресс 4 кл.'!N35</f>
        <v>D</v>
      </c>
      <c r="N762" s="22" t="str">
        <f>'инд. прогресс 4 кл.'!O35</f>
        <v>D</v>
      </c>
      <c r="O762" s="22" t="str">
        <f>'инд. прогресс 4 кл.'!P35</f>
        <v>D</v>
      </c>
      <c r="P762" s="22" t="str">
        <f>'инд. прогресс 4 кл.'!Q35</f>
        <v>D</v>
      </c>
      <c r="Q762" s="22" t="str">
        <f>'инд. прогресс 4 кл.'!R35</f>
        <v>D</v>
      </c>
      <c r="R762" s="22" t="str">
        <f>'инд. прогресс 4 кл.'!S35</f>
        <v>D</v>
      </c>
      <c r="S762" s="22" t="str">
        <f>'инд. прогресс 4 кл.'!T35</f>
        <v>D</v>
      </c>
      <c r="T762" s="22" t="str">
        <f>'инд. прогресс 4 кл.'!U35</f>
        <v>D</v>
      </c>
    </row>
    <row r="763" spans="1:21" ht="13.5" thickBot="1" x14ac:dyDescent="0.25">
      <c r="A763" s="196"/>
      <c r="B763" s="238"/>
      <c r="C763" s="238"/>
      <c r="D763" s="238"/>
      <c r="E763" s="238"/>
      <c r="F763" s="238"/>
      <c r="G763" s="238"/>
      <c r="H763" s="238"/>
      <c r="I763" s="238"/>
      <c r="J763" s="238"/>
      <c r="K763" s="238"/>
      <c r="L763" s="238"/>
      <c r="M763" s="238"/>
      <c r="N763" s="238"/>
      <c r="O763" s="238"/>
      <c r="P763" s="238"/>
      <c r="Q763" s="238"/>
      <c r="R763" s="238"/>
      <c r="S763" s="238"/>
      <c r="T763" s="238"/>
    </row>
    <row r="764" spans="1:21" ht="12.95" customHeight="1" x14ac:dyDescent="0.2">
      <c r="A764" s="331" t="s">
        <v>42</v>
      </c>
      <c r="B764" s="332"/>
      <c r="C764" s="332"/>
      <c r="D764" s="332"/>
      <c r="E764" s="332"/>
      <c r="F764" s="333"/>
      <c r="G764" s="238"/>
      <c r="H764" s="238"/>
      <c r="I764" s="238"/>
      <c r="J764" s="238"/>
      <c r="K764" s="238"/>
      <c r="L764" s="238"/>
      <c r="M764" s="238"/>
      <c r="N764" s="238"/>
      <c r="O764" s="238"/>
      <c r="P764" s="238"/>
      <c r="Q764" s="238"/>
      <c r="R764" s="238"/>
      <c r="S764" s="238"/>
      <c r="T764" s="238"/>
    </row>
    <row r="765" spans="1:21" ht="14.1" customHeight="1" thickBot="1" x14ac:dyDescent="0.25">
      <c r="A765" s="334"/>
      <c r="B765" s="335"/>
      <c r="C765" s="335"/>
      <c r="D765" s="335"/>
      <c r="E765" s="335"/>
      <c r="F765" s="336"/>
      <c r="G765" s="238"/>
      <c r="H765" s="238"/>
      <c r="I765" s="238"/>
      <c r="J765" s="238"/>
      <c r="K765" s="238"/>
      <c r="L765" s="238"/>
      <c r="M765" s="238"/>
      <c r="N765" s="238"/>
      <c r="O765" s="238"/>
      <c r="P765" s="238"/>
      <c r="Q765" s="238"/>
      <c r="R765" s="238"/>
      <c r="S765" s="238"/>
      <c r="T765" s="238"/>
    </row>
    <row r="766" spans="1:21" x14ac:dyDescent="0.2">
      <c r="A766" s="30" t="s">
        <v>128</v>
      </c>
      <c r="B766" s="319">
        <f>SUM(B760:T760)</f>
        <v>0</v>
      </c>
      <c r="C766" s="320"/>
      <c r="D766" s="320"/>
      <c r="E766" s="320"/>
      <c r="F766" s="321"/>
      <c r="G766" s="238"/>
      <c r="H766" s="238"/>
      <c r="I766" s="238"/>
      <c r="J766" s="238"/>
      <c r="K766" s="238"/>
      <c r="L766" s="238"/>
      <c r="M766" s="238"/>
      <c r="N766" s="238"/>
      <c r="O766" s="238"/>
      <c r="P766" s="238"/>
      <c r="Q766" s="238"/>
      <c r="R766" s="238"/>
      <c r="S766" s="238"/>
      <c r="T766" s="238"/>
    </row>
    <row r="767" spans="1:21" x14ac:dyDescent="0.2">
      <c r="A767" s="201" t="s">
        <v>30</v>
      </c>
      <c r="B767" s="501" t="str">
        <f>IF('инд. оценка уровня 4 кл.'!Y34=1,'инд. оценка уровня 2кл.'!$B$41,'инд. оценка уровня 2кл.'!$B$40)</f>
        <v>НИЖЕ БАЗОВОГО</v>
      </c>
      <c r="C767" s="502"/>
      <c r="D767" s="502"/>
      <c r="E767" s="502"/>
      <c r="F767" s="503"/>
      <c r="G767" s="238"/>
      <c r="H767" s="238"/>
      <c r="I767" s="238"/>
      <c r="J767" s="238"/>
      <c r="K767" s="238"/>
      <c r="L767" s="238"/>
      <c r="M767" s="238"/>
      <c r="N767" s="238"/>
      <c r="O767" s="238"/>
      <c r="P767" s="238"/>
      <c r="Q767" s="238"/>
      <c r="R767" s="238"/>
      <c r="S767" s="238"/>
      <c r="T767" s="238"/>
    </row>
    <row r="768" spans="1:21" x14ac:dyDescent="0.2">
      <c r="A768" s="202"/>
      <c r="B768" s="495"/>
      <c r="C768" s="495"/>
      <c r="D768" s="495"/>
      <c r="E768" s="495"/>
      <c r="F768" s="495"/>
      <c r="G768" s="238"/>
      <c r="H768" s="238"/>
      <c r="I768" s="238"/>
      <c r="J768" s="238"/>
      <c r="K768" s="238"/>
      <c r="L768" s="238"/>
      <c r="M768" s="238"/>
      <c r="N768" s="238"/>
      <c r="O768" s="238"/>
      <c r="P768" s="238"/>
      <c r="Q768" s="238"/>
      <c r="R768" s="238"/>
      <c r="S768" s="238"/>
      <c r="T768" s="238"/>
    </row>
    <row r="769" spans="1:21" x14ac:dyDescent="0.2">
      <c r="A769" s="32"/>
      <c r="B769" s="238"/>
      <c r="C769" s="238"/>
      <c r="D769" s="238"/>
      <c r="E769" s="238"/>
      <c r="F769" s="238"/>
      <c r="G769" s="238"/>
      <c r="H769" s="238"/>
      <c r="I769" s="238"/>
      <c r="J769" s="238"/>
      <c r="K769" s="238"/>
      <c r="L769" s="238"/>
      <c r="M769" s="238"/>
      <c r="N769" s="238"/>
      <c r="O769" s="238"/>
      <c r="P769" s="238"/>
      <c r="Q769" s="238"/>
      <c r="R769" s="238"/>
      <c r="S769" s="238"/>
      <c r="T769" s="238"/>
    </row>
    <row r="770" spans="1:21" x14ac:dyDescent="0.2">
      <c r="A770" s="32"/>
      <c r="B770" s="238"/>
      <c r="C770" s="238"/>
      <c r="D770" s="238"/>
      <c r="E770" s="238"/>
      <c r="F770" s="238"/>
      <c r="G770" s="238"/>
      <c r="H770" s="238"/>
      <c r="I770" s="238"/>
      <c r="J770" s="238"/>
      <c r="K770" s="238"/>
      <c r="L770" s="238"/>
      <c r="M770" s="238"/>
      <c r="N770" s="238"/>
      <c r="O770" s="238"/>
      <c r="P770" s="238"/>
      <c r="Q770" s="238"/>
      <c r="R770" s="238"/>
      <c r="S770" s="238"/>
      <c r="T770" s="238"/>
    </row>
    <row r="771" spans="1:21" x14ac:dyDescent="0.2">
      <c r="A771" s="33" t="s">
        <v>50</v>
      </c>
      <c r="B771" s="33"/>
      <c r="C771" s="27"/>
      <c r="D771" s="194"/>
      <c r="E771" s="194"/>
      <c r="F771" s="238"/>
      <c r="G771" s="238"/>
      <c r="H771" s="238"/>
      <c r="I771" s="238"/>
      <c r="J771" s="238"/>
      <c r="K771" s="238"/>
      <c r="L771" s="238"/>
      <c r="M771" s="238"/>
      <c r="N771" s="238"/>
      <c r="O771" s="238"/>
      <c r="P771" s="238"/>
      <c r="Q771" s="238"/>
      <c r="R771" s="238"/>
      <c r="S771" s="238"/>
      <c r="T771" s="238"/>
    </row>
    <row r="772" spans="1:21" x14ac:dyDescent="0.2">
      <c r="A772" s="34" t="s">
        <v>51</v>
      </c>
      <c r="B772" s="496"/>
      <c r="C772" s="496"/>
      <c r="D772" s="195"/>
      <c r="E772" s="194"/>
      <c r="F772" s="238"/>
      <c r="G772" s="238"/>
      <c r="H772" s="238"/>
      <c r="I772" s="238"/>
      <c r="J772" s="238"/>
      <c r="K772" s="238"/>
      <c r="L772" s="238"/>
      <c r="M772" s="238"/>
      <c r="N772" s="238"/>
      <c r="O772" s="238"/>
      <c r="P772" s="238"/>
      <c r="Q772" s="238"/>
      <c r="R772" s="238"/>
      <c r="S772" s="238"/>
      <c r="T772" s="238"/>
    </row>
    <row r="773" spans="1:21" x14ac:dyDescent="0.2">
      <c r="A773" s="34" t="s">
        <v>52</v>
      </c>
      <c r="B773" s="497"/>
      <c r="C773" s="497"/>
      <c r="D773" s="194"/>
      <c r="E773" s="194"/>
      <c r="F773" s="238"/>
      <c r="G773" s="238"/>
      <c r="H773" s="238"/>
      <c r="I773" s="238"/>
      <c r="J773" s="238"/>
      <c r="K773" s="238"/>
      <c r="L773" s="238"/>
      <c r="M773" s="238"/>
      <c r="N773" s="238"/>
      <c r="O773" s="238"/>
      <c r="P773" s="238"/>
      <c r="Q773" s="238"/>
      <c r="R773" s="238"/>
      <c r="S773" s="238"/>
      <c r="T773" s="238"/>
    </row>
    <row r="774" spans="1:21" x14ac:dyDescent="0.2">
      <c r="A774" s="32"/>
      <c r="B774" s="238"/>
      <c r="C774" s="238"/>
      <c r="D774" s="238"/>
      <c r="E774" s="238"/>
      <c r="F774" s="238"/>
      <c r="G774" s="238"/>
      <c r="H774" s="238"/>
      <c r="I774" s="238"/>
      <c r="J774" s="238"/>
      <c r="K774" s="238"/>
      <c r="L774" s="238"/>
      <c r="M774" s="238"/>
      <c r="N774" s="238"/>
      <c r="O774" s="238"/>
      <c r="P774" s="238"/>
      <c r="Q774" s="238"/>
      <c r="R774" s="238"/>
      <c r="S774" s="238"/>
      <c r="T774" s="238"/>
    </row>
    <row r="775" spans="1:21" x14ac:dyDescent="0.2">
      <c r="A775" s="32"/>
      <c r="B775" s="238"/>
      <c r="C775" s="238"/>
      <c r="D775" s="238"/>
      <c r="E775" s="238"/>
      <c r="F775" s="238"/>
      <c r="G775" s="238"/>
      <c r="H775" s="238"/>
      <c r="I775" s="238"/>
      <c r="J775" s="238"/>
      <c r="K775" s="238"/>
      <c r="L775" s="238"/>
      <c r="M775" s="238"/>
      <c r="N775" s="238"/>
      <c r="O775" s="238"/>
      <c r="P775" s="238"/>
      <c r="Q775" s="238"/>
      <c r="R775" s="238"/>
      <c r="S775" s="238"/>
      <c r="T775" s="238"/>
    </row>
    <row r="776" spans="1:21" x14ac:dyDescent="0.2">
      <c r="A776" s="32"/>
      <c r="B776" s="238"/>
      <c r="C776" s="238"/>
      <c r="D776" s="238"/>
      <c r="E776" s="238"/>
      <c r="F776" s="238"/>
      <c r="G776" s="238"/>
      <c r="H776" s="238"/>
      <c r="I776" s="238"/>
      <c r="J776" s="238"/>
      <c r="K776" s="238"/>
      <c r="L776" s="238"/>
      <c r="M776" s="238"/>
      <c r="N776" s="238"/>
      <c r="O776" s="238"/>
      <c r="P776" s="238"/>
      <c r="Q776" s="238"/>
      <c r="R776" s="238"/>
      <c r="S776" s="238"/>
      <c r="T776" s="238"/>
    </row>
    <row r="777" spans="1:21" x14ac:dyDescent="0.2">
      <c r="A777" s="32"/>
      <c r="B777" s="238"/>
      <c r="C777" s="238"/>
      <c r="D777" s="238"/>
      <c r="E777" s="238"/>
      <c r="F777" s="238"/>
      <c r="G777" s="238"/>
      <c r="H777" s="238"/>
      <c r="I777" s="238"/>
      <c r="J777" s="238"/>
      <c r="K777" s="238"/>
      <c r="L777" s="238"/>
      <c r="M777" s="238"/>
      <c r="N777" s="238"/>
      <c r="O777" s="238"/>
      <c r="P777" s="238"/>
      <c r="Q777" s="238"/>
      <c r="R777" s="238"/>
      <c r="S777" s="238"/>
      <c r="T777" s="238"/>
    </row>
    <row r="778" spans="1:21" x14ac:dyDescent="0.2">
      <c r="A778" s="32"/>
      <c r="B778" s="238"/>
      <c r="C778" s="238"/>
      <c r="D778" s="238"/>
      <c r="E778" s="238"/>
      <c r="F778" s="238"/>
      <c r="G778" s="238"/>
      <c r="H778" s="238"/>
      <c r="I778" s="238"/>
      <c r="J778" s="238"/>
      <c r="K778" s="238"/>
      <c r="L778" s="238"/>
      <c r="M778" s="238"/>
      <c r="N778" s="238"/>
      <c r="O778" s="238"/>
      <c r="P778" s="238"/>
      <c r="Q778" s="238"/>
      <c r="R778" s="238"/>
      <c r="S778" s="238"/>
      <c r="T778" s="238"/>
    </row>
    <row r="779" spans="1:21" x14ac:dyDescent="0.2">
      <c r="A779" s="32"/>
      <c r="B779" s="238"/>
      <c r="C779" s="238"/>
      <c r="D779" s="238"/>
      <c r="E779" s="238"/>
      <c r="F779" s="238"/>
      <c r="G779" s="238"/>
      <c r="H779" s="238"/>
      <c r="I779" s="238"/>
      <c r="J779" s="238"/>
      <c r="K779" s="238"/>
      <c r="L779" s="238"/>
      <c r="M779" s="238"/>
      <c r="N779" s="238"/>
      <c r="O779" s="238"/>
      <c r="P779" s="238"/>
      <c r="Q779" s="238"/>
      <c r="R779" s="238"/>
      <c r="S779" s="238"/>
      <c r="T779" s="238"/>
    </row>
    <row r="780" spans="1:21" x14ac:dyDescent="0.2">
      <c r="A780" s="32"/>
      <c r="B780" s="238"/>
      <c r="C780" s="238"/>
      <c r="D780" s="238"/>
      <c r="E780" s="238"/>
      <c r="F780" s="238"/>
      <c r="G780" s="238"/>
      <c r="H780" s="238"/>
      <c r="I780" s="238"/>
      <c r="J780" s="238"/>
      <c r="K780" s="238"/>
      <c r="L780" s="238"/>
      <c r="M780" s="238"/>
      <c r="N780" s="238"/>
      <c r="O780" s="238"/>
      <c r="P780" s="238"/>
      <c r="Q780" s="238"/>
      <c r="R780" s="238"/>
      <c r="S780" s="238"/>
      <c r="T780" s="238"/>
    </row>
    <row r="781" spans="1:21" x14ac:dyDescent="0.2">
      <c r="A781" s="32"/>
      <c r="B781" s="238"/>
      <c r="C781" s="238"/>
      <c r="D781" s="238"/>
      <c r="E781" s="238"/>
      <c r="F781" s="238"/>
      <c r="G781" s="238"/>
      <c r="H781" s="238"/>
      <c r="I781" s="238"/>
      <c r="J781" s="238"/>
      <c r="K781" s="238"/>
      <c r="L781" s="238"/>
      <c r="M781" s="238"/>
      <c r="N781" s="238"/>
      <c r="O781" s="238"/>
      <c r="P781" s="238"/>
      <c r="Q781" s="238"/>
      <c r="R781" s="238"/>
      <c r="S781" s="238"/>
      <c r="T781" s="238"/>
    </row>
    <row r="782" spans="1:21" ht="18.75" x14ac:dyDescent="0.2">
      <c r="A782" s="504" t="s">
        <v>142</v>
      </c>
      <c r="B782" s="504"/>
      <c r="C782" s="504"/>
      <c r="D782" s="504"/>
      <c r="E782" s="504"/>
      <c r="F782" s="504"/>
      <c r="G782" s="504"/>
      <c r="H782" s="504"/>
      <c r="I782" s="504"/>
      <c r="J782" s="504"/>
      <c r="K782" s="504"/>
      <c r="L782" s="504"/>
      <c r="M782" s="504"/>
      <c r="N782" s="504"/>
      <c r="O782" s="504"/>
      <c r="P782" s="504"/>
      <c r="Q782" s="504"/>
      <c r="R782" s="504"/>
      <c r="S782" s="504"/>
      <c r="T782" s="504"/>
      <c r="U782" s="504"/>
    </row>
    <row r="783" spans="1:21" ht="18.75" thickBot="1" x14ac:dyDescent="0.3">
      <c r="A783" s="505">
        <f>A786</f>
        <v>0</v>
      </c>
      <c r="B783" s="505"/>
      <c r="C783" s="505"/>
      <c r="D783" s="505"/>
      <c r="E783" s="505"/>
      <c r="F783" s="505"/>
      <c r="G783" s="505"/>
      <c r="H783" s="505"/>
      <c r="I783" s="505"/>
      <c r="J783" s="505"/>
      <c r="K783" s="505"/>
      <c r="L783" s="505"/>
      <c r="M783" s="505"/>
      <c r="N783" s="505"/>
      <c r="O783" s="505"/>
      <c r="P783" s="505"/>
      <c r="Q783" s="505"/>
      <c r="R783" s="505"/>
      <c r="S783" s="505"/>
      <c r="T783" s="505"/>
      <c r="U783" s="15">
        <f>U757+1</f>
        <v>31</v>
      </c>
    </row>
    <row r="784" spans="1:21" x14ac:dyDescent="0.2">
      <c r="A784" s="16"/>
      <c r="B784" s="328" t="s">
        <v>18</v>
      </c>
      <c r="C784" s="329"/>
      <c r="D784" s="506"/>
      <c r="E784" s="506"/>
      <c r="F784" s="330"/>
      <c r="G784" s="328" t="s">
        <v>19</v>
      </c>
      <c r="H784" s="329"/>
      <c r="I784" s="329"/>
      <c r="J784" s="329"/>
      <c r="K784" s="329"/>
      <c r="L784" s="329"/>
      <c r="M784" s="329"/>
      <c r="N784" s="329"/>
      <c r="O784" s="329"/>
      <c r="P784" s="329"/>
      <c r="Q784" s="328" t="s">
        <v>34</v>
      </c>
      <c r="R784" s="329"/>
      <c r="S784" s="506"/>
      <c r="T784" s="330"/>
    </row>
    <row r="785" spans="1:20" ht="92.25" thickBot="1" x14ac:dyDescent="0.25">
      <c r="A785" s="17"/>
      <c r="B785" s="18" t="s">
        <v>39</v>
      </c>
      <c r="C785" s="19" t="s">
        <v>3</v>
      </c>
      <c r="D785" s="188" t="s">
        <v>13</v>
      </c>
      <c r="E785" s="188" t="s">
        <v>93</v>
      </c>
      <c r="F785" s="20" t="s">
        <v>94</v>
      </c>
      <c r="G785" s="18" t="s">
        <v>4</v>
      </c>
      <c r="H785" s="19" t="s">
        <v>5</v>
      </c>
      <c r="I785" s="19" t="s">
        <v>36</v>
      </c>
      <c r="J785" s="19" t="s">
        <v>40</v>
      </c>
      <c r="K785" s="19" t="s">
        <v>35</v>
      </c>
      <c r="L785" s="19" t="s">
        <v>8</v>
      </c>
      <c r="M785" s="19" t="s">
        <v>17</v>
      </c>
      <c r="N785" s="19" t="s">
        <v>124</v>
      </c>
      <c r="O785" s="19" t="s">
        <v>90</v>
      </c>
      <c r="P785" s="19" t="s">
        <v>123</v>
      </c>
      <c r="Q785" s="18" t="s">
        <v>14</v>
      </c>
      <c r="R785" s="19" t="s">
        <v>15</v>
      </c>
      <c r="S785" s="188" t="s">
        <v>16</v>
      </c>
      <c r="T785" s="20" t="s">
        <v>131</v>
      </c>
    </row>
    <row r="786" spans="1:20" x14ac:dyDescent="0.2">
      <c r="A786" s="21">
        <f>'Первичные данные 4 кл.'!B36</f>
        <v>0</v>
      </c>
      <c r="B786" s="22">
        <f>'Первичные данные 4 кл.'!E36</f>
        <v>0</v>
      </c>
      <c r="C786" s="22">
        <f>'Первичные данные 4 кл.'!H36</f>
        <v>0</v>
      </c>
      <c r="D786" s="23">
        <f>'Первичные данные 4 кл.'!K36</f>
        <v>0</v>
      </c>
      <c r="E786" s="23">
        <f>'Первичные данные 4 кл.'!N36</f>
        <v>0</v>
      </c>
      <c r="F786" s="23">
        <f>'Первичные данные 4 кл.'!Q36</f>
        <v>0</v>
      </c>
      <c r="G786" s="23">
        <f>'Первичные данные 4 кл.'!U36</f>
        <v>0</v>
      </c>
      <c r="H786" s="23">
        <f>'Первичные данные 4 кл.'!Y36</f>
        <v>0</v>
      </c>
      <c r="I786" s="23">
        <f>'Первичные данные 4 кл.'!AC36</f>
        <v>0</v>
      </c>
      <c r="J786" s="23">
        <f>'Первичные данные 4 кл.'!AG36</f>
        <v>0</v>
      </c>
      <c r="K786" s="23">
        <f>'Первичные данные 4 кл.'!AK36</f>
        <v>0</v>
      </c>
      <c r="L786" s="23">
        <f>'Первичные данные 4 кл.'!AO36</f>
        <v>0</v>
      </c>
      <c r="M786" s="23">
        <f>'Первичные данные 4 кл.'!AS36</f>
        <v>0</v>
      </c>
      <c r="N786" s="23">
        <f>'Первичные данные 4 кл.'!AW36</f>
        <v>0</v>
      </c>
      <c r="O786" s="23">
        <f>'Первичные данные 4 кл.'!BA36</f>
        <v>0</v>
      </c>
      <c r="P786" s="23">
        <f>'Первичные данные 4 кл.'!BE36</f>
        <v>0</v>
      </c>
      <c r="Q786" s="23">
        <f>'Первичные данные 4 кл.'!BI36</f>
        <v>0</v>
      </c>
      <c r="R786" s="23">
        <f>'Первичные данные 4 кл.'!BM36</f>
        <v>0</v>
      </c>
      <c r="S786" s="23">
        <f>'Первичные данные 4 кл.'!BQ36</f>
        <v>0</v>
      </c>
      <c r="T786" s="23">
        <f>'Первичные данные 4 кл.'!BU36</f>
        <v>0</v>
      </c>
    </row>
    <row r="787" spans="1:20" ht="13.5" thickBot="1" x14ac:dyDescent="0.25">
      <c r="A787" s="25" t="s">
        <v>47</v>
      </c>
      <c r="B787" s="322" t="str">
        <f>IF('инд. оценка уровня 4 кл.'!V35=1,'инд. оценка уровня 2кл.'!$B$41,'инд. оценка уровня 2кл.'!$B$40)</f>
        <v>НИЖЕ БАЗОВОГО</v>
      </c>
      <c r="C787" s="323"/>
      <c r="D787" s="323"/>
      <c r="E787" s="323"/>
      <c r="F787" s="324"/>
      <c r="G787" s="322" t="str">
        <f>IF('инд. оценка уровня 4 кл.'!W35=1,'инд. оценка уровня 2кл.'!$B$41,'инд. оценка уровня 2кл.'!$B$40)</f>
        <v>НИЖЕ БАЗОВОГО</v>
      </c>
      <c r="H787" s="323"/>
      <c r="I787" s="323"/>
      <c r="J787" s="323"/>
      <c r="K787" s="323"/>
      <c r="L787" s="323"/>
      <c r="M787" s="323"/>
      <c r="N787" s="323"/>
      <c r="O787" s="323"/>
      <c r="P787" s="323"/>
      <c r="Q787" s="322" t="str">
        <f>IF('инд. оценка уровня 4 кл.'!X35=1,'инд. оценка уровня 2кл.'!$B$41,'инд. оценка уровня 2кл.'!$B$40)</f>
        <v>НИЖЕ БАЗОВОГО</v>
      </c>
      <c r="R787" s="323"/>
      <c r="S787" s="323"/>
      <c r="T787" s="324"/>
    </row>
    <row r="788" spans="1:20" s="245" customFormat="1" x14ac:dyDescent="0.2">
      <c r="A788" s="25" t="s">
        <v>49</v>
      </c>
      <c r="B788" s="22" t="str">
        <f>'инд. прогресс 4 кл.'!C36</f>
        <v>D</v>
      </c>
      <c r="C788" s="22" t="str">
        <f>'инд. прогресс 4 кл.'!D36</f>
        <v>D</v>
      </c>
      <c r="D788" s="22" t="str">
        <f>'инд. прогресс 4 кл.'!E36</f>
        <v>D</v>
      </c>
      <c r="E788" s="22" t="str">
        <f>'инд. прогресс 4 кл.'!F36</f>
        <v>D</v>
      </c>
      <c r="F788" s="22" t="str">
        <f>'инд. прогресс 4 кл.'!G36</f>
        <v>D</v>
      </c>
      <c r="G788" s="22" t="str">
        <f>'инд. прогресс 4 кл.'!H36</f>
        <v>D</v>
      </c>
      <c r="H788" s="22" t="str">
        <f>'инд. прогресс 4 кл.'!I36</f>
        <v>D</v>
      </c>
      <c r="I788" s="22" t="str">
        <f>'инд. прогресс 4 кл.'!J36</f>
        <v>D</v>
      </c>
      <c r="J788" s="22" t="str">
        <f>'инд. прогресс 4 кл.'!K36</f>
        <v>D</v>
      </c>
      <c r="K788" s="22" t="str">
        <f>'инд. прогресс 4 кл.'!L36</f>
        <v>D</v>
      </c>
      <c r="L788" s="22" t="str">
        <f>'инд. прогресс 4 кл.'!M36</f>
        <v>D</v>
      </c>
      <c r="M788" s="22" t="str">
        <f>'инд. прогресс 4 кл.'!N36</f>
        <v>D</v>
      </c>
      <c r="N788" s="22" t="str">
        <f>'инд. прогресс 4 кл.'!O36</f>
        <v>D</v>
      </c>
      <c r="O788" s="22" t="str">
        <f>'инд. прогресс 4 кл.'!P36</f>
        <v>D</v>
      </c>
      <c r="P788" s="22" t="str">
        <f>'инд. прогресс 4 кл.'!Q36</f>
        <v>D</v>
      </c>
      <c r="Q788" s="22" t="str">
        <f>'инд. прогресс 4 кл.'!R36</f>
        <v>D</v>
      </c>
      <c r="R788" s="22" t="str">
        <f>'инд. прогресс 4 кл.'!S36</f>
        <v>D</v>
      </c>
      <c r="S788" s="22" t="str">
        <f>'инд. прогресс 4 кл.'!T36</f>
        <v>D</v>
      </c>
      <c r="T788" s="22" t="str">
        <f>'инд. прогресс 4 кл.'!U36</f>
        <v>D</v>
      </c>
    </row>
    <row r="789" spans="1:20" ht="13.5" thickBot="1" x14ac:dyDescent="0.25">
      <c r="A789" s="196"/>
      <c r="B789" s="238"/>
      <c r="C789" s="238"/>
      <c r="D789" s="238"/>
      <c r="E789" s="238"/>
      <c r="F789" s="238"/>
      <c r="G789" s="238"/>
      <c r="H789" s="238"/>
      <c r="I789" s="238"/>
      <c r="J789" s="238"/>
      <c r="K789" s="238"/>
      <c r="L789" s="238"/>
      <c r="M789" s="238"/>
      <c r="N789" s="238"/>
      <c r="O789" s="238"/>
      <c r="P789" s="238"/>
      <c r="Q789" s="238"/>
      <c r="R789" s="238"/>
      <c r="S789" s="238"/>
      <c r="T789" s="238"/>
    </row>
    <row r="790" spans="1:20" ht="12.95" customHeight="1" x14ac:dyDescent="0.2">
      <c r="A790" s="331" t="s">
        <v>42</v>
      </c>
      <c r="B790" s="332"/>
      <c r="C790" s="332"/>
      <c r="D790" s="332"/>
      <c r="E790" s="332"/>
      <c r="F790" s="333"/>
      <c r="G790" s="238"/>
      <c r="H790" s="238"/>
      <c r="I790" s="238"/>
      <c r="J790" s="238"/>
      <c r="K790" s="238"/>
      <c r="L790" s="238"/>
      <c r="M790" s="238"/>
      <c r="N790" s="238"/>
      <c r="O790" s="238"/>
      <c r="P790" s="238"/>
      <c r="Q790" s="238"/>
      <c r="R790" s="238"/>
      <c r="S790" s="238"/>
      <c r="T790" s="238"/>
    </row>
    <row r="791" spans="1:20" ht="14.1" customHeight="1" thickBot="1" x14ac:dyDescent="0.25">
      <c r="A791" s="334"/>
      <c r="B791" s="335"/>
      <c r="C791" s="335"/>
      <c r="D791" s="335"/>
      <c r="E791" s="335"/>
      <c r="F791" s="336"/>
      <c r="G791" s="238"/>
      <c r="H791" s="238"/>
      <c r="I791" s="238"/>
      <c r="J791" s="238"/>
      <c r="K791" s="238"/>
      <c r="L791" s="238"/>
      <c r="M791" s="238"/>
      <c r="N791" s="238"/>
      <c r="O791" s="238"/>
      <c r="P791" s="238"/>
      <c r="Q791" s="238"/>
      <c r="R791" s="238"/>
      <c r="S791" s="238"/>
      <c r="T791" s="238"/>
    </row>
    <row r="792" spans="1:20" x14ac:dyDescent="0.2">
      <c r="A792" s="30" t="s">
        <v>128</v>
      </c>
      <c r="B792" s="319">
        <f>SUM(B786:T786)</f>
        <v>0</v>
      </c>
      <c r="C792" s="320"/>
      <c r="D792" s="320"/>
      <c r="E792" s="320"/>
      <c r="F792" s="321"/>
      <c r="G792" s="238"/>
      <c r="H792" s="238"/>
      <c r="I792" s="238"/>
      <c r="J792" s="238"/>
      <c r="K792" s="238"/>
      <c r="L792" s="238"/>
      <c r="M792" s="238"/>
      <c r="N792" s="238"/>
      <c r="O792" s="238"/>
      <c r="P792" s="238"/>
      <c r="Q792" s="238"/>
      <c r="R792" s="238"/>
      <c r="S792" s="238"/>
      <c r="T792" s="238"/>
    </row>
    <row r="793" spans="1:20" x14ac:dyDescent="0.2">
      <c r="A793" s="201" t="s">
        <v>30</v>
      </c>
      <c r="B793" s="501" t="str">
        <f>IF('инд. оценка уровня 4 кл.'!Y35=1,'инд. оценка уровня 2кл.'!$B$41,'инд. оценка уровня 2кл.'!$B$40)</f>
        <v>НИЖЕ БАЗОВОГО</v>
      </c>
      <c r="C793" s="502"/>
      <c r="D793" s="502"/>
      <c r="E793" s="502"/>
      <c r="F793" s="503"/>
      <c r="G793" s="238"/>
      <c r="H793" s="238"/>
      <c r="I793" s="238"/>
      <c r="J793" s="238"/>
      <c r="K793" s="238"/>
      <c r="L793" s="238"/>
      <c r="M793" s="238"/>
      <c r="N793" s="238"/>
      <c r="O793" s="238"/>
      <c r="P793" s="238"/>
      <c r="Q793" s="238"/>
      <c r="R793" s="238"/>
      <c r="S793" s="238"/>
      <c r="T793" s="238"/>
    </row>
    <row r="794" spans="1:20" x14ac:dyDescent="0.2">
      <c r="A794" s="202"/>
      <c r="B794" s="495"/>
      <c r="C794" s="495"/>
      <c r="D794" s="495"/>
      <c r="E794" s="495"/>
      <c r="F794" s="495"/>
      <c r="G794" s="238"/>
      <c r="H794" s="238"/>
      <c r="I794" s="238"/>
      <c r="J794" s="238"/>
      <c r="K794" s="238"/>
      <c r="L794" s="238"/>
      <c r="M794" s="238"/>
      <c r="N794" s="238"/>
      <c r="O794" s="238"/>
      <c r="P794" s="238"/>
      <c r="Q794" s="238"/>
      <c r="R794" s="238"/>
      <c r="S794" s="238"/>
      <c r="T794" s="238"/>
    </row>
    <row r="795" spans="1:20" x14ac:dyDescent="0.2">
      <c r="A795" s="32"/>
      <c r="B795" s="238"/>
      <c r="C795" s="238"/>
      <c r="D795" s="238"/>
      <c r="E795" s="238"/>
      <c r="F795" s="238"/>
      <c r="G795" s="238"/>
      <c r="H795" s="238"/>
      <c r="I795" s="238"/>
      <c r="J795" s="238"/>
      <c r="K795" s="238"/>
      <c r="L795" s="238"/>
      <c r="M795" s="238"/>
      <c r="N795" s="238"/>
      <c r="O795" s="238"/>
      <c r="P795" s="238"/>
      <c r="Q795" s="238"/>
      <c r="R795" s="238"/>
      <c r="S795" s="238"/>
      <c r="T795" s="238"/>
    </row>
    <row r="796" spans="1:20" x14ac:dyDescent="0.2">
      <c r="A796" s="32"/>
      <c r="B796" s="238"/>
      <c r="C796" s="238"/>
      <c r="D796" s="238"/>
      <c r="E796" s="238"/>
      <c r="F796" s="238"/>
      <c r="G796" s="238"/>
      <c r="H796" s="238"/>
      <c r="I796" s="238"/>
      <c r="J796" s="238"/>
      <c r="K796" s="238"/>
      <c r="L796" s="238"/>
      <c r="M796" s="238"/>
      <c r="N796" s="238"/>
      <c r="O796" s="238"/>
      <c r="P796" s="238"/>
      <c r="Q796" s="238"/>
      <c r="R796" s="238"/>
      <c r="S796" s="238"/>
      <c r="T796" s="238"/>
    </row>
    <row r="797" spans="1:20" x14ac:dyDescent="0.2">
      <c r="A797" s="33" t="s">
        <v>50</v>
      </c>
      <c r="B797" s="33"/>
      <c r="C797" s="27"/>
      <c r="D797" s="194"/>
      <c r="E797" s="194"/>
      <c r="F797" s="238"/>
      <c r="G797" s="238"/>
      <c r="H797" s="238"/>
      <c r="I797" s="238"/>
      <c r="J797" s="238"/>
      <c r="K797" s="238"/>
      <c r="L797" s="238"/>
      <c r="M797" s="238"/>
      <c r="N797" s="238"/>
      <c r="O797" s="238"/>
      <c r="P797" s="238"/>
      <c r="Q797" s="238"/>
      <c r="R797" s="238"/>
      <c r="S797" s="238"/>
      <c r="T797" s="238"/>
    </row>
    <row r="798" spans="1:20" x14ac:dyDescent="0.2">
      <c r="A798" s="34" t="s">
        <v>51</v>
      </c>
      <c r="B798" s="496"/>
      <c r="C798" s="496"/>
      <c r="D798" s="195"/>
      <c r="E798" s="194"/>
      <c r="F798" s="238"/>
      <c r="G798" s="238"/>
      <c r="H798" s="238"/>
      <c r="I798" s="238"/>
      <c r="J798" s="238"/>
      <c r="K798" s="238"/>
      <c r="L798" s="238"/>
      <c r="M798" s="238"/>
      <c r="N798" s="238"/>
      <c r="O798" s="238"/>
      <c r="P798" s="238"/>
      <c r="Q798" s="238"/>
      <c r="R798" s="238"/>
      <c r="S798" s="238"/>
      <c r="T798" s="238"/>
    </row>
    <row r="799" spans="1:20" x14ac:dyDescent="0.2">
      <c r="A799" s="34" t="s">
        <v>52</v>
      </c>
      <c r="B799" s="497"/>
      <c r="C799" s="497"/>
      <c r="D799" s="194"/>
      <c r="E799" s="194"/>
      <c r="F799" s="238"/>
      <c r="G799" s="238"/>
      <c r="H799" s="238"/>
      <c r="I799" s="238"/>
      <c r="J799" s="238"/>
      <c r="K799" s="238"/>
      <c r="L799" s="238"/>
      <c r="M799" s="238"/>
      <c r="N799" s="238"/>
      <c r="O799" s="238"/>
      <c r="P799" s="238"/>
      <c r="Q799" s="238"/>
      <c r="R799" s="238"/>
      <c r="S799" s="238"/>
      <c r="T799" s="238"/>
    </row>
    <row r="800" spans="1:20" x14ac:dyDescent="0.2">
      <c r="A800" s="32"/>
      <c r="B800" s="238"/>
      <c r="C800" s="238"/>
      <c r="D800" s="238"/>
      <c r="E800" s="238"/>
      <c r="F800" s="238"/>
      <c r="G800" s="238"/>
      <c r="H800" s="238"/>
      <c r="I800" s="238"/>
      <c r="J800" s="238"/>
      <c r="K800" s="238"/>
      <c r="L800" s="238"/>
      <c r="M800" s="238"/>
      <c r="N800" s="238"/>
      <c r="O800" s="238"/>
      <c r="P800" s="238"/>
      <c r="Q800" s="238"/>
      <c r="R800" s="238"/>
      <c r="S800" s="238"/>
      <c r="T800" s="238"/>
    </row>
    <row r="801" spans="1:21" x14ac:dyDescent="0.2">
      <c r="A801" s="32"/>
      <c r="B801" s="238"/>
      <c r="C801" s="238"/>
      <c r="D801" s="238"/>
      <c r="E801" s="238"/>
      <c r="F801" s="238"/>
      <c r="G801" s="238"/>
      <c r="H801" s="238"/>
      <c r="I801" s="238"/>
      <c r="J801" s="238"/>
      <c r="K801" s="238"/>
      <c r="L801" s="238"/>
      <c r="M801" s="238"/>
      <c r="N801" s="238"/>
      <c r="O801" s="238"/>
      <c r="P801" s="238"/>
      <c r="Q801" s="238"/>
      <c r="R801" s="238"/>
      <c r="S801" s="238"/>
      <c r="T801" s="238"/>
    </row>
    <row r="802" spans="1:21" x14ac:dyDescent="0.2">
      <c r="A802" s="32"/>
      <c r="B802" s="238"/>
      <c r="C802" s="238"/>
      <c r="D802" s="238"/>
      <c r="E802" s="238"/>
      <c r="F802" s="238"/>
      <c r="G802" s="238"/>
      <c r="H802" s="238"/>
      <c r="I802" s="238"/>
      <c r="J802" s="238"/>
      <c r="K802" s="238"/>
      <c r="L802" s="238"/>
      <c r="M802" s="238"/>
      <c r="N802" s="238"/>
      <c r="O802" s="238"/>
      <c r="P802" s="238"/>
      <c r="Q802" s="238"/>
      <c r="R802" s="238"/>
      <c r="S802" s="238"/>
      <c r="T802" s="238"/>
    </row>
    <row r="803" spans="1:21" x14ac:dyDescent="0.2">
      <c r="A803" s="32"/>
      <c r="B803" s="238"/>
      <c r="C803" s="238"/>
      <c r="D803" s="238"/>
      <c r="E803" s="238"/>
      <c r="F803" s="238"/>
      <c r="G803" s="238"/>
      <c r="H803" s="238"/>
      <c r="I803" s="238"/>
      <c r="J803" s="238"/>
      <c r="K803" s="238"/>
      <c r="L803" s="238"/>
      <c r="M803" s="238"/>
      <c r="N803" s="238"/>
      <c r="O803" s="238"/>
      <c r="P803" s="238"/>
      <c r="Q803" s="238"/>
      <c r="R803" s="238"/>
      <c r="S803" s="238"/>
      <c r="T803" s="238"/>
    </row>
    <row r="804" spans="1:21" x14ac:dyDescent="0.2">
      <c r="A804" s="32"/>
      <c r="B804" s="238"/>
      <c r="C804" s="238"/>
      <c r="D804" s="238"/>
      <c r="E804" s="238"/>
      <c r="F804" s="238"/>
      <c r="G804" s="238"/>
      <c r="H804" s="238"/>
      <c r="I804" s="238"/>
      <c r="J804" s="238"/>
      <c r="K804" s="238"/>
      <c r="L804" s="238"/>
      <c r="M804" s="238"/>
      <c r="N804" s="238"/>
      <c r="O804" s="238"/>
      <c r="P804" s="238"/>
      <c r="Q804" s="238"/>
      <c r="R804" s="238"/>
      <c r="S804" s="238"/>
      <c r="T804" s="238"/>
    </row>
    <row r="805" spans="1:21" x14ac:dyDescent="0.2">
      <c r="A805" s="32"/>
      <c r="B805" s="238"/>
      <c r="C805" s="238"/>
      <c r="D805" s="238"/>
      <c r="E805" s="238"/>
      <c r="F805" s="238"/>
      <c r="G805" s="238"/>
      <c r="H805" s="238"/>
      <c r="I805" s="238"/>
      <c r="J805" s="238"/>
      <c r="K805" s="238"/>
      <c r="L805" s="238"/>
      <c r="M805" s="238"/>
      <c r="N805" s="238"/>
      <c r="O805" s="238"/>
      <c r="P805" s="238"/>
      <c r="Q805" s="238"/>
      <c r="R805" s="238"/>
      <c r="S805" s="238"/>
      <c r="T805" s="238"/>
    </row>
    <row r="806" spans="1:21" x14ac:dyDescent="0.2">
      <c r="A806" s="32"/>
      <c r="B806" s="238"/>
      <c r="C806" s="238"/>
      <c r="D806" s="238"/>
      <c r="E806" s="238"/>
      <c r="F806" s="238"/>
      <c r="G806" s="238"/>
      <c r="H806" s="238"/>
      <c r="I806" s="238"/>
      <c r="J806" s="238"/>
      <c r="K806" s="238"/>
      <c r="L806" s="238"/>
      <c r="M806" s="238"/>
      <c r="N806" s="238"/>
      <c r="O806" s="238"/>
      <c r="P806" s="238"/>
      <c r="Q806" s="238"/>
      <c r="R806" s="238"/>
      <c r="S806" s="238"/>
      <c r="T806" s="238"/>
    </row>
    <row r="807" spans="1:21" x14ac:dyDescent="0.2">
      <c r="A807" s="32"/>
      <c r="B807" s="238"/>
      <c r="C807" s="238"/>
      <c r="D807" s="238"/>
      <c r="E807" s="238"/>
      <c r="F807" s="238"/>
      <c r="G807" s="238"/>
      <c r="H807" s="238"/>
      <c r="I807" s="238"/>
      <c r="J807" s="238"/>
      <c r="K807" s="238"/>
      <c r="L807" s="238"/>
      <c r="M807" s="238"/>
      <c r="N807" s="238"/>
      <c r="O807" s="238"/>
      <c r="P807" s="238"/>
      <c r="Q807" s="238"/>
      <c r="R807" s="238"/>
      <c r="S807" s="238"/>
      <c r="T807" s="238"/>
    </row>
    <row r="808" spans="1:21" ht="18.75" x14ac:dyDescent="0.2">
      <c r="A808" s="504" t="s">
        <v>142</v>
      </c>
      <c r="B808" s="504"/>
      <c r="C808" s="504"/>
      <c r="D808" s="504"/>
      <c r="E808" s="504"/>
      <c r="F808" s="504"/>
      <c r="G808" s="504"/>
      <c r="H808" s="504"/>
      <c r="I808" s="504"/>
      <c r="J808" s="504"/>
      <c r="K808" s="504"/>
      <c r="L808" s="504"/>
      <c r="M808" s="504"/>
      <c r="N808" s="504"/>
      <c r="O808" s="504"/>
      <c r="P808" s="504"/>
      <c r="Q808" s="504"/>
      <c r="R808" s="504"/>
      <c r="S808" s="504"/>
      <c r="T808" s="504"/>
      <c r="U808" s="504"/>
    </row>
    <row r="809" spans="1:21" ht="18.75" thickBot="1" x14ac:dyDescent="0.3">
      <c r="A809" s="505">
        <f>A812</f>
        <v>0</v>
      </c>
      <c r="B809" s="505"/>
      <c r="C809" s="505"/>
      <c r="D809" s="505"/>
      <c r="E809" s="505"/>
      <c r="F809" s="505"/>
      <c r="G809" s="505"/>
      <c r="H809" s="505"/>
      <c r="I809" s="505"/>
      <c r="J809" s="505"/>
      <c r="K809" s="505"/>
      <c r="L809" s="505"/>
      <c r="M809" s="505"/>
      <c r="N809" s="505"/>
      <c r="O809" s="505"/>
      <c r="P809" s="505"/>
      <c r="Q809" s="505"/>
      <c r="R809" s="505"/>
      <c r="S809" s="505"/>
      <c r="T809" s="505"/>
      <c r="U809" s="15">
        <f>U783+1</f>
        <v>32</v>
      </c>
    </row>
    <row r="810" spans="1:21" x14ac:dyDescent="0.2">
      <c r="A810" s="16"/>
      <c r="B810" s="328" t="s">
        <v>18</v>
      </c>
      <c r="C810" s="329"/>
      <c r="D810" s="506"/>
      <c r="E810" s="506"/>
      <c r="F810" s="330"/>
      <c r="G810" s="328" t="s">
        <v>19</v>
      </c>
      <c r="H810" s="329"/>
      <c r="I810" s="329"/>
      <c r="J810" s="329"/>
      <c r="K810" s="329"/>
      <c r="L810" s="329"/>
      <c r="M810" s="329"/>
      <c r="N810" s="329"/>
      <c r="O810" s="329"/>
      <c r="P810" s="329"/>
      <c r="Q810" s="328" t="s">
        <v>34</v>
      </c>
      <c r="R810" s="329"/>
      <c r="S810" s="506"/>
      <c r="T810" s="330"/>
    </row>
    <row r="811" spans="1:21" ht="92.25" thickBot="1" x14ac:dyDescent="0.25">
      <c r="A811" s="17"/>
      <c r="B811" s="18" t="s">
        <v>39</v>
      </c>
      <c r="C811" s="19" t="s">
        <v>3</v>
      </c>
      <c r="D811" s="188" t="s">
        <v>13</v>
      </c>
      <c r="E811" s="188" t="s">
        <v>93</v>
      </c>
      <c r="F811" s="20" t="s">
        <v>94</v>
      </c>
      <c r="G811" s="18" t="s">
        <v>4</v>
      </c>
      <c r="H811" s="19" t="s">
        <v>5</v>
      </c>
      <c r="I811" s="19" t="s">
        <v>36</v>
      </c>
      <c r="J811" s="19" t="s">
        <v>40</v>
      </c>
      <c r="K811" s="19" t="s">
        <v>35</v>
      </c>
      <c r="L811" s="19" t="s">
        <v>8</v>
      </c>
      <c r="M811" s="19" t="s">
        <v>17</v>
      </c>
      <c r="N811" s="19" t="s">
        <v>124</v>
      </c>
      <c r="O811" s="19" t="s">
        <v>90</v>
      </c>
      <c r="P811" s="19" t="s">
        <v>123</v>
      </c>
      <c r="Q811" s="18" t="s">
        <v>14</v>
      </c>
      <c r="R811" s="19" t="s">
        <v>15</v>
      </c>
      <c r="S811" s="188" t="s">
        <v>16</v>
      </c>
      <c r="T811" s="20" t="s">
        <v>131</v>
      </c>
    </row>
    <row r="812" spans="1:21" x14ac:dyDescent="0.2">
      <c r="A812" s="21">
        <f>'Первичные данные 4 кл.'!B37</f>
        <v>0</v>
      </c>
      <c r="B812" s="22">
        <f>'Первичные данные 4 кл.'!E37</f>
        <v>0</v>
      </c>
      <c r="C812" s="22">
        <f>'Первичные данные 4 кл.'!H37</f>
        <v>0</v>
      </c>
      <c r="D812" s="23">
        <f>'Первичные данные 4 кл.'!K37</f>
        <v>0</v>
      </c>
      <c r="E812" s="23">
        <f>'Первичные данные 4 кл.'!N37</f>
        <v>0</v>
      </c>
      <c r="F812" s="23">
        <f>'Первичные данные 4 кл.'!Q37</f>
        <v>0</v>
      </c>
      <c r="G812" s="23">
        <f>'Первичные данные 4 кл.'!U37</f>
        <v>0</v>
      </c>
      <c r="H812" s="23">
        <f>'Первичные данные 4 кл.'!Y37</f>
        <v>0</v>
      </c>
      <c r="I812" s="23">
        <f>'Первичные данные 4 кл.'!AC37</f>
        <v>0</v>
      </c>
      <c r="J812" s="23">
        <f>'Первичные данные 4 кл.'!AG37</f>
        <v>0</v>
      </c>
      <c r="K812" s="23">
        <f>'Первичные данные 4 кл.'!AK37</f>
        <v>0</v>
      </c>
      <c r="L812" s="23">
        <f>'Первичные данные 4 кл.'!AO37</f>
        <v>0</v>
      </c>
      <c r="M812" s="23">
        <f>'Первичные данные 4 кл.'!AS37</f>
        <v>0</v>
      </c>
      <c r="N812" s="23">
        <f>'Первичные данные 4 кл.'!AW37</f>
        <v>0</v>
      </c>
      <c r="O812" s="23">
        <f>'Первичные данные 4 кл.'!BA37</f>
        <v>0</v>
      </c>
      <c r="P812" s="23">
        <f>'Первичные данные 4 кл.'!BE37</f>
        <v>0</v>
      </c>
      <c r="Q812" s="23">
        <f>'Первичные данные 4 кл.'!BI37</f>
        <v>0</v>
      </c>
      <c r="R812" s="23">
        <f>'Первичные данные 4 кл.'!BM37</f>
        <v>0</v>
      </c>
      <c r="S812" s="23">
        <f>'Первичные данные 4 кл.'!BQ37</f>
        <v>0</v>
      </c>
      <c r="T812" s="23">
        <f>'Первичные данные 4 кл.'!BU37</f>
        <v>0</v>
      </c>
    </row>
    <row r="813" spans="1:21" ht="13.5" thickBot="1" x14ac:dyDescent="0.25">
      <c r="A813" s="25" t="s">
        <v>47</v>
      </c>
      <c r="B813" s="322" t="str">
        <f>IF('инд. оценка уровня 4 кл.'!V36=1,'инд. оценка уровня 2кл.'!$B$41,'инд. оценка уровня 2кл.'!$B$40)</f>
        <v>НИЖЕ БАЗОВОГО</v>
      </c>
      <c r="C813" s="323"/>
      <c r="D813" s="323"/>
      <c r="E813" s="323"/>
      <c r="F813" s="324"/>
      <c r="G813" s="322" t="str">
        <f>IF('инд. оценка уровня 4 кл.'!W36=1,'инд. оценка уровня 2кл.'!$B$41,'инд. оценка уровня 2кл.'!$B$40)</f>
        <v>НИЖЕ БАЗОВОГО</v>
      </c>
      <c r="H813" s="323"/>
      <c r="I813" s="323"/>
      <c r="J813" s="323"/>
      <c r="K813" s="323"/>
      <c r="L813" s="323"/>
      <c r="M813" s="323"/>
      <c r="N813" s="323"/>
      <c r="O813" s="323"/>
      <c r="P813" s="323"/>
      <c r="Q813" s="322" t="str">
        <f>IF('инд. оценка уровня 4 кл.'!X36=1,'инд. оценка уровня 2кл.'!$B$41,'инд. оценка уровня 2кл.'!$B$40)</f>
        <v>НИЖЕ БАЗОВОГО</v>
      </c>
      <c r="R813" s="323"/>
      <c r="S813" s="323"/>
      <c r="T813" s="324"/>
    </row>
    <row r="814" spans="1:21" s="245" customFormat="1" x14ac:dyDescent="0.2">
      <c r="A814" s="25" t="s">
        <v>49</v>
      </c>
      <c r="B814" s="22" t="str">
        <f>'инд. прогресс 4 кл.'!C37</f>
        <v>D</v>
      </c>
      <c r="C814" s="22" t="str">
        <f>'инд. прогресс 4 кл.'!D37</f>
        <v>D</v>
      </c>
      <c r="D814" s="22" t="str">
        <f>'инд. прогресс 4 кл.'!E37</f>
        <v>D</v>
      </c>
      <c r="E814" s="22" t="str">
        <f>'инд. прогресс 4 кл.'!F37</f>
        <v>D</v>
      </c>
      <c r="F814" s="22" t="str">
        <f>'инд. прогресс 4 кл.'!G37</f>
        <v>D</v>
      </c>
      <c r="G814" s="22" t="str">
        <f>'инд. прогресс 4 кл.'!H37</f>
        <v>D</v>
      </c>
      <c r="H814" s="22" t="str">
        <f>'инд. прогресс 4 кл.'!I37</f>
        <v>D</v>
      </c>
      <c r="I814" s="22" t="str">
        <f>'инд. прогресс 4 кл.'!J37</f>
        <v>D</v>
      </c>
      <c r="J814" s="22" t="str">
        <f>'инд. прогресс 4 кл.'!K37</f>
        <v>D</v>
      </c>
      <c r="K814" s="22" t="str">
        <f>'инд. прогресс 4 кл.'!L37</f>
        <v>D</v>
      </c>
      <c r="L814" s="22" t="str">
        <f>'инд. прогресс 4 кл.'!M37</f>
        <v>D</v>
      </c>
      <c r="M814" s="22" t="str">
        <f>'инд. прогресс 4 кл.'!N37</f>
        <v>D</v>
      </c>
      <c r="N814" s="22" t="str">
        <f>'инд. прогресс 4 кл.'!O37</f>
        <v>D</v>
      </c>
      <c r="O814" s="22" t="str">
        <f>'инд. прогресс 4 кл.'!P37</f>
        <v>D</v>
      </c>
      <c r="P814" s="22" t="str">
        <f>'инд. прогресс 4 кл.'!Q37</f>
        <v>D</v>
      </c>
      <c r="Q814" s="22" t="str">
        <f>'инд. прогресс 4 кл.'!R37</f>
        <v>D</v>
      </c>
      <c r="R814" s="22" t="str">
        <f>'инд. прогресс 4 кл.'!S37</f>
        <v>D</v>
      </c>
      <c r="S814" s="22" t="str">
        <f>'инд. прогресс 4 кл.'!T37</f>
        <v>D</v>
      </c>
      <c r="T814" s="22" t="str">
        <f>'инд. прогресс 4 кл.'!U37</f>
        <v>D</v>
      </c>
    </row>
    <row r="815" spans="1:21" ht="13.5" thickBot="1" x14ac:dyDescent="0.25">
      <c r="A815" s="196"/>
      <c r="B815" s="238"/>
      <c r="C815" s="238"/>
      <c r="D815" s="238"/>
      <c r="E815" s="238"/>
      <c r="F815" s="238"/>
      <c r="G815" s="238"/>
      <c r="H815" s="238"/>
      <c r="I815" s="238"/>
      <c r="J815" s="238"/>
      <c r="K815" s="238"/>
      <c r="L815" s="238"/>
      <c r="M815" s="238"/>
      <c r="N815" s="238"/>
      <c r="O815" s="238"/>
      <c r="P815" s="238"/>
      <c r="Q815" s="238"/>
      <c r="R815" s="238"/>
      <c r="S815" s="238"/>
      <c r="T815" s="238"/>
    </row>
    <row r="816" spans="1:21" ht="12.95" customHeight="1" x14ac:dyDescent="0.2">
      <c r="A816" s="331" t="s">
        <v>42</v>
      </c>
      <c r="B816" s="332"/>
      <c r="C816" s="332"/>
      <c r="D816" s="332"/>
      <c r="E816" s="332"/>
      <c r="F816" s="333"/>
      <c r="G816" s="238"/>
      <c r="H816" s="238"/>
      <c r="I816" s="238"/>
      <c r="J816" s="238"/>
      <c r="K816" s="238"/>
      <c r="L816" s="238"/>
      <c r="M816" s="238"/>
      <c r="N816" s="238"/>
      <c r="O816" s="238"/>
      <c r="P816" s="238"/>
      <c r="Q816" s="238"/>
      <c r="R816" s="238"/>
      <c r="S816" s="238"/>
      <c r="T816" s="238"/>
    </row>
    <row r="817" spans="1:20" ht="14.1" customHeight="1" thickBot="1" x14ac:dyDescent="0.25">
      <c r="A817" s="334"/>
      <c r="B817" s="335"/>
      <c r="C817" s="335"/>
      <c r="D817" s="335"/>
      <c r="E817" s="335"/>
      <c r="F817" s="336"/>
      <c r="G817" s="238"/>
      <c r="H817" s="238"/>
      <c r="I817" s="238"/>
      <c r="J817" s="238"/>
      <c r="K817" s="238"/>
      <c r="L817" s="238"/>
      <c r="M817" s="238"/>
      <c r="N817" s="238"/>
      <c r="O817" s="238"/>
      <c r="P817" s="238"/>
      <c r="Q817" s="238"/>
      <c r="R817" s="238"/>
      <c r="S817" s="238"/>
      <c r="T817" s="238"/>
    </row>
    <row r="818" spans="1:20" x14ac:dyDescent="0.2">
      <c r="A818" s="30" t="s">
        <v>128</v>
      </c>
      <c r="B818" s="319">
        <f>SUM(B812:T812)</f>
        <v>0</v>
      </c>
      <c r="C818" s="320"/>
      <c r="D818" s="320"/>
      <c r="E818" s="320"/>
      <c r="F818" s="321"/>
      <c r="G818" s="238"/>
      <c r="H818" s="238"/>
      <c r="I818" s="238"/>
      <c r="J818" s="238"/>
      <c r="K818" s="238"/>
      <c r="L818" s="238"/>
      <c r="M818" s="238"/>
      <c r="N818" s="238"/>
      <c r="O818" s="238"/>
      <c r="P818" s="238"/>
      <c r="Q818" s="238"/>
      <c r="R818" s="238"/>
      <c r="S818" s="238"/>
      <c r="T818" s="238"/>
    </row>
    <row r="819" spans="1:20" x14ac:dyDescent="0.2">
      <c r="A819" s="201" t="s">
        <v>30</v>
      </c>
      <c r="B819" s="501" t="str">
        <f>IF('инд. оценка уровня 4 кл.'!Y36=1,'инд. оценка уровня 2кл.'!$B$41,'инд. оценка уровня 2кл.'!$B$40)</f>
        <v>НИЖЕ БАЗОВОГО</v>
      </c>
      <c r="C819" s="502"/>
      <c r="D819" s="502"/>
      <c r="E819" s="502"/>
      <c r="F819" s="503"/>
      <c r="G819" s="238"/>
      <c r="H819" s="238"/>
      <c r="I819" s="238"/>
      <c r="J819" s="238"/>
      <c r="K819" s="238"/>
      <c r="L819" s="238"/>
      <c r="M819" s="238"/>
      <c r="N819" s="238"/>
      <c r="O819" s="238"/>
      <c r="P819" s="238"/>
      <c r="Q819" s="238"/>
      <c r="R819" s="238"/>
      <c r="S819" s="238"/>
      <c r="T819" s="238"/>
    </row>
    <row r="820" spans="1:20" x14ac:dyDescent="0.2">
      <c r="A820" s="202"/>
      <c r="B820" s="495"/>
      <c r="C820" s="495"/>
      <c r="D820" s="495"/>
      <c r="E820" s="495"/>
      <c r="F820" s="495"/>
      <c r="G820" s="238"/>
      <c r="H820" s="238"/>
      <c r="I820" s="238"/>
      <c r="J820" s="238"/>
      <c r="K820" s="238"/>
      <c r="L820" s="238"/>
      <c r="M820" s="238"/>
      <c r="N820" s="238"/>
      <c r="O820" s="238"/>
      <c r="P820" s="238"/>
      <c r="Q820" s="238"/>
      <c r="R820" s="238"/>
      <c r="S820" s="238"/>
      <c r="T820" s="238"/>
    </row>
    <row r="821" spans="1:20" x14ac:dyDescent="0.2">
      <c r="A821" s="32"/>
      <c r="B821" s="238"/>
      <c r="C821" s="238"/>
      <c r="D821" s="238"/>
      <c r="E821" s="238"/>
      <c r="F821" s="238"/>
      <c r="G821" s="238"/>
      <c r="H821" s="238"/>
      <c r="I821" s="238"/>
      <c r="J821" s="238"/>
      <c r="K821" s="238"/>
      <c r="L821" s="238"/>
      <c r="M821" s="238"/>
      <c r="N821" s="238"/>
      <c r="O821" s="238"/>
      <c r="P821" s="238"/>
      <c r="Q821" s="238"/>
      <c r="R821" s="238"/>
      <c r="S821" s="238"/>
      <c r="T821" s="238"/>
    </row>
    <row r="822" spans="1:20" x14ac:dyDescent="0.2">
      <c r="A822" s="32"/>
      <c r="B822" s="238"/>
      <c r="C822" s="238"/>
      <c r="D822" s="238"/>
      <c r="E822" s="238"/>
      <c r="F822" s="238"/>
      <c r="G822" s="238"/>
      <c r="H822" s="238"/>
      <c r="I822" s="238"/>
      <c r="J822" s="238"/>
      <c r="K822" s="238"/>
      <c r="L822" s="238"/>
      <c r="M822" s="238"/>
      <c r="N822" s="238"/>
      <c r="O822" s="238"/>
      <c r="P822" s="238"/>
      <c r="Q822" s="238"/>
      <c r="R822" s="238"/>
      <c r="S822" s="238"/>
      <c r="T822" s="238"/>
    </row>
    <row r="823" spans="1:20" x14ac:dyDescent="0.2">
      <c r="A823" s="33" t="s">
        <v>50</v>
      </c>
      <c r="B823" s="33"/>
      <c r="C823" s="27"/>
      <c r="D823" s="194"/>
      <c r="E823" s="194"/>
      <c r="F823" s="238"/>
      <c r="G823" s="238"/>
      <c r="H823" s="238"/>
      <c r="I823" s="238"/>
      <c r="J823" s="238"/>
      <c r="K823" s="238"/>
      <c r="L823" s="238"/>
      <c r="M823" s="238"/>
      <c r="N823" s="238"/>
      <c r="O823" s="238"/>
      <c r="P823" s="238"/>
      <c r="Q823" s="238"/>
      <c r="R823" s="238"/>
      <c r="S823" s="238"/>
      <c r="T823" s="238"/>
    </row>
    <row r="824" spans="1:20" x14ac:dyDescent="0.2">
      <c r="A824" s="34" t="s">
        <v>51</v>
      </c>
      <c r="B824" s="496"/>
      <c r="C824" s="496"/>
      <c r="D824" s="195"/>
      <c r="E824" s="194"/>
      <c r="F824" s="238"/>
      <c r="G824" s="238"/>
      <c r="H824" s="238"/>
      <c r="I824" s="238"/>
      <c r="J824" s="238"/>
      <c r="K824" s="238"/>
      <c r="L824" s="238"/>
      <c r="M824" s="238"/>
      <c r="N824" s="238"/>
      <c r="O824" s="238"/>
      <c r="P824" s="238"/>
      <c r="Q824" s="238"/>
      <c r="R824" s="238"/>
      <c r="S824" s="238"/>
      <c r="T824" s="238"/>
    </row>
    <row r="825" spans="1:20" x14ac:dyDescent="0.2">
      <c r="A825" s="34" t="s">
        <v>52</v>
      </c>
      <c r="B825" s="497"/>
      <c r="C825" s="497"/>
      <c r="D825" s="194"/>
      <c r="E825" s="194"/>
      <c r="F825" s="238"/>
      <c r="G825" s="238"/>
      <c r="H825" s="238"/>
      <c r="I825" s="238"/>
      <c r="J825" s="238"/>
      <c r="K825" s="238"/>
      <c r="L825" s="238"/>
      <c r="M825" s="238"/>
      <c r="N825" s="238"/>
      <c r="O825" s="238"/>
      <c r="P825" s="238"/>
      <c r="Q825" s="238"/>
      <c r="R825" s="238"/>
      <c r="S825" s="238"/>
      <c r="T825" s="238"/>
    </row>
    <row r="826" spans="1:20" x14ac:dyDescent="0.2">
      <c r="A826" s="32"/>
      <c r="B826" s="238"/>
      <c r="C826" s="238"/>
      <c r="D826" s="238"/>
      <c r="E826" s="238"/>
      <c r="F826" s="238"/>
      <c r="G826" s="238"/>
      <c r="H826" s="238"/>
      <c r="I826" s="238"/>
      <c r="J826" s="238"/>
      <c r="K826" s="238"/>
      <c r="L826" s="238"/>
      <c r="M826" s="238"/>
      <c r="N826" s="238"/>
      <c r="O826" s="238"/>
      <c r="P826" s="238"/>
      <c r="Q826" s="238"/>
      <c r="R826" s="238"/>
      <c r="S826" s="238"/>
      <c r="T826" s="238"/>
    </row>
    <row r="827" spans="1:20" x14ac:dyDescent="0.2">
      <c r="A827" s="32"/>
      <c r="B827" s="238"/>
      <c r="C827" s="238"/>
      <c r="D827" s="238"/>
      <c r="E827" s="238"/>
      <c r="F827" s="238"/>
      <c r="G827" s="238"/>
      <c r="H827" s="238"/>
      <c r="I827" s="238"/>
      <c r="J827" s="238"/>
      <c r="K827" s="238"/>
      <c r="L827" s="238"/>
      <c r="M827" s="238"/>
      <c r="N827" s="238"/>
      <c r="O827" s="238"/>
      <c r="P827" s="238"/>
      <c r="Q827" s="238"/>
      <c r="R827" s="238"/>
      <c r="S827" s="238"/>
      <c r="T827" s="238"/>
    </row>
    <row r="828" spans="1:20" x14ac:dyDescent="0.2">
      <c r="A828" s="32"/>
      <c r="B828" s="238"/>
      <c r="C828" s="238"/>
      <c r="D828" s="238"/>
      <c r="E828" s="238"/>
      <c r="F828" s="238"/>
      <c r="G828" s="238"/>
      <c r="H828" s="238"/>
      <c r="I828" s="238"/>
      <c r="J828" s="238"/>
      <c r="K828" s="238"/>
      <c r="L828" s="238"/>
      <c r="M828" s="238"/>
      <c r="N828" s="238"/>
      <c r="O828" s="238"/>
      <c r="P828" s="238"/>
      <c r="Q828" s="238"/>
      <c r="R828" s="238"/>
      <c r="S828" s="238"/>
      <c r="T828" s="238"/>
    </row>
    <row r="829" spans="1:20" x14ac:dyDescent="0.2">
      <c r="A829" s="32"/>
      <c r="B829" s="238"/>
      <c r="C829" s="238"/>
      <c r="D829" s="238"/>
      <c r="E829" s="238"/>
      <c r="F829" s="238"/>
      <c r="G829" s="238"/>
      <c r="H829" s="238"/>
      <c r="I829" s="238"/>
      <c r="J829" s="238"/>
      <c r="K829" s="238"/>
      <c r="L829" s="238"/>
      <c r="M829" s="238"/>
      <c r="N829" s="238"/>
      <c r="O829" s="238"/>
      <c r="P829" s="238"/>
      <c r="Q829" s="238"/>
      <c r="R829" s="238"/>
      <c r="S829" s="238"/>
      <c r="T829" s="238"/>
    </row>
    <row r="830" spans="1:20" x14ac:dyDescent="0.2">
      <c r="A830" s="32"/>
      <c r="B830" s="238"/>
      <c r="C830" s="238"/>
      <c r="D830" s="238"/>
      <c r="E830" s="238"/>
      <c r="F830" s="238"/>
      <c r="G830" s="238"/>
      <c r="H830" s="238"/>
      <c r="I830" s="238"/>
      <c r="J830" s="238"/>
      <c r="K830" s="238"/>
      <c r="L830" s="238"/>
      <c r="M830" s="238"/>
      <c r="N830" s="238"/>
      <c r="O830" s="238"/>
      <c r="P830" s="238"/>
      <c r="Q830" s="238"/>
      <c r="R830" s="238"/>
      <c r="S830" s="238"/>
      <c r="T830" s="238"/>
    </row>
    <row r="831" spans="1:20" x14ac:dyDescent="0.2">
      <c r="A831" s="32"/>
      <c r="B831" s="238"/>
      <c r="C831" s="238"/>
      <c r="D831" s="238"/>
      <c r="E831" s="238"/>
      <c r="F831" s="238"/>
      <c r="G831" s="238"/>
      <c r="H831" s="238"/>
      <c r="I831" s="238"/>
      <c r="J831" s="238"/>
      <c r="K831" s="238"/>
      <c r="L831" s="238"/>
      <c r="M831" s="238"/>
      <c r="N831" s="238"/>
      <c r="O831" s="238"/>
      <c r="P831" s="238"/>
      <c r="Q831" s="238"/>
      <c r="R831" s="238"/>
      <c r="S831" s="238"/>
      <c r="T831" s="238"/>
    </row>
    <row r="832" spans="1:20" x14ac:dyDescent="0.2">
      <c r="A832" s="32"/>
      <c r="B832" s="238"/>
      <c r="C832" s="238"/>
      <c r="D832" s="238"/>
      <c r="E832" s="238"/>
      <c r="F832" s="238"/>
      <c r="G832" s="238"/>
      <c r="H832" s="238"/>
      <c r="I832" s="238"/>
      <c r="J832" s="238"/>
      <c r="K832" s="238"/>
      <c r="L832" s="238"/>
      <c r="M832" s="238"/>
      <c r="N832" s="238"/>
      <c r="O832" s="238"/>
      <c r="P832" s="238"/>
      <c r="Q832" s="238"/>
      <c r="R832" s="238"/>
      <c r="S832" s="238"/>
      <c r="T832" s="238"/>
    </row>
    <row r="833" spans="1:21" x14ac:dyDescent="0.2">
      <c r="A833" s="32"/>
      <c r="B833" s="238"/>
      <c r="C833" s="238"/>
      <c r="D833" s="238"/>
      <c r="E833" s="238"/>
      <c r="F833" s="238"/>
      <c r="G833" s="238"/>
      <c r="H833" s="238"/>
      <c r="I833" s="238"/>
      <c r="J833" s="238"/>
      <c r="K833" s="238"/>
      <c r="L833" s="238"/>
      <c r="M833" s="238"/>
      <c r="N833" s="238"/>
      <c r="O833" s="238"/>
      <c r="P833" s="238"/>
      <c r="Q833" s="238"/>
      <c r="R833" s="238"/>
      <c r="S833" s="238"/>
      <c r="T833" s="238"/>
    </row>
    <row r="834" spans="1:21" ht="18.75" x14ac:dyDescent="0.2">
      <c r="A834" s="504" t="s">
        <v>142</v>
      </c>
      <c r="B834" s="504"/>
      <c r="C834" s="504"/>
      <c r="D834" s="504"/>
      <c r="E834" s="504"/>
      <c r="F834" s="504"/>
      <c r="G834" s="504"/>
      <c r="H834" s="504"/>
      <c r="I834" s="504"/>
      <c r="J834" s="504"/>
      <c r="K834" s="504"/>
      <c r="L834" s="504"/>
      <c r="M834" s="504"/>
      <c r="N834" s="504"/>
      <c r="O834" s="504"/>
      <c r="P834" s="504"/>
      <c r="Q834" s="504"/>
      <c r="R834" s="504"/>
      <c r="S834" s="504"/>
      <c r="T834" s="504"/>
      <c r="U834" s="504"/>
    </row>
    <row r="835" spans="1:21" ht="18.75" thickBot="1" x14ac:dyDescent="0.3">
      <c r="A835" s="505">
        <f>A838</f>
        <v>0</v>
      </c>
      <c r="B835" s="505"/>
      <c r="C835" s="505"/>
      <c r="D835" s="505"/>
      <c r="E835" s="505"/>
      <c r="F835" s="505"/>
      <c r="G835" s="505"/>
      <c r="H835" s="505"/>
      <c r="I835" s="505"/>
      <c r="J835" s="505"/>
      <c r="K835" s="505"/>
      <c r="L835" s="505"/>
      <c r="M835" s="505"/>
      <c r="N835" s="505"/>
      <c r="O835" s="505"/>
      <c r="P835" s="505"/>
      <c r="Q835" s="505"/>
      <c r="R835" s="505"/>
      <c r="S835" s="505"/>
      <c r="T835" s="505"/>
      <c r="U835" s="15">
        <f>U809+1</f>
        <v>33</v>
      </c>
    </row>
    <row r="836" spans="1:21" x14ac:dyDescent="0.2">
      <c r="A836" s="16"/>
      <c r="B836" s="328" t="s">
        <v>18</v>
      </c>
      <c r="C836" s="329"/>
      <c r="D836" s="506"/>
      <c r="E836" s="506"/>
      <c r="F836" s="330"/>
      <c r="G836" s="328" t="s">
        <v>19</v>
      </c>
      <c r="H836" s="329"/>
      <c r="I836" s="329"/>
      <c r="J836" s="329"/>
      <c r="K836" s="329"/>
      <c r="L836" s="329"/>
      <c r="M836" s="329"/>
      <c r="N836" s="329"/>
      <c r="O836" s="329"/>
      <c r="P836" s="329"/>
      <c r="Q836" s="328" t="s">
        <v>34</v>
      </c>
      <c r="R836" s="329"/>
      <c r="S836" s="506"/>
      <c r="T836" s="330"/>
    </row>
    <row r="837" spans="1:21" ht="92.25" thickBot="1" x14ac:dyDescent="0.25">
      <c r="A837" s="17"/>
      <c r="B837" s="18" t="s">
        <v>39</v>
      </c>
      <c r="C837" s="19" t="s">
        <v>3</v>
      </c>
      <c r="D837" s="188" t="s">
        <v>13</v>
      </c>
      <c r="E837" s="188" t="s">
        <v>93</v>
      </c>
      <c r="F837" s="20" t="s">
        <v>94</v>
      </c>
      <c r="G837" s="18" t="s">
        <v>4</v>
      </c>
      <c r="H837" s="19" t="s">
        <v>5</v>
      </c>
      <c r="I837" s="19" t="s">
        <v>36</v>
      </c>
      <c r="J837" s="19" t="s">
        <v>40</v>
      </c>
      <c r="K837" s="19" t="s">
        <v>35</v>
      </c>
      <c r="L837" s="19" t="s">
        <v>8</v>
      </c>
      <c r="M837" s="19" t="s">
        <v>17</v>
      </c>
      <c r="N837" s="19" t="s">
        <v>124</v>
      </c>
      <c r="O837" s="19" t="s">
        <v>90</v>
      </c>
      <c r="P837" s="19" t="s">
        <v>123</v>
      </c>
      <c r="Q837" s="18" t="s">
        <v>14</v>
      </c>
      <c r="R837" s="19" t="s">
        <v>15</v>
      </c>
      <c r="S837" s="188" t="s">
        <v>16</v>
      </c>
      <c r="T837" s="20" t="s">
        <v>131</v>
      </c>
    </row>
    <row r="838" spans="1:21" x14ac:dyDescent="0.2">
      <c r="A838" s="21">
        <f>'Первичные данные 4 кл.'!B38</f>
        <v>0</v>
      </c>
      <c r="B838" s="22">
        <f>'Первичные данные 4 кл.'!E38</f>
        <v>0</v>
      </c>
      <c r="C838" s="22">
        <f>'Первичные данные 4 кл.'!H38</f>
        <v>0</v>
      </c>
      <c r="D838" s="23">
        <f>'Первичные данные 4 кл.'!K38</f>
        <v>0</v>
      </c>
      <c r="E838" s="23">
        <f>'Первичные данные 4 кл.'!N38</f>
        <v>0</v>
      </c>
      <c r="F838" s="23">
        <f>'Первичные данные 4 кл.'!Q38</f>
        <v>0</v>
      </c>
      <c r="G838" s="23">
        <f>'Первичные данные 4 кл.'!U38</f>
        <v>0</v>
      </c>
      <c r="H838" s="23">
        <f>'Первичные данные 4 кл.'!Y38</f>
        <v>0</v>
      </c>
      <c r="I838" s="23">
        <f>'Первичные данные 4 кл.'!AC38</f>
        <v>0</v>
      </c>
      <c r="J838" s="23">
        <f>'Первичные данные 4 кл.'!AG38</f>
        <v>0</v>
      </c>
      <c r="K838" s="23">
        <f>'Первичные данные 4 кл.'!AK38</f>
        <v>0</v>
      </c>
      <c r="L838" s="23">
        <f>'Первичные данные 4 кл.'!AO38</f>
        <v>0</v>
      </c>
      <c r="M838" s="23">
        <f>'Первичные данные 4 кл.'!AS38</f>
        <v>0</v>
      </c>
      <c r="N838" s="23">
        <f>'Первичные данные 4 кл.'!AW38</f>
        <v>0</v>
      </c>
      <c r="O838" s="23">
        <f>'Первичные данные 4 кл.'!BA38</f>
        <v>0</v>
      </c>
      <c r="P838" s="23">
        <f>'Первичные данные 4 кл.'!BE38</f>
        <v>0</v>
      </c>
      <c r="Q838" s="23">
        <f>'Первичные данные 4 кл.'!BI38</f>
        <v>0</v>
      </c>
      <c r="R838" s="23">
        <f>'Первичные данные 4 кл.'!BM38</f>
        <v>0</v>
      </c>
      <c r="S838" s="23">
        <f>'Первичные данные 4 кл.'!BQ38</f>
        <v>0</v>
      </c>
      <c r="T838" s="23">
        <f>'Первичные данные 4 кл.'!BU38</f>
        <v>0</v>
      </c>
    </row>
    <row r="839" spans="1:21" ht="13.5" thickBot="1" x14ac:dyDescent="0.25">
      <c r="A839" s="25" t="s">
        <v>47</v>
      </c>
      <c r="B839" s="322" t="str">
        <f>IF('инд. оценка уровня 4 кл.'!V37=1,'инд. оценка уровня 2кл.'!$B$41,'инд. оценка уровня 2кл.'!$B$40)</f>
        <v>НИЖЕ БАЗОВОГО</v>
      </c>
      <c r="C839" s="323"/>
      <c r="D839" s="323"/>
      <c r="E839" s="323"/>
      <c r="F839" s="324"/>
      <c r="G839" s="322" t="str">
        <f>IF('инд. оценка уровня 4 кл.'!W37=1,'инд. оценка уровня 2кл.'!$B$41,'инд. оценка уровня 2кл.'!$B$40)</f>
        <v>НИЖЕ БАЗОВОГО</v>
      </c>
      <c r="H839" s="323"/>
      <c r="I839" s="323"/>
      <c r="J839" s="323"/>
      <c r="K839" s="323"/>
      <c r="L839" s="323"/>
      <c r="M839" s="323"/>
      <c r="N839" s="323"/>
      <c r="O839" s="323"/>
      <c r="P839" s="323"/>
      <c r="Q839" s="322" t="str">
        <f>IF('инд. оценка уровня 4 кл.'!X37=1,'инд. оценка уровня 2кл.'!$B$41,'инд. оценка уровня 2кл.'!$B$40)</f>
        <v>НИЖЕ БАЗОВОГО</v>
      </c>
      <c r="R839" s="323"/>
      <c r="S839" s="323"/>
      <c r="T839" s="324"/>
    </row>
    <row r="840" spans="1:21" s="245" customFormat="1" x14ac:dyDescent="0.2">
      <c r="A840" s="25" t="s">
        <v>49</v>
      </c>
      <c r="B840" s="22" t="str">
        <f>'инд. прогресс 4 кл.'!C38</f>
        <v>D</v>
      </c>
      <c r="C840" s="22" t="str">
        <f>'инд. прогресс 4 кл.'!D38</f>
        <v>D</v>
      </c>
      <c r="D840" s="22" t="str">
        <f>'инд. прогресс 4 кл.'!E38</f>
        <v>D</v>
      </c>
      <c r="E840" s="22" t="str">
        <f>'инд. прогресс 4 кл.'!F38</f>
        <v>D</v>
      </c>
      <c r="F840" s="22" t="str">
        <f>'инд. прогресс 4 кл.'!G38</f>
        <v>D</v>
      </c>
      <c r="G840" s="22" t="str">
        <f>'инд. прогресс 4 кл.'!H38</f>
        <v>D</v>
      </c>
      <c r="H840" s="22" t="str">
        <f>'инд. прогресс 4 кл.'!I38</f>
        <v>D</v>
      </c>
      <c r="I840" s="22" t="str">
        <f>'инд. прогресс 4 кл.'!J38</f>
        <v>D</v>
      </c>
      <c r="J840" s="22" t="str">
        <f>'инд. прогресс 4 кл.'!K38</f>
        <v>D</v>
      </c>
      <c r="K840" s="22" t="str">
        <f>'инд. прогресс 4 кл.'!L38</f>
        <v>D</v>
      </c>
      <c r="L840" s="22" t="str">
        <f>'инд. прогресс 4 кл.'!M38</f>
        <v>D</v>
      </c>
      <c r="M840" s="22" t="str">
        <f>'инд. прогресс 4 кл.'!N38</f>
        <v>D</v>
      </c>
      <c r="N840" s="22" t="str">
        <f>'инд. прогресс 4 кл.'!O38</f>
        <v>D</v>
      </c>
      <c r="O840" s="22" t="str">
        <f>'инд. прогресс 4 кл.'!P38</f>
        <v>D</v>
      </c>
      <c r="P840" s="22" t="str">
        <f>'инд. прогресс 4 кл.'!Q38</f>
        <v>D</v>
      </c>
      <c r="Q840" s="22" t="str">
        <f>'инд. прогресс 4 кл.'!R38</f>
        <v>D</v>
      </c>
      <c r="R840" s="22" t="str">
        <f>'инд. прогресс 4 кл.'!S38</f>
        <v>D</v>
      </c>
      <c r="S840" s="22" t="str">
        <f>'инд. прогресс 4 кл.'!T38</f>
        <v>D</v>
      </c>
      <c r="T840" s="22" t="str">
        <f>'инд. прогресс 4 кл.'!U38</f>
        <v>D</v>
      </c>
    </row>
    <row r="841" spans="1:21" ht="13.5" thickBot="1" x14ac:dyDescent="0.25">
      <c r="A841" s="196"/>
      <c r="B841" s="238"/>
      <c r="C841" s="238"/>
      <c r="D841" s="238"/>
      <c r="E841" s="238"/>
      <c r="F841" s="238"/>
      <c r="G841" s="238"/>
      <c r="H841" s="238"/>
      <c r="I841" s="238"/>
      <c r="J841" s="238"/>
      <c r="K841" s="238"/>
      <c r="L841" s="238"/>
      <c r="M841" s="238"/>
      <c r="N841" s="238"/>
      <c r="O841" s="238"/>
      <c r="P841" s="238"/>
      <c r="Q841" s="238"/>
      <c r="R841" s="238"/>
      <c r="S841" s="238"/>
      <c r="T841" s="238"/>
    </row>
    <row r="842" spans="1:21" ht="12.95" customHeight="1" x14ac:dyDescent="0.2">
      <c r="A842" s="331" t="s">
        <v>42</v>
      </c>
      <c r="B842" s="332"/>
      <c r="C842" s="332"/>
      <c r="D842" s="332"/>
      <c r="E842" s="332"/>
      <c r="F842" s="333"/>
      <c r="G842" s="238"/>
      <c r="H842" s="238"/>
      <c r="I842" s="238"/>
      <c r="J842" s="238"/>
      <c r="K842" s="238"/>
      <c r="L842" s="238"/>
      <c r="M842" s="238"/>
      <c r="N842" s="238"/>
      <c r="O842" s="238"/>
      <c r="P842" s="238"/>
      <c r="Q842" s="238"/>
      <c r="R842" s="238"/>
      <c r="S842" s="238"/>
      <c r="T842" s="238"/>
    </row>
    <row r="843" spans="1:21" ht="14.1" customHeight="1" thickBot="1" x14ac:dyDescent="0.25">
      <c r="A843" s="334"/>
      <c r="B843" s="335"/>
      <c r="C843" s="335"/>
      <c r="D843" s="335"/>
      <c r="E843" s="335"/>
      <c r="F843" s="336"/>
      <c r="G843" s="238"/>
      <c r="H843" s="238"/>
      <c r="I843" s="238"/>
      <c r="J843" s="238"/>
      <c r="K843" s="238"/>
      <c r="L843" s="238"/>
      <c r="M843" s="238"/>
      <c r="N843" s="238"/>
      <c r="O843" s="238"/>
      <c r="P843" s="238"/>
      <c r="Q843" s="238"/>
      <c r="R843" s="238"/>
      <c r="S843" s="238"/>
      <c r="T843" s="238"/>
    </row>
    <row r="844" spans="1:21" x14ac:dyDescent="0.2">
      <c r="A844" s="30" t="s">
        <v>128</v>
      </c>
      <c r="B844" s="319">
        <f>SUM(B838:T838)</f>
        <v>0</v>
      </c>
      <c r="C844" s="320"/>
      <c r="D844" s="320"/>
      <c r="E844" s="320"/>
      <c r="F844" s="321"/>
      <c r="G844" s="238"/>
      <c r="H844" s="238"/>
      <c r="I844" s="238"/>
      <c r="J844" s="238"/>
      <c r="K844" s="238"/>
      <c r="L844" s="238"/>
      <c r="M844" s="238"/>
      <c r="N844" s="238"/>
      <c r="O844" s="238"/>
      <c r="P844" s="238"/>
      <c r="Q844" s="238"/>
      <c r="R844" s="238"/>
      <c r="S844" s="238"/>
      <c r="T844" s="238"/>
    </row>
    <row r="845" spans="1:21" x14ac:dyDescent="0.2">
      <c r="A845" s="201" t="s">
        <v>30</v>
      </c>
      <c r="B845" s="501" t="str">
        <f>IF('инд. оценка уровня 4 кл.'!Y37=1,'инд. оценка уровня 2кл.'!$B$41,'инд. оценка уровня 2кл.'!$B$40)</f>
        <v>НИЖЕ БАЗОВОГО</v>
      </c>
      <c r="C845" s="502"/>
      <c r="D845" s="502"/>
      <c r="E845" s="502"/>
      <c r="F845" s="503"/>
      <c r="G845" s="238"/>
      <c r="H845" s="238"/>
      <c r="I845" s="238"/>
      <c r="J845" s="238"/>
      <c r="K845" s="238"/>
      <c r="L845" s="238"/>
      <c r="M845" s="238"/>
      <c r="N845" s="238"/>
      <c r="O845" s="238"/>
      <c r="P845" s="238"/>
      <c r="Q845" s="238"/>
      <c r="R845" s="238"/>
      <c r="S845" s="238"/>
      <c r="T845" s="238"/>
    </row>
    <row r="846" spans="1:21" x14ac:dyDescent="0.2">
      <c r="A846" s="202"/>
      <c r="B846" s="495"/>
      <c r="C846" s="495"/>
      <c r="D846" s="495"/>
      <c r="E846" s="495"/>
      <c r="F846" s="495"/>
      <c r="G846" s="238"/>
      <c r="H846" s="238"/>
      <c r="I846" s="238"/>
      <c r="J846" s="238"/>
      <c r="K846" s="238"/>
      <c r="L846" s="238"/>
      <c r="M846" s="238"/>
      <c r="N846" s="238"/>
      <c r="O846" s="238"/>
      <c r="P846" s="238"/>
      <c r="Q846" s="238"/>
      <c r="R846" s="238"/>
      <c r="S846" s="238"/>
      <c r="T846" s="238"/>
    </row>
    <row r="847" spans="1:21" x14ac:dyDescent="0.2">
      <c r="A847" s="32"/>
      <c r="B847" s="238"/>
      <c r="C847" s="238"/>
      <c r="D847" s="238"/>
      <c r="E847" s="238"/>
      <c r="F847" s="238"/>
      <c r="G847" s="238"/>
      <c r="H847" s="238"/>
      <c r="I847" s="238"/>
      <c r="J847" s="238"/>
      <c r="K847" s="238"/>
      <c r="L847" s="238"/>
      <c r="M847" s="238"/>
      <c r="N847" s="238"/>
      <c r="O847" s="238"/>
      <c r="P847" s="238"/>
      <c r="Q847" s="238"/>
      <c r="R847" s="238"/>
      <c r="S847" s="238"/>
      <c r="T847" s="238"/>
    </row>
    <row r="848" spans="1:21" x14ac:dyDescent="0.2">
      <c r="A848" s="32"/>
      <c r="B848" s="238"/>
      <c r="C848" s="238"/>
      <c r="D848" s="238"/>
      <c r="E848" s="238"/>
      <c r="F848" s="238"/>
      <c r="G848" s="238"/>
      <c r="H848" s="238"/>
      <c r="I848" s="238"/>
      <c r="J848" s="238"/>
      <c r="K848" s="238"/>
      <c r="L848" s="238"/>
      <c r="M848" s="238"/>
      <c r="N848" s="238"/>
      <c r="O848" s="238"/>
      <c r="P848" s="238"/>
      <c r="Q848" s="238"/>
      <c r="R848" s="238"/>
      <c r="S848" s="238"/>
      <c r="T848" s="238"/>
    </row>
    <row r="849" spans="1:21" x14ac:dyDescent="0.2">
      <c r="A849" s="33" t="s">
        <v>50</v>
      </c>
      <c r="B849" s="33"/>
      <c r="C849" s="27"/>
      <c r="D849" s="194"/>
      <c r="E849" s="194"/>
      <c r="F849" s="238"/>
      <c r="G849" s="238"/>
      <c r="H849" s="238"/>
      <c r="I849" s="238"/>
      <c r="J849" s="238"/>
      <c r="K849" s="238"/>
      <c r="L849" s="238"/>
      <c r="M849" s="238"/>
      <c r="N849" s="238"/>
      <c r="O849" s="238"/>
      <c r="P849" s="238"/>
      <c r="Q849" s="238"/>
      <c r="R849" s="238"/>
      <c r="S849" s="238"/>
      <c r="T849" s="238"/>
    </row>
    <row r="850" spans="1:21" x14ac:dyDescent="0.2">
      <c r="A850" s="34" t="s">
        <v>51</v>
      </c>
      <c r="B850" s="496"/>
      <c r="C850" s="496"/>
      <c r="D850" s="195"/>
      <c r="E850" s="194"/>
      <c r="F850" s="238"/>
      <c r="G850" s="238"/>
      <c r="H850" s="238"/>
      <c r="I850" s="238"/>
      <c r="J850" s="238"/>
      <c r="K850" s="238"/>
      <c r="L850" s="238"/>
      <c r="M850" s="238"/>
      <c r="N850" s="238"/>
      <c r="O850" s="238"/>
      <c r="P850" s="238"/>
      <c r="Q850" s="238"/>
      <c r="R850" s="238"/>
      <c r="S850" s="238"/>
      <c r="T850" s="238"/>
    </row>
    <row r="851" spans="1:21" x14ac:dyDescent="0.2">
      <c r="A851" s="34" t="s">
        <v>52</v>
      </c>
      <c r="B851" s="497"/>
      <c r="C851" s="497"/>
      <c r="D851" s="194"/>
      <c r="E851" s="194"/>
      <c r="F851" s="238"/>
      <c r="G851" s="238"/>
      <c r="H851" s="238"/>
      <c r="I851" s="238"/>
      <c r="J851" s="238"/>
      <c r="K851" s="238"/>
      <c r="L851" s="238"/>
      <c r="M851" s="238"/>
      <c r="N851" s="238"/>
      <c r="O851" s="238"/>
      <c r="P851" s="238"/>
      <c r="Q851" s="238"/>
      <c r="R851" s="238"/>
      <c r="S851" s="238"/>
      <c r="T851" s="238"/>
    </row>
    <row r="852" spans="1:21" x14ac:dyDescent="0.2">
      <c r="A852" s="32"/>
      <c r="B852" s="238"/>
      <c r="C852" s="238"/>
      <c r="D852" s="238"/>
      <c r="E852" s="238"/>
      <c r="F852" s="238"/>
      <c r="G852" s="238"/>
      <c r="H852" s="238"/>
      <c r="I852" s="238"/>
      <c r="J852" s="238"/>
      <c r="K852" s="238"/>
      <c r="L852" s="238"/>
      <c r="M852" s="238"/>
      <c r="N852" s="238"/>
      <c r="O852" s="238"/>
      <c r="P852" s="238"/>
      <c r="Q852" s="238"/>
      <c r="R852" s="238"/>
      <c r="S852" s="238"/>
      <c r="T852" s="238"/>
    </row>
    <row r="853" spans="1:21" x14ac:dyDescent="0.2">
      <c r="A853" s="32"/>
      <c r="B853" s="238"/>
      <c r="C853" s="238"/>
      <c r="D853" s="238"/>
      <c r="E853" s="238"/>
      <c r="F853" s="238"/>
      <c r="G853" s="238"/>
      <c r="H853" s="238"/>
      <c r="I853" s="238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</row>
    <row r="854" spans="1:21" x14ac:dyDescent="0.2">
      <c r="A854" s="32"/>
      <c r="B854" s="238"/>
      <c r="C854" s="238"/>
      <c r="D854" s="238"/>
      <c r="E854" s="238"/>
      <c r="F854" s="238"/>
      <c r="G854" s="238"/>
      <c r="H854" s="238"/>
      <c r="I854" s="238"/>
      <c r="J854" s="238"/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</row>
    <row r="855" spans="1:21" x14ac:dyDescent="0.2">
      <c r="A855" s="32"/>
      <c r="B855" s="238"/>
      <c r="C855" s="238"/>
      <c r="D855" s="238"/>
      <c r="E855" s="238"/>
      <c r="F855" s="238"/>
      <c r="G855" s="238"/>
      <c r="H855" s="238"/>
      <c r="I855" s="238"/>
      <c r="J855" s="238"/>
      <c r="K855" s="238"/>
      <c r="L855" s="238"/>
      <c r="M855" s="238"/>
      <c r="N855" s="238"/>
      <c r="O855" s="238"/>
      <c r="P855" s="238"/>
      <c r="Q855" s="238"/>
      <c r="R855" s="238"/>
      <c r="S855" s="238"/>
      <c r="T855" s="238"/>
    </row>
    <row r="856" spans="1:21" x14ac:dyDescent="0.2">
      <c r="A856" s="32"/>
      <c r="B856" s="238"/>
      <c r="C856" s="238"/>
      <c r="D856" s="238"/>
      <c r="E856" s="238"/>
      <c r="F856" s="238"/>
      <c r="G856" s="238"/>
      <c r="H856" s="238"/>
      <c r="I856" s="238"/>
      <c r="J856" s="238"/>
      <c r="K856" s="238"/>
      <c r="L856" s="238"/>
      <c r="M856" s="238"/>
      <c r="N856" s="238"/>
      <c r="O856" s="238"/>
      <c r="P856" s="238"/>
      <c r="Q856" s="238"/>
      <c r="R856" s="238"/>
      <c r="S856" s="238"/>
      <c r="T856" s="238"/>
    </row>
    <row r="857" spans="1:21" x14ac:dyDescent="0.2">
      <c r="A857" s="32"/>
      <c r="B857" s="238"/>
      <c r="C857" s="238"/>
      <c r="D857" s="238"/>
      <c r="E857" s="238"/>
      <c r="F857" s="238"/>
      <c r="G857" s="238"/>
      <c r="H857" s="238"/>
      <c r="I857" s="238"/>
      <c r="J857" s="238"/>
      <c r="K857" s="238"/>
      <c r="L857" s="238"/>
      <c r="M857" s="238"/>
      <c r="N857" s="238"/>
      <c r="O857" s="238"/>
      <c r="P857" s="238"/>
      <c r="Q857" s="238"/>
      <c r="R857" s="238"/>
      <c r="S857" s="238"/>
      <c r="T857" s="238"/>
    </row>
    <row r="858" spans="1:21" x14ac:dyDescent="0.2">
      <c r="A858" s="32"/>
      <c r="B858" s="238"/>
      <c r="C858" s="238"/>
      <c r="D858" s="238"/>
      <c r="E858" s="238"/>
      <c r="F858" s="238"/>
      <c r="G858" s="238"/>
      <c r="H858" s="238"/>
      <c r="I858" s="238"/>
      <c r="J858" s="238"/>
      <c r="K858" s="238"/>
      <c r="L858" s="238"/>
      <c r="M858" s="238"/>
      <c r="N858" s="238"/>
      <c r="O858" s="238"/>
      <c r="P858" s="238"/>
      <c r="Q858" s="238"/>
      <c r="R858" s="238"/>
      <c r="S858" s="238"/>
      <c r="T858" s="238"/>
    </row>
    <row r="859" spans="1:21" x14ac:dyDescent="0.2">
      <c r="A859" s="32"/>
      <c r="B859" s="238"/>
      <c r="C859" s="238"/>
      <c r="D859" s="238"/>
      <c r="E859" s="238"/>
      <c r="F859" s="238"/>
      <c r="G859" s="238"/>
      <c r="H859" s="238"/>
      <c r="I859" s="238"/>
      <c r="J859" s="238"/>
      <c r="K859" s="238"/>
      <c r="L859" s="238"/>
      <c r="M859" s="238"/>
      <c r="N859" s="238"/>
      <c r="O859" s="238"/>
      <c r="P859" s="238"/>
      <c r="Q859" s="238"/>
      <c r="R859" s="238"/>
      <c r="S859" s="238"/>
      <c r="T859" s="238"/>
    </row>
    <row r="860" spans="1:21" ht="18.75" x14ac:dyDescent="0.2">
      <c r="A860" s="504" t="s">
        <v>142</v>
      </c>
      <c r="B860" s="504"/>
      <c r="C860" s="504"/>
      <c r="D860" s="504"/>
      <c r="E860" s="504"/>
      <c r="F860" s="504"/>
      <c r="G860" s="504"/>
      <c r="H860" s="504"/>
      <c r="I860" s="504"/>
      <c r="J860" s="504"/>
      <c r="K860" s="504"/>
      <c r="L860" s="504"/>
      <c r="M860" s="504"/>
      <c r="N860" s="504"/>
      <c r="O860" s="504"/>
      <c r="P860" s="504"/>
      <c r="Q860" s="504"/>
      <c r="R860" s="504"/>
      <c r="S860" s="504"/>
      <c r="T860" s="504"/>
      <c r="U860" s="504"/>
    </row>
    <row r="861" spans="1:21" ht="18.75" thickBot="1" x14ac:dyDescent="0.3">
      <c r="A861" s="505">
        <f>A864</f>
        <v>0</v>
      </c>
      <c r="B861" s="505"/>
      <c r="C861" s="505"/>
      <c r="D861" s="505"/>
      <c r="E861" s="505"/>
      <c r="F861" s="505"/>
      <c r="G861" s="505"/>
      <c r="H861" s="505"/>
      <c r="I861" s="505"/>
      <c r="J861" s="505"/>
      <c r="K861" s="505"/>
      <c r="L861" s="505"/>
      <c r="M861" s="505"/>
      <c r="N861" s="505"/>
      <c r="O861" s="505"/>
      <c r="P861" s="505"/>
      <c r="Q861" s="505"/>
      <c r="R861" s="505"/>
      <c r="S861" s="505"/>
      <c r="T861" s="505"/>
      <c r="U861" s="15">
        <f>U835+1</f>
        <v>34</v>
      </c>
    </row>
    <row r="862" spans="1:21" x14ac:dyDescent="0.2">
      <c r="A862" s="16"/>
      <c r="B862" s="328" t="s">
        <v>18</v>
      </c>
      <c r="C862" s="329"/>
      <c r="D862" s="506"/>
      <c r="E862" s="506"/>
      <c r="F862" s="330"/>
      <c r="G862" s="328" t="s">
        <v>19</v>
      </c>
      <c r="H862" s="329"/>
      <c r="I862" s="329"/>
      <c r="J862" s="329"/>
      <c r="K862" s="329"/>
      <c r="L862" s="329"/>
      <c r="M862" s="329"/>
      <c r="N862" s="329"/>
      <c r="O862" s="329"/>
      <c r="P862" s="329"/>
      <c r="Q862" s="328" t="s">
        <v>34</v>
      </c>
      <c r="R862" s="329"/>
      <c r="S862" s="506"/>
      <c r="T862" s="330"/>
    </row>
    <row r="863" spans="1:21" ht="92.25" thickBot="1" x14ac:dyDescent="0.25">
      <c r="A863" s="17"/>
      <c r="B863" s="18" t="s">
        <v>39</v>
      </c>
      <c r="C863" s="19" t="s">
        <v>3</v>
      </c>
      <c r="D863" s="188" t="s">
        <v>13</v>
      </c>
      <c r="E863" s="188" t="s">
        <v>93</v>
      </c>
      <c r="F863" s="20" t="s">
        <v>94</v>
      </c>
      <c r="G863" s="18" t="s">
        <v>4</v>
      </c>
      <c r="H863" s="19" t="s">
        <v>5</v>
      </c>
      <c r="I863" s="19" t="s">
        <v>36</v>
      </c>
      <c r="J863" s="19" t="s">
        <v>40</v>
      </c>
      <c r="K863" s="19" t="s">
        <v>35</v>
      </c>
      <c r="L863" s="19" t="s">
        <v>8</v>
      </c>
      <c r="M863" s="19" t="s">
        <v>17</v>
      </c>
      <c r="N863" s="19" t="s">
        <v>124</v>
      </c>
      <c r="O863" s="19" t="s">
        <v>90</v>
      </c>
      <c r="P863" s="19" t="s">
        <v>123</v>
      </c>
      <c r="Q863" s="18" t="s">
        <v>14</v>
      </c>
      <c r="R863" s="19" t="s">
        <v>15</v>
      </c>
      <c r="S863" s="188" t="s">
        <v>16</v>
      </c>
      <c r="T863" s="20" t="s">
        <v>131</v>
      </c>
    </row>
    <row r="864" spans="1:21" x14ac:dyDescent="0.2">
      <c r="A864" s="21">
        <f>'Первичные данные 4 кл.'!B39</f>
        <v>0</v>
      </c>
      <c r="B864" s="22">
        <f>'Первичные данные 4 кл.'!E39</f>
        <v>0</v>
      </c>
      <c r="C864" s="22">
        <f>'Первичные данные 4 кл.'!H39</f>
        <v>0</v>
      </c>
      <c r="D864" s="23">
        <f>'Первичные данные 4 кл.'!K39</f>
        <v>0</v>
      </c>
      <c r="E864" s="23">
        <f>'Первичные данные 4 кл.'!N39</f>
        <v>0</v>
      </c>
      <c r="F864" s="23">
        <f>'Первичные данные 4 кл.'!Q39</f>
        <v>0</v>
      </c>
      <c r="G864" s="23">
        <f>'Первичные данные 4 кл.'!U39</f>
        <v>0</v>
      </c>
      <c r="H864" s="23">
        <f>'Первичные данные 4 кл.'!Y39</f>
        <v>0</v>
      </c>
      <c r="I864" s="23">
        <f>'Первичные данные 4 кл.'!AC39</f>
        <v>0</v>
      </c>
      <c r="J864" s="23">
        <f>'Первичные данные 4 кл.'!AG39</f>
        <v>0</v>
      </c>
      <c r="K864" s="23">
        <f>'Первичные данные 4 кл.'!AK39</f>
        <v>0</v>
      </c>
      <c r="L864" s="23">
        <f>'Первичные данные 4 кл.'!AO39</f>
        <v>0</v>
      </c>
      <c r="M864" s="23">
        <f>'Первичные данные 4 кл.'!AS39</f>
        <v>0</v>
      </c>
      <c r="N864" s="23">
        <f>'Первичные данные 4 кл.'!AW39</f>
        <v>0</v>
      </c>
      <c r="O864" s="23">
        <f>'Первичные данные 4 кл.'!BA39</f>
        <v>0</v>
      </c>
      <c r="P864" s="23">
        <f>'Первичные данные 4 кл.'!BE39</f>
        <v>0</v>
      </c>
      <c r="Q864" s="23">
        <f>'Первичные данные 4 кл.'!BI39</f>
        <v>0</v>
      </c>
      <c r="R864" s="23">
        <f>'Первичные данные 4 кл.'!BM39</f>
        <v>0</v>
      </c>
      <c r="S864" s="23">
        <f>'Первичные данные 4 кл.'!BQ39</f>
        <v>0</v>
      </c>
      <c r="T864" s="23">
        <f>'Первичные данные 4 кл.'!BU39</f>
        <v>0</v>
      </c>
    </row>
    <row r="865" spans="1:20" ht="13.5" thickBot="1" x14ac:dyDescent="0.25">
      <c r="A865" s="25" t="s">
        <v>47</v>
      </c>
      <c r="B865" s="322" t="str">
        <f>IF('инд. оценка уровня 4 кл.'!V38=1,'инд. оценка уровня 2кл.'!$B$41,'инд. оценка уровня 2кл.'!$B$40)</f>
        <v>НИЖЕ БАЗОВОГО</v>
      </c>
      <c r="C865" s="323"/>
      <c r="D865" s="323"/>
      <c r="E865" s="323"/>
      <c r="F865" s="324"/>
      <c r="G865" s="322" t="str">
        <f>IF('инд. оценка уровня 4 кл.'!W38=1,'инд. оценка уровня 2кл.'!$B$41,'инд. оценка уровня 2кл.'!$B$40)</f>
        <v>НИЖЕ БАЗОВОГО</v>
      </c>
      <c r="H865" s="323"/>
      <c r="I865" s="323"/>
      <c r="J865" s="323"/>
      <c r="K865" s="323"/>
      <c r="L865" s="323"/>
      <c r="M865" s="323"/>
      <c r="N865" s="323"/>
      <c r="O865" s="323"/>
      <c r="P865" s="323"/>
      <c r="Q865" s="322" t="str">
        <f>IF('инд. оценка уровня 4 кл.'!X38=1,'инд. оценка уровня 2кл.'!$B$41,'инд. оценка уровня 2кл.'!$B$40)</f>
        <v>НИЖЕ БАЗОВОГО</v>
      </c>
      <c r="R865" s="323"/>
      <c r="S865" s="323"/>
      <c r="T865" s="324"/>
    </row>
    <row r="866" spans="1:20" s="245" customFormat="1" x14ac:dyDescent="0.2">
      <c r="A866" s="25" t="s">
        <v>49</v>
      </c>
      <c r="B866" s="22" t="str">
        <f>'инд. прогресс 4 кл.'!C39</f>
        <v>D</v>
      </c>
      <c r="C866" s="22" t="str">
        <f>'инд. прогресс 4 кл.'!D39</f>
        <v>D</v>
      </c>
      <c r="D866" s="22" t="str">
        <f>'инд. прогресс 4 кл.'!E39</f>
        <v>D</v>
      </c>
      <c r="E866" s="22" t="str">
        <f>'инд. прогресс 4 кл.'!F39</f>
        <v>D</v>
      </c>
      <c r="F866" s="22" t="str">
        <f>'инд. прогресс 4 кл.'!G39</f>
        <v>D</v>
      </c>
      <c r="G866" s="22" t="str">
        <f>'инд. прогресс 4 кл.'!H39</f>
        <v>D</v>
      </c>
      <c r="H866" s="22" t="str">
        <f>'инд. прогресс 4 кл.'!I39</f>
        <v>D</v>
      </c>
      <c r="I866" s="22" t="str">
        <f>'инд. прогресс 4 кл.'!J39</f>
        <v>D</v>
      </c>
      <c r="J866" s="22" t="str">
        <f>'инд. прогресс 4 кл.'!K39</f>
        <v>D</v>
      </c>
      <c r="K866" s="22" t="str">
        <f>'инд. прогресс 4 кл.'!L39</f>
        <v>D</v>
      </c>
      <c r="L866" s="22" t="str">
        <f>'инд. прогресс 4 кл.'!M39</f>
        <v>D</v>
      </c>
      <c r="M866" s="22" t="str">
        <f>'инд. прогресс 4 кл.'!N39</f>
        <v>D</v>
      </c>
      <c r="N866" s="22" t="str">
        <f>'инд. прогресс 4 кл.'!O39</f>
        <v>D</v>
      </c>
      <c r="O866" s="22" t="str">
        <f>'инд. прогресс 4 кл.'!P39</f>
        <v>D</v>
      </c>
      <c r="P866" s="22" t="str">
        <f>'инд. прогресс 4 кл.'!Q39</f>
        <v>D</v>
      </c>
      <c r="Q866" s="22" t="str">
        <f>'инд. прогресс 4 кл.'!R39</f>
        <v>D</v>
      </c>
      <c r="R866" s="22" t="str">
        <f>'инд. прогресс 4 кл.'!S39</f>
        <v>D</v>
      </c>
      <c r="S866" s="22" t="str">
        <f>'инд. прогресс 4 кл.'!T39</f>
        <v>D</v>
      </c>
      <c r="T866" s="22" t="str">
        <f>'инд. прогресс 4 кл.'!U39</f>
        <v>D</v>
      </c>
    </row>
    <row r="867" spans="1:20" ht="13.5" thickBot="1" x14ac:dyDescent="0.25">
      <c r="A867" s="196"/>
      <c r="B867" s="238"/>
      <c r="C867" s="238"/>
      <c r="D867" s="238"/>
      <c r="E867" s="238"/>
      <c r="F867" s="238"/>
      <c r="G867" s="238"/>
      <c r="H867" s="238"/>
      <c r="I867" s="238"/>
      <c r="J867" s="238"/>
      <c r="K867" s="238"/>
      <c r="L867" s="238"/>
      <c r="M867" s="238"/>
      <c r="N867" s="238"/>
      <c r="O867" s="238"/>
      <c r="P867" s="238"/>
      <c r="Q867" s="238"/>
      <c r="R867" s="238"/>
      <c r="S867" s="238"/>
      <c r="T867" s="238"/>
    </row>
    <row r="868" spans="1:20" ht="12.95" customHeight="1" x14ac:dyDescent="0.2">
      <c r="A868" s="331" t="s">
        <v>42</v>
      </c>
      <c r="B868" s="332"/>
      <c r="C868" s="332"/>
      <c r="D868" s="332"/>
      <c r="E868" s="332"/>
      <c r="F868" s="333"/>
      <c r="G868" s="238"/>
      <c r="H868" s="238"/>
      <c r="I868" s="238"/>
      <c r="J868" s="238"/>
      <c r="K868" s="238"/>
      <c r="L868" s="238"/>
      <c r="M868" s="238"/>
      <c r="N868" s="238"/>
      <c r="O868" s="238"/>
      <c r="P868" s="238"/>
      <c r="Q868" s="238"/>
      <c r="R868" s="238"/>
      <c r="S868" s="238"/>
      <c r="T868" s="238"/>
    </row>
    <row r="869" spans="1:20" ht="14.1" customHeight="1" thickBot="1" x14ac:dyDescent="0.25">
      <c r="A869" s="334"/>
      <c r="B869" s="335"/>
      <c r="C869" s="335"/>
      <c r="D869" s="335"/>
      <c r="E869" s="335"/>
      <c r="F869" s="336"/>
      <c r="G869" s="238"/>
      <c r="H869" s="238"/>
      <c r="I869" s="238"/>
      <c r="J869" s="238"/>
      <c r="K869" s="238"/>
      <c r="L869" s="238"/>
      <c r="M869" s="238"/>
      <c r="N869" s="238"/>
      <c r="O869" s="238"/>
      <c r="P869" s="238"/>
      <c r="Q869" s="238"/>
      <c r="R869" s="238"/>
      <c r="S869" s="238"/>
      <c r="T869" s="238"/>
    </row>
    <row r="870" spans="1:20" x14ac:dyDescent="0.2">
      <c r="A870" s="30" t="s">
        <v>128</v>
      </c>
      <c r="B870" s="319">
        <f>SUM(B864:T864)</f>
        <v>0</v>
      </c>
      <c r="C870" s="320"/>
      <c r="D870" s="320"/>
      <c r="E870" s="320"/>
      <c r="F870" s="321"/>
      <c r="G870" s="238"/>
      <c r="H870" s="238"/>
      <c r="I870" s="238"/>
      <c r="J870" s="238"/>
      <c r="K870" s="238"/>
      <c r="L870" s="238"/>
      <c r="M870" s="238"/>
      <c r="N870" s="238"/>
      <c r="O870" s="238"/>
      <c r="P870" s="238"/>
      <c r="Q870" s="238"/>
      <c r="R870" s="238"/>
      <c r="S870" s="238"/>
      <c r="T870" s="238"/>
    </row>
    <row r="871" spans="1:20" x14ac:dyDescent="0.2">
      <c r="A871" s="201" t="s">
        <v>30</v>
      </c>
      <c r="B871" s="501" t="str">
        <f>IF('инд. оценка уровня 4 кл.'!Y38=1,'инд. оценка уровня 2кл.'!$B$41,'инд. оценка уровня 2кл.'!$B$40)</f>
        <v>НИЖЕ БАЗОВОГО</v>
      </c>
      <c r="C871" s="502"/>
      <c r="D871" s="502"/>
      <c r="E871" s="502"/>
      <c r="F871" s="503"/>
      <c r="G871" s="238"/>
      <c r="H871" s="238"/>
      <c r="I871" s="238"/>
      <c r="J871" s="238"/>
      <c r="K871" s="238"/>
      <c r="L871" s="238"/>
      <c r="M871" s="238"/>
      <c r="N871" s="238"/>
      <c r="O871" s="238"/>
      <c r="P871" s="238"/>
      <c r="Q871" s="238"/>
      <c r="R871" s="238"/>
      <c r="S871" s="238"/>
      <c r="T871" s="238"/>
    </row>
    <row r="872" spans="1:20" x14ac:dyDescent="0.2">
      <c r="A872" s="202"/>
      <c r="B872" s="495"/>
      <c r="C872" s="495"/>
      <c r="D872" s="495"/>
      <c r="E872" s="495"/>
      <c r="F872" s="495"/>
      <c r="G872" s="238"/>
      <c r="H872" s="238"/>
      <c r="I872" s="238"/>
      <c r="J872" s="238"/>
      <c r="K872" s="238"/>
      <c r="L872" s="238"/>
      <c r="M872" s="238"/>
      <c r="N872" s="238"/>
      <c r="O872" s="238"/>
      <c r="P872" s="238"/>
      <c r="Q872" s="238"/>
      <c r="R872" s="238"/>
      <c r="S872" s="238"/>
      <c r="T872" s="238"/>
    </row>
    <row r="873" spans="1:20" x14ac:dyDescent="0.2">
      <c r="A873" s="32"/>
      <c r="B873" s="238"/>
      <c r="C873" s="238"/>
      <c r="D873" s="238"/>
      <c r="E873" s="238"/>
      <c r="F873" s="238"/>
      <c r="G873" s="238"/>
      <c r="H873" s="238"/>
      <c r="I873" s="238"/>
      <c r="J873" s="238"/>
      <c r="K873" s="238"/>
      <c r="L873" s="238"/>
      <c r="M873" s="238"/>
      <c r="N873" s="238"/>
      <c r="O873" s="238"/>
      <c r="P873" s="238"/>
      <c r="Q873" s="238"/>
      <c r="R873" s="238"/>
      <c r="S873" s="238"/>
      <c r="T873" s="238"/>
    </row>
    <row r="874" spans="1:20" x14ac:dyDescent="0.2">
      <c r="A874" s="32"/>
      <c r="B874" s="238"/>
      <c r="C874" s="238"/>
      <c r="D874" s="238"/>
      <c r="E874" s="238"/>
      <c r="F874" s="238"/>
      <c r="G874" s="238"/>
      <c r="H874" s="238"/>
      <c r="I874" s="238"/>
      <c r="J874" s="238"/>
      <c r="K874" s="238"/>
      <c r="L874" s="238"/>
      <c r="M874" s="238"/>
      <c r="N874" s="238"/>
      <c r="O874" s="238"/>
      <c r="P874" s="238"/>
      <c r="Q874" s="238"/>
      <c r="R874" s="238"/>
      <c r="S874" s="238"/>
      <c r="T874" s="238"/>
    </row>
    <row r="875" spans="1:20" x14ac:dyDescent="0.2">
      <c r="A875" s="33" t="s">
        <v>50</v>
      </c>
      <c r="B875" s="33"/>
      <c r="C875" s="27"/>
      <c r="D875" s="194"/>
      <c r="E875" s="194"/>
      <c r="F875" s="238"/>
      <c r="G875" s="238"/>
      <c r="H875" s="238"/>
      <c r="I875" s="238"/>
      <c r="J875" s="238"/>
      <c r="K875" s="238"/>
      <c r="L875" s="238"/>
      <c r="M875" s="238"/>
      <c r="N875" s="238"/>
      <c r="O875" s="238"/>
      <c r="P875" s="238"/>
      <c r="Q875" s="238"/>
      <c r="R875" s="238"/>
      <c r="S875" s="238"/>
      <c r="T875" s="238"/>
    </row>
    <row r="876" spans="1:20" x14ac:dyDescent="0.2">
      <c r="A876" s="34" t="s">
        <v>51</v>
      </c>
      <c r="B876" s="496"/>
      <c r="C876" s="496"/>
      <c r="D876" s="195"/>
      <c r="E876" s="194"/>
      <c r="F876" s="238"/>
      <c r="G876" s="238"/>
      <c r="H876" s="238"/>
      <c r="I876" s="238"/>
      <c r="J876" s="238"/>
      <c r="K876" s="238"/>
      <c r="L876" s="238"/>
      <c r="M876" s="238"/>
      <c r="N876" s="238"/>
      <c r="O876" s="238"/>
      <c r="P876" s="238"/>
      <c r="Q876" s="238"/>
      <c r="R876" s="238"/>
      <c r="S876" s="238"/>
      <c r="T876" s="238"/>
    </row>
    <row r="877" spans="1:20" x14ac:dyDescent="0.2">
      <c r="A877" s="34" t="s">
        <v>52</v>
      </c>
      <c r="B877" s="497"/>
      <c r="C877" s="497"/>
      <c r="D877" s="194"/>
      <c r="E877" s="194"/>
      <c r="F877" s="238"/>
      <c r="G877" s="238"/>
      <c r="H877" s="238"/>
      <c r="I877" s="238"/>
      <c r="J877" s="238"/>
      <c r="K877" s="238"/>
      <c r="L877" s="238"/>
      <c r="M877" s="238"/>
      <c r="N877" s="238"/>
      <c r="O877" s="238"/>
      <c r="P877" s="238"/>
      <c r="Q877" s="238"/>
      <c r="R877" s="238"/>
      <c r="S877" s="238"/>
      <c r="T877" s="238"/>
    </row>
    <row r="878" spans="1:20" x14ac:dyDescent="0.2">
      <c r="A878" s="32"/>
      <c r="B878" s="238"/>
      <c r="C878" s="238"/>
      <c r="D878" s="238"/>
      <c r="E878" s="238"/>
      <c r="F878" s="238"/>
      <c r="G878" s="238"/>
      <c r="H878" s="238"/>
      <c r="I878" s="238"/>
      <c r="J878" s="238"/>
      <c r="K878" s="238"/>
      <c r="L878" s="238"/>
      <c r="M878" s="238"/>
      <c r="N878" s="238"/>
      <c r="O878" s="238"/>
      <c r="P878" s="238"/>
      <c r="Q878" s="238"/>
      <c r="R878" s="238"/>
      <c r="S878" s="238"/>
      <c r="T878" s="238"/>
    </row>
    <row r="879" spans="1:20" x14ac:dyDescent="0.2">
      <c r="A879" s="32"/>
      <c r="B879" s="238"/>
      <c r="C879" s="238"/>
      <c r="D879" s="238"/>
      <c r="E879" s="238"/>
      <c r="F879" s="238"/>
      <c r="G879" s="238"/>
      <c r="H879" s="238"/>
      <c r="I879" s="238"/>
      <c r="J879" s="238"/>
      <c r="K879" s="238"/>
      <c r="L879" s="238"/>
      <c r="M879" s="238"/>
      <c r="N879" s="238"/>
      <c r="O879" s="238"/>
      <c r="P879" s="238"/>
      <c r="Q879" s="238"/>
      <c r="R879" s="238"/>
      <c r="S879" s="238"/>
      <c r="T879" s="238"/>
    </row>
    <row r="880" spans="1:20" x14ac:dyDescent="0.2">
      <c r="A880" s="32"/>
      <c r="B880" s="238"/>
      <c r="C880" s="238"/>
      <c r="D880" s="238"/>
      <c r="E880" s="238"/>
      <c r="F880" s="238"/>
      <c r="G880" s="238"/>
      <c r="H880" s="238"/>
      <c r="I880" s="238"/>
      <c r="J880" s="238"/>
      <c r="K880" s="238"/>
      <c r="L880" s="238"/>
      <c r="M880" s="238"/>
      <c r="N880" s="238"/>
      <c r="O880" s="238"/>
      <c r="P880" s="238"/>
      <c r="Q880" s="238"/>
      <c r="R880" s="238"/>
      <c r="S880" s="238"/>
      <c r="T880" s="238"/>
    </row>
    <row r="881" spans="1:21" x14ac:dyDescent="0.2">
      <c r="A881" s="32"/>
      <c r="B881" s="238"/>
      <c r="C881" s="238"/>
      <c r="D881" s="238"/>
      <c r="E881" s="238"/>
      <c r="F881" s="238"/>
      <c r="G881" s="238"/>
      <c r="H881" s="238"/>
      <c r="I881" s="238"/>
      <c r="J881" s="238"/>
      <c r="K881" s="238"/>
      <c r="L881" s="238"/>
      <c r="M881" s="238"/>
      <c r="N881" s="238"/>
      <c r="O881" s="238"/>
      <c r="P881" s="238"/>
      <c r="Q881" s="238"/>
      <c r="R881" s="238"/>
      <c r="S881" s="238"/>
      <c r="T881" s="238"/>
    </row>
    <row r="882" spans="1:21" x14ac:dyDescent="0.2">
      <c r="A882" s="32"/>
      <c r="B882" s="238"/>
      <c r="C882" s="238"/>
      <c r="D882" s="238"/>
      <c r="E882" s="238"/>
      <c r="F882" s="238"/>
      <c r="G882" s="238"/>
      <c r="H882" s="238"/>
      <c r="I882" s="238"/>
      <c r="J882" s="238"/>
      <c r="K882" s="238"/>
      <c r="L882" s="238"/>
      <c r="M882" s="238"/>
      <c r="N882" s="238"/>
      <c r="O882" s="238"/>
      <c r="P882" s="238"/>
      <c r="Q882" s="238"/>
      <c r="R882" s="238"/>
      <c r="S882" s="238"/>
      <c r="T882" s="238"/>
    </row>
    <row r="883" spans="1:21" x14ac:dyDescent="0.2">
      <c r="A883" s="32"/>
      <c r="B883" s="238"/>
      <c r="C883" s="238"/>
      <c r="D883" s="238"/>
      <c r="E883" s="238"/>
      <c r="F883" s="238"/>
      <c r="G883" s="238"/>
      <c r="H883" s="238"/>
      <c r="I883" s="238"/>
      <c r="J883" s="238"/>
      <c r="K883" s="238"/>
      <c r="L883" s="238"/>
      <c r="M883" s="238"/>
      <c r="N883" s="238"/>
      <c r="O883" s="238"/>
      <c r="P883" s="238"/>
      <c r="Q883" s="238"/>
      <c r="R883" s="238"/>
      <c r="S883" s="238"/>
      <c r="T883" s="238"/>
    </row>
    <row r="884" spans="1:21" x14ac:dyDescent="0.2">
      <c r="A884" s="32"/>
      <c r="B884" s="238"/>
      <c r="C884" s="238"/>
      <c r="D884" s="238"/>
      <c r="E884" s="238"/>
      <c r="F884" s="238"/>
      <c r="G884" s="238"/>
      <c r="H884" s="238"/>
      <c r="I884" s="238"/>
      <c r="J884" s="238"/>
      <c r="K884" s="238"/>
      <c r="L884" s="238"/>
      <c r="M884" s="238"/>
      <c r="N884" s="238"/>
      <c r="O884" s="238"/>
      <c r="P884" s="238"/>
      <c r="Q884" s="238"/>
      <c r="R884" s="238"/>
      <c r="S884" s="238"/>
      <c r="T884" s="238"/>
    </row>
    <row r="885" spans="1:21" x14ac:dyDescent="0.2">
      <c r="A885" s="32"/>
      <c r="B885" s="238"/>
      <c r="C885" s="238"/>
      <c r="D885" s="238"/>
      <c r="E885" s="238"/>
      <c r="F885" s="238"/>
      <c r="G885" s="238"/>
      <c r="H885" s="238"/>
      <c r="I885" s="238"/>
      <c r="J885" s="238"/>
      <c r="K885" s="238"/>
      <c r="L885" s="238"/>
      <c r="M885" s="238"/>
      <c r="N885" s="238"/>
      <c r="O885" s="238"/>
      <c r="P885" s="238"/>
      <c r="Q885" s="238"/>
      <c r="R885" s="238"/>
      <c r="S885" s="238"/>
      <c r="T885" s="238"/>
    </row>
    <row r="886" spans="1:21" ht="18.75" x14ac:dyDescent="0.2">
      <c r="A886" s="504" t="s">
        <v>142</v>
      </c>
      <c r="B886" s="504"/>
      <c r="C886" s="504"/>
      <c r="D886" s="504"/>
      <c r="E886" s="504"/>
      <c r="F886" s="504"/>
      <c r="G886" s="504"/>
      <c r="H886" s="504"/>
      <c r="I886" s="504"/>
      <c r="J886" s="504"/>
      <c r="K886" s="504"/>
      <c r="L886" s="504"/>
      <c r="M886" s="504"/>
      <c r="N886" s="504"/>
      <c r="O886" s="504"/>
      <c r="P886" s="504"/>
      <c r="Q886" s="504"/>
      <c r="R886" s="504"/>
      <c r="S886" s="504"/>
      <c r="T886" s="504"/>
      <c r="U886" s="504"/>
    </row>
    <row r="887" spans="1:21" ht="18.75" thickBot="1" x14ac:dyDescent="0.3">
      <c r="A887" s="505">
        <f>A890</f>
        <v>0</v>
      </c>
      <c r="B887" s="505"/>
      <c r="C887" s="505"/>
      <c r="D887" s="505"/>
      <c r="E887" s="505"/>
      <c r="F887" s="505"/>
      <c r="G887" s="505"/>
      <c r="H887" s="505"/>
      <c r="I887" s="505"/>
      <c r="J887" s="505"/>
      <c r="K887" s="505"/>
      <c r="L887" s="505"/>
      <c r="M887" s="505"/>
      <c r="N887" s="505"/>
      <c r="O887" s="505"/>
      <c r="P887" s="505"/>
      <c r="Q887" s="505"/>
      <c r="R887" s="505"/>
      <c r="S887" s="505"/>
      <c r="T887" s="505"/>
      <c r="U887" s="15">
        <f>U861+1</f>
        <v>35</v>
      </c>
    </row>
    <row r="888" spans="1:21" x14ac:dyDescent="0.2">
      <c r="A888" s="16"/>
      <c r="B888" s="328" t="s">
        <v>18</v>
      </c>
      <c r="C888" s="329"/>
      <c r="D888" s="506"/>
      <c r="E888" s="506"/>
      <c r="F888" s="330"/>
      <c r="G888" s="328" t="s">
        <v>19</v>
      </c>
      <c r="H888" s="329"/>
      <c r="I888" s="329"/>
      <c r="J888" s="329"/>
      <c r="K888" s="329"/>
      <c r="L888" s="329"/>
      <c r="M888" s="329"/>
      <c r="N888" s="329"/>
      <c r="O888" s="329"/>
      <c r="P888" s="329"/>
      <c r="Q888" s="328" t="s">
        <v>34</v>
      </c>
      <c r="R888" s="329"/>
      <c r="S888" s="506"/>
      <c r="T888" s="330"/>
    </row>
    <row r="889" spans="1:21" ht="92.25" thickBot="1" x14ac:dyDescent="0.25">
      <c r="A889" s="17"/>
      <c r="B889" s="18" t="s">
        <v>39</v>
      </c>
      <c r="C889" s="19" t="s">
        <v>3</v>
      </c>
      <c r="D889" s="188" t="s">
        <v>13</v>
      </c>
      <c r="E889" s="188" t="s">
        <v>93</v>
      </c>
      <c r="F889" s="20" t="s">
        <v>94</v>
      </c>
      <c r="G889" s="18" t="s">
        <v>4</v>
      </c>
      <c r="H889" s="19" t="s">
        <v>5</v>
      </c>
      <c r="I889" s="19" t="s">
        <v>36</v>
      </c>
      <c r="J889" s="19" t="s">
        <v>40</v>
      </c>
      <c r="K889" s="19" t="s">
        <v>35</v>
      </c>
      <c r="L889" s="19" t="s">
        <v>8</v>
      </c>
      <c r="M889" s="19" t="s">
        <v>17</v>
      </c>
      <c r="N889" s="19" t="s">
        <v>124</v>
      </c>
      <c r="O889" s="19" t="s">
        <v>90</v>
      </c>
      <c r="P889" s="19" t="s">
        <v>123</v>
      </c>
      <c r="Q889" s="18" t="s">
        <v>14</v>
      </c>
      <c r="R889" s="19" t="s">
        <v>15</v>
      </c>
      <c r="S889" s="188" t="s">
        <v>16</v>
      </c>
      <c r="T889" s="20" t="s">
        <v>131</v>
      </c>
    </row>
    <row r="890" spans="1:21" x14ac:dyDescent="0.2">
      <c r="A890" s="21">
        <f>'Первичные данные 4 кл.'!B40</f>
        <v>0</v>
      </c>
      <c r="B890" s="22">
        <f>'Первичные данные 4 кл.'!E40</f>
        <v>0</v>
      </c>
      <c r="C890" s="22">
        <f>'Первичные данные 4 кл.'!H40</f>
        <v>0</v>
      </c>
      <c r="D890" s="23">
        <f>'Первичные данные 4 кл.'!K40</f>
        <v>0</v>
      </c>
      <c r="E890" s="23">
        <f>'Первичные данные 4 кл.'!N40</f>
        <v>0</v>
      </c>
      <c r="F890" s="23">
        <f>'Первичные данные 4 кл.'!Q40</f>
        <v>0</v>
      </c>
      <c r="G890" s="23">
        <f>'Первичные данные 4 кл.'!U40</f>
        <v>0</v>
      </c>
      <c r="H890" s="23">
        <f>'Первичные данные 4 кл.'!Y40</f>
        <v>0</v>
      </c>
      <c r="I890" s="23">
        <f>'Первичные данные 4 кл.'!AC40</f>
        <v>0</v>
      </c>
      <c r="J890" s="23">
        <f>'Первичные данные 4 кл.'!AG40</f>
        <v>0</v>
      </c>
      <c r="K890" s="23">
        <f>'Первичные данные 4 кл.'!AK40</f>
        <v>0</v>
      </c>
      <c r="L890" s="23">
        <f>'Первичные данные 4 кл.'!AO40</f>
        <v>0</v>
      </c>
      <c r="M890" s="23">
        <f>'Первичные данные 4 кл.'!AS40</f>
        <v>0</v>
      </c>
      <c r="N890" s="23">
        <f>'Первичные данные 4 кл.'!AW40</f>
        <v>0</v>
      </c>
      <c r="O890" s="23">
        <f>'Первичные данные 4 кл.'!BA40</f>
        <v>0</v>
      </c>
      <c r="P890" s="23">
        <f>'Первичные данные 4 кл.'!BE40</f>
        <v>0</v>
      </c>
      <c r="Q890" s="23">
        <f>'Первичные данные 4 кл.'!BI40</f>
        <v>0</v>
      </c>
      <c r="R890" s="23">
        <f>'Первичные данные 4 кл.'!BM40</f>
        <v>0</v>
      </c>
      <c r="S890" s="23">
        <f>'Первичные данные 4 кл.'!BQ40</f>
        <v>0</v>
      </c>
      <c r="T890" s="23">
        <f>'Первичные данные 4 кл.'!BU40</f>
        <v>0</v>
      </c>
    </row>
    <row r="891" spans="1:21" ht="13.5" thickBot="1" x14ac:dyDescent="0.25">
      <c r="A891" s="25" t="s">
        <v>47</v>
      </c>
      <c r="B891" s="322" t="str">
        <f>IF('инд. оценка уровня 4 кл.'!V39=1,'инд. оценка уровня 2кл.'!$B$41,'инд. оценка уровня 2кл.'!$B$40)</f>
        <v>НИЖЕ БАЗОВОГО</v>
      </c>
      <c r="C891" s="323"/>
      <c r="D891" s="323"/>
      <c r="E891" s="323"/>
      <c r="F891" s="324"/>
      <c r="G891" s="322" t="str">
        <f>IF('инд. оценка уровня 4 кл.'!W39=1,'инд. оценка уровня 2кл.'!$B$41,'инд. оценка уровня 2кл.'!$B$40)</f>
        <v>НИЖЕ БАЗОВОГО</v>
      </c>
      <c r="H891" s="323"/>
      <c r="I891" s="323"/>
      <c r="J891" s="323"/>
      <c r="K891" s="323"/>
      <c r="L891" s="323"/>
      <c r="M891" s="323"/>
      <c r="N891" s="323"/>
      <c r="O891" s="323"/>
      <c r="P891" s="323"/>
      <c r="Q891" s="322" t="str">
        <f>IF('инд. оценка уровня 4 кл.'!X39=1,'инд. оценка уровня 2кл.'!$B$41,'инд. оценка уровня 2кл.'!$B$40)</f>
        <v>НИЖЕ БАЗОВОГО</v>
      </c>
      <c r="R891" s="323"/>
      <c r="S891" s="323"/>
      <c r="T891" s="324"/>
    </row>
    <row r="892" spans="1:21" s="245" customFormat="1" x14ac:dyDescent="0.2">
      <c r="A892" s="25" t="s">
        <v>49</v>
      </c>
      <c r="B892" s="22" t="str">
        <f>'инд. прогресс 4 кл.'!C40</f>
        <v>D</v>
      </c>
      <c r="C892" s="22" t="str">
        <f>'инд. прогресс 4 кл.'!D40</f>
        <v>D</v>
      </c>
      <c r="D892" s="22" t="str">
        <f>'инд. прогресс 4 кл.'!E40</f>
        <v>D</v>
      </c>
      <c r="E892" s="22" t="str">
        <f>'инд. прогресс 4 кл.'!F40</f>
        <v>D</v>
      </c>
      <c r="F892" s="22" t="str">
        <f>'инд. прогресс 4 кл.'!G40</f>
        <v>D</v>
      </c>
      <c r="G892" s="22" t="str">
        <f>'инд. прогресс 4 кл.'!H40</f>
        <v>D</v>
      </c>
      <c r="H892" s="22" t="str">
        <f>'инд. прогресс 4 кл.'!I40</f>
        <v>D</v>
      </c>
      <c r="I892" s="22" t="str">
        <f>'инд. прогресс 4 кл.'!J40</f>
        <v>D</v>
      </c>
      <c r="J892" s="22" t="str">
        <f>'инд. прогресс 4 кл.'!K40</f>
        <v>D</v>
      </c>
      <c r="K892" s="22" t="str">
        <f>'инд. прогресс 4 кл.'!L40</f>
        <v>D</v>
      </c>
      <c r="L892" s="22" t="str">
        <f>'инд. прогресс 4 кл.'!M40</f>
        <v>D</v>
      </c>
      <c r="M892" s="22" t="str">
        <f>'инд. прогресс 4 кл.'!N40</f>
        <v>D</v>
      </c>
      <c r="N892" s="22" t="str">
        <f>'инд. прогресс 4 кл.'!O40</f>
        <v>D</v>
      </c>
      <c r="O892" s="22" t="str">
        <f>'инд. прогресс 4 кл.'!P40</f>
        <v>D</v>
      </c>
      <c r="P892" s="22" t="str">
        <f>'инд. прогресс 4 кл.'!Q40</f>
        <v>D</v>
      </c>
      <c r="Q892" s="22" t="str">
        <f>'инд. прогресс 4 кл.'!R40</f>
        <v>D</v>
      </c>
      <c r="R892" s="22" t="str">
        <f>'инд. прогресс 4 кл.'!S40</f>
        <v>D</v>
      </c>
      <c r="S892" s="22" t="str">
        <f>'инд. прогресс 4 кл.'!T40</f>
        <v>D</v>
      </c>
      <c r="T892" s="22" t="str">
        <f>'инд. прогресс 4 кл.'!U40</f>
        <v>D</v>
      </c>
    </row>
    <row r="893" spans="1:21" ht="13.5" thickBot="1" x14ac:dyDescent="0.25">
      <c r="A893" s="196"/>
      <c r="B893" s="238"/>
      <c r="C893" s="238"/>
      <c r="D893" s="238"/>
      <c r="E893" s="238"/>
      <c r="F893" s="238"/>
      <c r="G893" s="238"/>
      <c r="H893" s="238"/>
      <c r="I893" s="238"/>
      <c r="J893" s="238"/>
      <c r="K893" s="238"/>
      <c r="L893" s="238"/>
      <c r="M893" s="238"/>
      <c r="N893" s="238"/>
      <c r="O893" s="238"/>
      <c r="P893" s="238"/>
      <c r="Q893" s="238"/>
      <c r="R893" s="238"/>
      <c r="S893" s="238"/>
      <c r="T893" s="238"/>
    </row>
    <row r="894" spans="1:21" ht="12.95" customHeight="1" x14ac:dyDescent="0.2">
      <c r="A894" s="331" t="s">
        <v>42</v>
      </c>
      <c r="B894" s="332"/>
      <c r="C894" s="332"/>
      <c r="D894" s="332"/>
      <c r="E894" s="332"/>
      <c r="F894" s="333"/>
      <c r="G894" s="238"/>
      <c r="H894" s="238"/>
      <c r="I894" s="238"/>
      <c r="J894" s="238"/>
      <c r="K894" s="238"/>
      <c r="L894" s="238"/>
      <c r="M894" s="238"/>
      <c r="N894" s="238"/>
      <c r="O894" s="238"/>
      <c r="P894" s="238"/>
      <c r="Q894" s="238"/>
      <c r="R894" s="238"/>
      <c r="S894" s="238"/>
      <c r="T894" s="238"/>
    </row>
    <row r="895" spans="1:21" ht="14.1" customHeight="1" thickBot="1" x14ac:dyDescent="0.25">
      <c r="A895" s="334"/>
      <c r="B895" s="335"/>
      <c r="C895" s="335"/>
      <c r="D895" s="335"/>
      <c r="E895" s="335"/>
      <c r="F895" s="336"/>
      <c r="G895" s="238"/>
      <c r="H895" s="238"/>
      <c r="I895" s="238"/>
      <c r="J895" s="238"/>
      <c r="K895" s="238"/>
      <c r="L895" s="238"/>
      <c r="M895" s="238"/>
      <c r="N895" s="238"/>
      <c r="O895" s="238"/>
      <c r="P895" s="238"/>
      <c r="Q895" s="238"/>
      <c r="R895" s="238"/>
      <c r="S895" s="238"/>
      <c r="T895" s="238"/>
    </row>
    <row r="896" spans="1:21" x14ac:dyDescent="0.2">
      <c r="A896" s="30" t="s">
        <v>128</v>
      </c>
      <c r="B896" s="319">
        <f>SUM(B890:T890)</f>
        <v>0</v>
      </c>
      <c r="C896" s="320"/>
      <c r="D896" s="320"/>
      <c r="E896" s="320"/>
      <c r="F896" s="321"/>
      <c r="G896" s="238"/>
      <c r="H896" s="238"/>
      <c r="I896" s="238"/>
      <c r="J896" s="238"/>
      <c r="K896" s="238"/>
      <c r="L896" s="238"/>
      <c r="M896" s="238"/>
      <c r="N896" s="238"/>
      <c r="O896" s="238"/>
      <c r="P896" s="238"/>
      <c r="Q896" s="238"/>
      <c r="R896" s="238"/>
      <c r="S896" s="238"/>
      <c r="T896" s="238"/>
    </row>
    <row r="897" spans="1:20" x14ac:dyDescent="0.2">
      <c r="A897" s="201" t="s">
        <v>30</v>
      </c>
      <c r="B897" s="501" t="str">
        <f>IF('инд. оценка уровня 4 кл.'!Y39=1,'инд. оценка уровня 2кл.'!$B$41,'инд. оценка уровня 2кл.'!$B$40)</f>
        <v>НИЖЕ БАЗОВОГО</v>
      </c>
      <c r="C897" s="502"/>
      <c r="D897" s="502"/>
      <c r="E897" s="502"/>
      <c r="F897" s="503"/>
      <c r="G897" s="238"/>
      <c r="H897" s="238"/>
      <c r="I897" s="238"/>
      <c r="J897" s="238"/>
      <c r="K897" s="238"/>
      <c r="L897" s="238"/>
      <c r="M897" s="238"/>
      <c r="N897" s="238"/>
      <c r="O897" s="238"/>
      <c r="P897" s="238"/>
      <c r="Q897" s="238"/>
      <c r="R897" s="238"/>
      <c r="S897" s="238"/>
      <c r="T897" s="238"/>
    </row>
    <row r="898" spans="1:20" x14ac:dyDescent="0.2">
      <c r="A898" s="202"/>
      <c r="B898" s="495"/>
      <c r="C898" s="495"/>
      <c r="D898" s="495"/>
      <c r="E898" s="495"/>
      <c r="F898" s="495"/>
      <c r="G898" s="238"/>
      <c r="H898" s="238"/>
      <c r="I898" s="238"/>
      <c r="J898" s="238"/>
      <c r="K898" s="238"/>
      <c r="L898" s="238"/>
      <c r="M898" s="238"/>
      <c r="N898" s="238"/>
      <c r="O898" s="238"/>
      <c r="P898" s="238"/>
      <c r="Q898" s="238"/>
      <c r="R898" s="238"/>
      <c r="S898" s="238"/>
      <c r="T898" s="238"/>
    </row>
    <row r="899" spans="1:20" x14ac:dyDescent="0.2">
      <c r="A899" s="32"/>
      <c r="B899" s="238"/>
      <c r="C899" s="238"/>
      <c r="D899" s="238"/>
      <c r="E899" s="238"/>
      <c r="F899" s="238"/>
      <c r="G899" s="238"/>
      <c r="H899" s="238"/>
      <c r="I899" s="238"/>
      <c r="J899" s="238"/>
      <c r="K899" s="238"/>
      <c r="L899" s="238"/>
      <c r="M899" s="238"/>
      <c r="N899" s="238"/>
      <c r="O899" s="238"/>
      <c r="P899" s="238"/>
      <c r="Q899" s="238"/>
      <c r="R899" s="238"/>
      <c r="S899" s="238"/>
      <c r="T899" s="238"/>
    </row>
    <row r="900" spans="1:20" x14ac:dyDescent="0.2">
      <c r="A900" s="32"/>
      <c r="B900" s="238"/>
      <c r="C900" s="238"/>
      <c r="D900" s="238"/>
      <c r="E900" s="238"/>
      <c r="F900" s="238"/>
      <c r="G900" s="238"/>
      <c r="H900" s="238"/>
      <c r="I900" s="238"/>
      <c r="J900" s="238"/>
      <c r="K900" s="238"/>
      <c r="L900" s="238"/>
      <c r="M900" s="238"/>
      <c r="N900" s="238"/>
      <c r="O900" s="238"/>
      <c r="P900" s="238"/>
      <c r="Q900" s="238"/>
      <c r="R900" s="238"/>
      <c r="S900" s="238"/>
      <c r="T900" s="238"/>
    </row>
    <row r="901" spans="1:20" x14ac:dyDescent="0.2">
      <c r="A901" s="33" t="s">
        <v>50</v>
      </c>
      <c r="B901" s="33"/>
      <c r="C901" s="27"/>
      <c r="D901" s="194"/>
      <c r="E901" s="194"/>
      <c r="F901" s="238"/>
      <c r="G901" s="238"/>
      <c r="H901" s="238"/>
      <c r="I901" s="238"/>
      <c r="J901" s="238"/>
      <c r="K901" s="238"/>
      <c r="L901" s="238"/>
      <c r="M901" s="238"/>
      <c r="N901" s="238"/>
      <c r="O901" s="238"/>
      <c r="P901" s="238"/>
      <c r="Q901" s="238"/>
      <c r="R901" s="238"/>
      <c r="S901" s="238"/>
      <c r="T901" s="238"/>
    </row>
    <row r="902" spans="1:20" x14ac:dyDescent="0.2">
      <c r="A902" s="34" t="s">
        <v>51</v>
      </c>
      <c r="B902" s="496"/>
      <c r="C902" s="496"/>
      <c r="D902" s="195"/>
      <c r="E902" s="194"/>
      <c r="F902" s="238"/>
      <c r="G902" s="238"/>
      <c r="H902" s="238"/>
      <c r="I902" s="238"/>
      <c r="J902" s="238"/>
      <c r="K902" s="238"/>
      <c r="L902" s="238"/>
      <c r="M902" s="238"/>
      <c r="N902" s="238"/>
      <c r="O902" s="238"/>
      <c r="P902" s="238"/>
      <c r="Q902" s="238"/>
      <c r="R902" s="238"/>
      <c r="S902" s="238"/>
      <c r="T902" s="238"/>
    </row>
    <row r="903" spans="1:20" x14ac:dyDescent="0.2">
      <c r="A903" s="34" t="s">
        <v>52</v>
      </c>
      <c r="B903" s="497"/>
      <c r="C903" s="497"/>
      <c r="D903" s="194"/>
      <c r="E903" s="194"/>
      <c r="F903" s="238"/>
      <c r="G903" s="238"/>
      <c r="H903" s="238"/>
      <c r="I903" s="238"/>
      <c r="J903" s="238"/>
      <c r="K903" s="238"/>
      <c r="L903" s="238"/>
      <c r="M903" s="238"/>
      <c r="N903" s="238"/>
      <c r="O903" s="238"/>
      <c r="P903" s="238"/>
      <c r="Q903" s="238"/>
      <c r="R903" s="238"/>
      <c r="S903" s="238"/>
      <c r="T903" s="238"/>
    </row>
    <row r="904" spans="1:20" x14ac:dyDescent="0.2">
      <c r="A904" s="32"/>
      <c r="B904" s="238"/>
      <c r="C904" s="238"/>
      <c r="D904" s="238"/>
      <c r="E904" s="238"/>
      <c r="F904" s="238"/>
      <c r="G904" s="238"/>
      <c r="H904" s="238"/>
      <c r="I904" s="238"/>
      <c r="J904" s="238"/>
      <c r="K904" s="238"/>
      <c r="L904" s="238"/>
      <c r="M904" s="238"/>
      <c r="N904" s="238"/>
      <c r="O904" s="238"/>
      <c r="P904" s="238"/>
      <c r="Q904" s="238"/>
      <c r="R904" s="238"/>
      <c r="S904" s="238"/>
      <c r="T904" s="238"/>
    </row>
    <row r="905" spans="1:20" x14ac:dyDescent="0.2">
      <c r="A905" s="32"/>
      <c r="B905" s="238"/>
      <c r="C905" s="238"/>
      <c r="D905" s="238"/>
      <c r="E905" s="238"/>
      <c r="F905" s="238"/>
      <c r="G905" s="238"/>
      <c r="H905" s="238"/>
      <c r="I905" s="238"/>
      <c r="J905" s="238"/>
      <c r="K905" s="238"/>
      <c r="L905" s="238"/>
      <c r="M905" s="238"/>
      <c r="N905" s="238"/>
      <c r="O905" s="238"/>
      <c r="P905" s="238"/>
      <c r="Q905" s="238"/>
      <c r="R905" s="238"/>
      <c r="S905" s="238"/>
      <c r="T905" s="238"/>
    </row>
    <row r="906" spans="1:20" x14ac:dyDescent="0.2">
      <c r="A906" s="32"/>
      <c r="B906" s="238"/>
      <c r="C906" s="238"/>
      <c r="D906" s="238"/>
      <c r="E906" s="238"/>
      <c r="F906" s="238"/>
      <c r="G906" s="238"/>
      <c r="H906" s="238"/>
      <c r="I906" s="238"/>
      <c r="J906" s="238"/>
      <c r="K906" s="238"/>
      <c r="L906" s="238"/>
      <c r="M906" s="238"/>
      <c r="N906" s="238"/>
      <c r="O906" s="238"/>
      <c r="P906" s="238"/>
      <c r="Q906" s="238"/>
      <c r="R906" s="238"/>
      <c r="S906" s="238"/>
      <c r="T906" s="238"/>
    </row>
    <row r="907" spans="1:20" x14ac:dyDescent="0.2">
      <c r="A907" s="32"/>
      <c r="B907" s="238"/>
      <c r="C907" s="238"/>
      <c r="D907" s="238"/>
      <c r="E907" s="238"/>
      <c r="F907" s="238"/>
      <c r="G907" s="238"/>
      <c r="H907" s="238"/>
      <c r="I907" s="238"/>
      <c r="J907" s="238"/>
      <c r="K907" s="238"/>
      <c r="L907" s="238"/>
      <c r="M907" s="238"/>
      <c r="N907" s="238"/>
      <c r="O907" s="238"/>
      <c r="P907" s="238"/>
      <c r="Q907" s="238"/>
      <c r="R907" s="238"/>
      <c r="S907" s="238"/>
      <c r="T907" s="238"/>
    </row>
    <row r="908" spans="1:20" x14ac:dyDescent="0.2">
      <c r="A908" s="32"/>
      <c r="B908" s="238"/>
      <c r="C908" s="238"/>
      <c r="D908" s="238"/>
      <c r="E908" s="238"/>
      <c r="F908" s="238"/>
      <c r="G908" s="238"/>
      <c r="H908" s="238"/>
      <c r="I908" s="238"/>
      <c r="J908" s="238"/>
      <c r="K908" s="238"/>
      <c r="L908" s="238"/>
      <c r="M908" s="238"/>
      <c r="N908" s="238"/>
      <c r="O908" s="238"/>
      <c r="P908" s="238"/>
      <c r="Q908" s="238"/>
      <c r="R908" s="238"/>
      <c r="S908" s="238"/>
      <c r="T908" s="238"/>
    </row>
    <row r="909" spans="1:20" x14ac:dyDescent="0.2">
      <c r="A909" s="32"/>
      <c r="B909" s="238"/>
      <c r="C909" s="238"/>
      <c r="D909" s="238"/>
      <c r="E909" s="238"/>
      <c r="F909" s="238"/>
      <c r="G909" s="238"/>
      <c r="H909" s="238"/>
      <c r="I909" s="238"/>
      <c r="J909" s="238"/>
      <c r="K909" s="238"/>
      <c r="L909" s="238"/>
      <c r="M909" s="238"/>
      <c r="N909" s="238"/>
      <c r="O909" s="238"/>
      <c r="P909" s="238"/>
      <c r="Q909" s="238"/>
      <c r="R909" s="238"/>
      <c r="S909" s="238"/>
      <c r="T909" s="238"/>
    </row>
    <row r="910" spans="1:20" x14ac:dyDescent="0.2">
      <c r="A910" s="32"/>
      <c r="B910" s="238"/>
      <c r="C910" s="238"/>
      <c r="D910" s="238"/>
      <c r="E910" s="238"/>
      <c r="F910" s="238"/>
      <c r="G910" s="238"/>
      <c r="H910" s="238"/>
      <c r="I910" s="238"/>
      <c r="J910" s="238"/>
      <c r="K910" s="238"/>
      <c r="L910" s="238"/>
      <c r="M910" s="238"/>
      <c r="N910" s="238"/>
      <c r="O910" s="238"/>
      <c r="P910" s="238"/>
      <c r="Q910" s="238"/>
      <c r="R910" s="238"/>
      <c r="S910" s="238"/>
      <c r="T910" s="238"/>
    </row>
    <row r="911" spans="1:20" x14ac:dyDescent="0.2">
      <c r="A911" s="32"/>
      <c r="B911" s="238"/>
      <c r="C911" s="238"/>
      <c r="D911" s="238"/>
      <c r="E911" s="238"/>
      <c r="F911" s="238"/>
      <c r="G911" s="238"/>
      <c r="H911" s="238"/>
      <c r="I911" s="238"/>
      <c r="J911" s="238"/>
      <c r="K911" s="238"/>
      <c r="L911" s="238"/>
      <c r="M911" s="238"/>
      <c r="N911" s="238"/>
      <c r="O911" s="238"/>
      <c r="P911" s="238"/>
      <c r="Q911" s="238"/>
      <c r="R911" s="238"/>
      <c r="S911" s="238"/>
      <c r="T911" s="238"/>
    </row>
  </sheetData>
  <sheetProtection password="CF36" sheet="1" objects="1" scenarios="1"/>
  <mergeCells count="490">
    <mergeCell ref="B902:C902"/>
    <mergeCell ref="B903:C903"/>
    <mergeCell ref="A894:F895"/>
    <mergeCell ref="B896:F896"/>
    <mergeCell ref="B897:F897"/>
    <mergeCell ref="B898:F898"/>
    <mergeCell ref="A887:T887"/>
    <mergeCell ref="B888:F888"/>
    <mergeCell ref="G888:P888"/>
    <mergeCell ref="Q888:T888"/>
    <mergeCell ref="B891:F891"/>
    <mergeCell ref="G891:P891"/>
    <mergeCell ref="Q891:T891"/>
    <mergeCell ref="B870:F870"/>
    <mergeCell ref="B871:F871"/>
    <mergeCell ref="B872:F872"/>
    <mergeCell ref="B876:C876"/>
    <mergeCell ref="B877:C877"/>
    <mergeCell ref="A886:U886"/>
    <mergeCell ref="B865:F865"/>
    <mergeCell ref="G865:P865"/>
    <mergeCell ref="Q865:T865"/>
    <mergeCell ref="A868:F869"/>
    <mergeCell ref="B850:C850"/>
    <mergeCell ref="B851:C851"/>
    <mergeCell ref="A860:U860"/>
    <mergeCell ref="A861:T861"/>
    <mergeCell ref="B862:F862"/>
    <mergeCell ref="G862:P862"/>
    <mergeCell ref="Q862:T862"/>
    <mergeCell ref="A842:F843"/>
    <mergeCell ref="B844:F844"/>
    <mergeCell ref="B845:F845"/>
    <mergeCell ref="B846:F846"/>
    <mergeCell ref="A835:T835"/>
    <mergeCell ref="B836:F836"/>
    <mergeCell ref="G836:P836"/>
    <mergeCell ref="Q836:T836"/>
    <mergeCell ref="B839:F839"/>
    <mergeCell ref="G839:P839"/>
    <mergeCell ref="Q839:T839"/>
    <mergeCell ref="B818:F818"/>
    <mergeCell ref="B819:F819"/>
    <mergeCell ref="B820:F820"/>
    <mergeCell ref="B824:C824"/>
    <mergeCell ref="B825:C825"/>
    <mergeCell ref="A834:U834"/>
    <mergeCell ref="B813:F813"/>
    <mergeCell ref="G813:P813"/>
    <mergeCell ref="Q813:T813"/>
    <mergeCell ref="A816:F817"/>
    <mergeCell ref="B798:C798"/>
    <mergeCell ref="B799:C799"/>
    <mergeCell ref="A808:U808"/>
    <mergeCell ref="A809:T809"/>
    <mergeCell ref="B810:F810"/>
    <mergeCell ref="G810:P810"/>
    <mergeCell ref="Q810:T810"/>
    <mergeCell ref="A790:F791"/>
    <mergeCell ref="B792:F792"/>
    <mergeCell ref="B793:F793"/>
    <mergeCell ref="B794:F794"/>
    <mergeCell ref="A783:T783"/>
    <mergeCell ref="B784:F784"/>
    <mergeCell ref="G784:P784"/>
    <mergeCell ref="Q784:T784"/>
    <mergeCell ref="B787:F787"/>
    <mergeCell ref="G787:P787"/>
    <mergeCell ref="Q787:T787"/>
    <mergeCell ref="B766:F766"/>
    <mergeCell ref="B767:F767"/>
    <mergeCell ref="B768:F768"/>
    <mergeCell ref="B772:C772"/>
    <mergeCell ref="B773:C773"/>
    <mergeCell ref="A782:U782"/>
    <mergeCell ref="B761:F761"/>
    <mergeCell ref="G761:P761"/>
    <mergeCell ref="Q761:T761"/>
    <mergeCell ref="A764:F765"/>
    <mergeCell ref="B745:C745"/>
    <mergeCell ref="B746:C746"/>
    <mergeCell ref="A756:U756"/>
    <mergeCell ref="A757:T757"/>
    <mergeCell ref="B758:F758"/>
    <mergeCell ref="G758:P758"/>
    <mergeCell ref="Q758:T758"/>
    <mergeCell ref="A737:F738"/>
    <mergeCell ref="B739:F739"/>
    <mergeCell ref="B740:F740"/>
    <mergeCell ref="B741:F741"/>
    <mergeCell ref="A730:T730"/>
    <mergeCell ref="B731:F731"/>
    <mergeCell ref="G731:P731"/>
    <mergeCell ref="Q731:T731"/>
    <mergeCell ref="B734:F734"/>
    <mergeCell ref="G734:P734"/>
    <mergeCell ref="Q734:T734"/>
    <mergeCell ref="B713:F713"/>
    <mergeCell ref="B714:F714"/>
    <mergeCell ref="B715:F715"/>
    <mergeCell ref="B719:C719"/>
    <mergeCell ref="B720:C720"/>
    <mergeCell ref="A729:U729"/>
    <mergeCell ref="B708:F708"/>
    <mergeCell ref="G708:P708"/>
    <mergeCell ref="Q708:T708"/>
    <mergeCell ref="A711:F712"/>
    <mergeCell ref="B693:C693"/>
    <mergeCell ref="B694:C694"/>
    <mergeCell ref="A703:U703"/>
    <mergeCell ref="A704:T704"/>
    <mergeCell ref="B705:F705"/>
    <mergeCell ref="G705:P705"/>
    <mergeCell ref="Q705:T705"/>
    <mergeCell ref="A685:F686"/>
    <mergeCell ref="B687:F687"/>
    <mergeCell ref="B688:F688"/>
    <mergeCell ref="B689:F689"/>
    <mergeCell ref="A678:T678"/>
    <mergeCell ref="B679:F679"/>
    <mergeCell ref="G679:P679"/>
    <mergeCell ref="Q679:T679"/>
    <mergeCell ref="B682:F682"/>
    <mergeCell ref="G682:P682"/>
    <mergeCell ref="Q682:T682"/>
    <mergeCell ref="B661:F661"/>
    <mergeCell ref="B662:F662"/>
    <mergeCell ref="B663:F663"/>
    <mergeCell ref="B667:C667"/>
    <mergeCell ref="B668:C668"/>
    <mergeCell ref="A677:U677"/>
    <mergeCell ref="B656:F656"/>
    <mergeCell ref="G656:P656"/>
    <mergeCell ref="Q656:T656"/>
    <mergeCell ref="A659:F660"/>
    <mergeCell ref="B641:C641"/>
    <mergeCell ref="B642:C642"/>
    <mergeCell ref="A651:U651"/>
    <mergeCell ref="A652:T652"/>
    <mergeCell ref="B653:F653"/>
    <mergeCell ref="G653:P653"/>
    <mergeCell ref="Q653:T653"/>
    <mergeCell ref="A633:F634"/>
    <mergeCell ref="B635:F635"/>
    <mergeCell ref="B636:F636"/>
    <mergeCell ref="B637:F637"/>
    <mergeCell ref="A626:T626"/>
    <mergeCell ref="B627:F627"/>
    <mergeCell ref="G627:P627"/>
    <mergeCell ref="Q627:T627"/>
    <mergeCell ref="B630:F630"/>
    <mergeCell ref="G630:P630"/>
    <mergeCell ref="Q630:T630"/>
    <mergeCell ref="B609:F609"/>
    <mergeCell ref="B610:F610"/>
    <mergeCell ref="B611:F611"/>
    <mergeCell ref="B615:C615"/>
    <mergeCell ref="B616:C616"/>
    <mergeCell ref="A625:U625"/>
    <mergeCell ref="B604:F604"/>
    <mergeCell ref="G604:P604"/>
    <mergeCell ref="Q604:T604"/>
    <mergeCell ref="A607:F608"/>
    <mergeCell ref="B589:C589"/>
    <mergeCell ref="B590:C590"/>
    <mergeCell ref="A599:U599"/>
    <mergeCell ref="A600:T600"/>
    <mergeCell ref="B601:F601"/>
    <mergeCell ref="G601:P601"/>
    <mergeCell ref="Q601:T601"/>
    <mergeCell ref="A581:F582"/>
    <mergeCell ref="B583:F583"/>
    <mergeCell ref="B584:F584"/>
    <mergeCell ref="B585:F585"/>
    <mergeCell ref="A574:T574"/>
    <mergeCell ref="B575:F575"/>
    <mergeCell ref="G575:P575"/>
    <mergeCell ref="Q575:T575"/>
    <mergeCell ref="B578:F578"/>
    <mergeCell ref="G578:P578"/>
    <mergeCell ref="Q578:T578"/>
    <mergeCell ref="B557:F557"/>
    <mergeCell ref="B558:F558"/>
    <mergeCell ref="B559:F559"/>
    <mergeCell ref="B563:C563"/>
    <mergeCell ref="B564:C564"/>
    <mergeCell ref="A573:U573"/>
    <mergeCell ref="B552:F552"/>
    <mergeCell ref="G552:P552"/>
    <mergeCell ref="Q552:T552"/>
    <mergeCell ref="A555:F556"/>
    <mergeCell ref="B537:C537"/>
    <mergeCell ref="B538:C538"/>
    <mergeCell ref="A547:U547"/>
    <mergeCell ref="A548:T548"/>
    <mergeCell ref="B549:F549"/>
    <mergeCell ref="G549:P549"/>
    <mergeCell ref="Q549:T549"/>
    <mergeCell ref="A529:F530"/>
    <mergeCell ref="B531:F531"/>
    <mergeCell ref="B532:F532"/>
    <mergeCell ref="B533:F533"/>
    <mergeCell ref="A522:T522"/>
    <mergeCell ref="B523:F523"/>
    <mergeCell ref="G523:P523"/>
    <mergeCell ref="Q523:T523"/>
    <mergeCell ref="B526:F526"/>
    <mergeCell ref="G526:P526"/>
    <mergeCell ref="Q526:T526"/>
    <mergeCell ref="B505:F505"/>
    <mergeCell ref="B506:F506"/>
    <mergeCell ref="B507:F507"/>
    <mergeCell ref="B511:C511"/>
    <mergeCell ref="B512:C512"/>
    <mergeCell ref="A521:U521"/>
    <mergeCell ref="B500:F500"/>
    <mergeCell ref="G500:P500"/>
    <mergeCell ref="Q500:T500"/>
    <mergeCell ref="A503:F504"/>
    <mergeCell ref="B485:C485"/>
    <mergeCell ref="B486:C486"/>
    <mergeCell ref="A495:U495"/>
    <mergeCell ref="A496:T496"/>
    <mergeCell ref="B497:F497"/>
    <mergeCell ref="G497:P497"/>
    <mergeCell ref="Q497:T497"/>
    <mergeCell ref="A477:F478"/>
    <mergeCell ref="B479:F479"/>
    <mergeCell ref="B480:F480"/>
    <mergeCell ref="B481:F481"/>
    <mergeCell ref="A470:T470"/>
    <mergeCell ref="B471:F471"/>
    <mergeCell ref="G471:P471"/>
    <mergeCell ref="Q471:T471"/>
    <mergeCell ref="B474:F474"/>
    <mergeCell ref="G474:P474"/>
    <mergeCell ref="Q474:T474"/>
    <mergeCell ref="B453:F453"/>
    <mergeCell ref="B454:F454"/>
    <mergeCell ref="B455:F455"/>
    <mergeCell ref="B459:C459"/>
    <mergeCell ref="B460:C460"/>
    <mergeCell ref="A469:U469"/>
    <mergeCell ref="B448:F448"/>
    <mergeCell ref="G448:P448"/>
    <mergeCell ref="Q448:T448"/>
    <mergeCell ref="A451:F452"/>
    <mergeCell ref="B433:C433"/>
    <mergeCell ref="B434:C434"/>
    <mergeCell ref="A443:U443"/>
    <mergeCell ref="A444:T444"/>
    <mergeCell ref="B445:F445"/>
    <mergeCell ref="G445:P445"/>
    <mergeCell ref="Q445:T445"/>
    <mergeCell ref="A425:F426"/>
    <mergeCell ref="B427:F427"/>
    <mergeCell ref="B428:F428"/>
    <mergeCell ref="B429:F429"/>
    <mergeCell ref="A418:T418"/>
    <mergeCell ref="B419:F419"/>
    <mergeCell ref="G419:P419"/>
    <mergeCell ref="Q419:T419"/>
    <mergeCell ref="B422:F422"/>
    <mergeCell ref="G422:P422"/>
    <mergeCell ref="Q422:T422"/>
    <mergeCell ref="B401:F401"/>
    <mergeCell ref="B402:F402"/>
    <mergeCell ref="B403:F403"/>
    <mergeCell ref="B407:C407"/>
    <mergeCell ref="B408:C408"/>
    <mergeCell ref="A417:U417"/>
    <mergeCell ref="B396:F396"/>
    <mergeCell ref="G396:P396"/>
    <mergeCell ref="Q396:T396"/>
    <mergeCell ref="A399:F400"/>
    <mergeCell ref="B381:C381"/>
    <mergeCell ref="B382:C382"/>
    <mergeCell ref="A391:U391"/>
    <mergeCell ref="A392:T392"/>
    <mergeCell ref="B393:F393"/>
    <mergeCell ref="G393:P393"/>
    <mergeCell ref="Q393:T393"/>
    <mergeCell ref="A373:F374"/>
    <mergeCell ref="B375:F375"/>
    <mergeCell ref="B376:F376"/>
    <mergeCell ref="B377:F377"/>
    <mergeCell ref="A366:T366"/>
    <mergeCell ref="B367:F367"/>
    <mergeCell ref="G367:P367"/>
    <mergeCell ref="Q367:T367"/>
    <mergeCell ref="B370:F370"/>
    <mergeCell ref="G370:P370"/>
    <mergeCell ref="Q370:T370"/>
    <mergeCell ref="B349:F349"/>
    <mergeCell ref="B350:F350"/>
    <mergeCell ref="B351:F351"/>
    <mergeCell ref="B355:C355"/>
    <mergeCell ref="B356:C356"/>
    <mergeCell ref="A365:U365"/>
    <mergeCell ref="B344:F344"/>
    <mergeCell ref="G344:P344"/>
    <mergeCell ref="Q344:T344"/>
    <mergeCell ref="A347:F348"/>
    <mergeCell ref="B329:C329"/>
    <mergeCell ref="B330:C330"/>
    <mergeCell ref="A339:U339"/>
    <mergeCell ref="A340:T340"/>
    <mergeCell ref="B341:F341"/>
    <mergeCell ref="G341:P341"/>
    <mergeCell ref="Q341:T341"/>
    <mergeCell ref="A321:F322"/>
    <mergeCell ref="B323:F323"/>
    <mergeCell ref="B324:F324"/>
    <mergeCell ref="B325:F325"/>
    <mergeCell ref="A314:T314"/>
    <mergeCell ref="B315:F315"/>
    <mergeCell ref="G315:P315"/>
    <mergeCell ref="Q315:T315"/>
    <mergeCell ref="B318:F318"/>
    <mergeCell ref="G318:P318"/>
    <mergeCell ref="Q318:T318"/>
    <mergeCell ref="B297:F297"/>
    <mergeCell ref="B298:F298"/>
    <mergeCell ref="B299:F299"/>
    <mergeCell ref="B303:C303"/>
    <mergeCell ref="B304:C304"/>
    <mergeCell ref="A313:U313"/>
    <mergeCell ref="B292:F292"/>
    <mergeCell ref="G292:P292"/>
    <mergeCell ref="Q292:T292"/>
    <mergeCell ref="A295:F296"/>
    <mergeCell ref="B277:C277"/>
    <mergeCell ref="B278:C278"/>
    <mergeCell ref="A287:U287"/>
    <mergeCell ref="A288:T288"/>
    <mergeCell ref="B289:F289"/>
    <mergeCell ref="G289:P289"/>
    <mergeCell ref="Q289:T289"/>
    <mergeCell ref="A269:F270"/>
    <mergeCell ref="B271:F271"/>
    <mergeCell ref="B272:F272"/>
    <mergeCell ref="B273:F273"/>
    <mergeCell ref="A262:T262"/>
    <mergeCell ref="B263:F263"/>
    <mergeCell ref="G263:P263"/>
    <mergeCell ref="Q263:T263"/>
    <mergeCell ref="B266:F266"/>
    <mergeCell ref="G266:P266"/>
    <mergeCell ref="Q266:T266"/>
    <mergeCell ref="B245:F245"/>
    <mergeCell ref="B246:F246"/>
    <mergeCell ref="B247:F247"/>
    <mergeCell ref="B251:C251"/>
    <mergeCell ref="B252:C252"/>
    <mergeCell ref="A261:U261"/>
    <mergeCell ref="B240:F240"/>
    <mergeCell ref="G240:P240"/>
    <mergeCell ref="Q240:T240"/>
    <mergeCell ref="A243:F244"/>
    <mergeCell ref="B225:C225"/>
    <mergeCell ref="B226:C226"/>
    <mergeCell ref="A235:U235"/>
    <mergeCell ref="A236:T236"/>
    <mergeCell ref="B237:F237"/>
    <mergeCell ref="G237:P237"/>
    <mergeCell ref="Q237:T237"/>
    <mergeCell ref="A217:F218"/>
    <mergeCell ref="B219:F219"/>
    <mergeCell ref="B220:F220"/>
    <mergeCell ref="B221:F221"/>
    <mergeCell ref="A210:T210"/>
    <mergeCell ref="B211:F211"/>
    <mergeCell ref="G211:P211"/>
    <mergeCell ref="Q211:T211"/>
    <mergeCell ref="B214:F214"/>
    <mergeCell ref="G214:P214"/>
    <mergeCell ref="Q214:T214"/>
    <mergeCell ref="B193:F193"/>
    <mergeCell ref="B194:F194"/>
    <mergeCell ref="B195:F195"/>
    <mergeCell ref="B199:C199"/>
    <mergeCell ref="B200:C200"/>
    <mergeCell ref="A209:U209"/>
    <mergeCell ref="B188:F188"/>
    <mergeCell ref="G188:P188"/>
    <mergeCell ref="Q188:T188"/>
    <mergeCell ref="A191:F192"/>
    <mergeCell ref="B173:C173"/>
    <mergeCell ref="B174:C174"/>
    <mergeCell ref="A183:U183"/>
    <mergeCell ref="A184:T184"/>
    <mergeCell ref="B185:F185"/>
    <mergeCell ref="G185:P185"/>
    <mergeCell ref="Q185:T185"/>
    <mergeCell ref="A165:F166"/>
    <mergeCell ref="B167:F167"/>
    <mergeCell ref="B168:F168"/>
    <mergeCell ref="B169:F169"/>
    <mergeCell ref="A158:T158"/>
    <mergeCell ref="B159:F159"/>
    <mergeCell ref="G159:P159"/>
    <mergeCell ref="Q159:T159"/>
    <mergeCell ref="B162:F162"/>
    <mergeCell ref="G162:P162"/>
    <mergeCell ref="Q162:T162"/>
    <mergeCell ref="B141:F141"/>
    <mergeCell ref="B142:F142"/>
    <mergeCell ref="B143:F143"/>
    <mergeCell ref="B147:C147"/>
    <mergeCell ref="B148:C148"/>
    <mergeCell ref="A157:U157"/>
    <mergeCell ref="B136:F136"/>
    <mergeCell ref="G136:P136"/>
    <mergeCell ref="Q136:T136"/>
    <mergeCell ref="A139:F140"/>
    <mergeCell ref="B121:C121"/>
    <mergeCell ref="B122:C122"/>
    <mergeCell ref="A131:U131"/>
    <mergeCell ref="A132:T132"/>
    <mergeCell ref="B133:F133"/>
    <mergeCell ref="G133:P133"/>
    <mergeCell ref="Q133:T133"/>
    <mergeCell ref="A113:F114"/>
    <mergeCell ref="B115:F115"/>
    <mergeCell ref="B116:F116"/>
    <mergeCell ref="B117:F117"/>
    <mergeCell ref="A106:T106"/>
    <mergeCell ref="B107:F107"/>
    <mergeCell ref="G107:P107"/>
    <mergeCell ref="Q107:T107"/>
    <mergeCell ref="B110:F110"/>
    <mergeCell ref="G110:P110"/>
    <mergeCell ref="Q110:T110"/>
    <mergeCell ref="B89:F89"/>
    <mergeCell ref="B90:F90"/>
    <mergeCell ref="B91:F91"/>
    <mergeCell ref="B95:C95"/>
    <mergeCell ref="B96:C96"/>
    <mergeCell ref="A105:U105"/>
    <mergeCell ref="B84:F84"/>
    <mergeCell ref="G84:P84"/>
    <mergeCell ref="Q84:T84"/>
    <mergeCell ref="A87:F88"/>
    <mergeCell ref="B69:C69"/>
    <mergeCell ref="B70:C70"/>
    <mergeCell ref="A79:U79"/>
    <mergeCell ref="A80:T80"/>
    <mergeCell ref="B81:F81"/>
    <mergeCell ref="G81:P81"/>
    <mergeCell ref="Q81:T81"/>
    <mergeCell ref="A61:F62"/>
    <mergeCell ref="B63:F63"/>
    <mergeCell ref="B64:F64"/>
    <mergeCell ref="B65:F65"/>
    <mergeCell ref="A54:T54"/>
    <mergeCell ref="B55:F55"/>
    <mergeCell ref="G55:P55"/>
    <mergeCell ref="Q55:T55"/>
    <mergeCell ref="B58:F58"/>
    <mergeCell ref="G58:P58"/>
    <mergeCell ref="Q58:T58"/>
    <mergeCell ref="B37:F37"/>
    <mergeCell ref="B38:F38"/>
    <mergeCell ref="B39:F39"/>
    <mergeCell ref="B43:C43"/>
    <mergeCell ref="B44:C44"/>
    <mergeCell ref="A53:U53"/>
    <mergeCell ref="B32:F32"/>
    <mergeCell ref="G32:P32"/>
    <mergeCell ref="Q32:T32"/>
    <mergeCell ref="A35:F36"/>
    <mergeCell ref="B18:C18"/>
    <mergeCell ref="A27:U27"/>
    <mergeCell ref="A28:T28"/>
    <mergeCell ref="B29:F29"/>
    <mergeCell ref="G29:P29"/>
    <mergeCell ref="Q29:T29"/>
    <mergeCell ref="A9:F10"/>
    <mergeCell ref="B11:F11"/>
    <mergeCell ref="B12:F12"/>
    <mergeCell ref="B13:F13"/>
    <mergeCell ref="A1:U1"/>
    <mergeCell ref="A2:T2"/>
    <mergeCell ref="B3:F3"/>
    <mergeCell ref="G3:P3"/>
    <mergeCell ref="Q3:T3"/>
    <mergeCell ref="B6:F6"/>
    <mergeCell ref="G6:P6"/>
    <mergeCell ref="Q6:T6"/>
    <mergeCell ref="B17:C17"/>
  </mergeCells>
  <conditionalFormatting sqref="B5:C5">
    <cfRule type="cellIs" dxfId="139" priority="139" operator="greaterThan">
      <formula>3.5</formula>
    </cfRule>
    <cfRule type="cellIs" dxfId="138" priority="140" operator="lessThan">
      <formula>4</formula>
    </cfRule>
  </conditionalFormatting>
  <conditionalFormatting sqref="D5:T5">
    <cfRule type="cellIs" dxfId="137" priority="137" operator="greaterThan">
      <formula>3.5</formula>
    </cfRule>
    <cfRule type="cellIs" dxfId="136" priority="138" operator="lessThan">
      <formula>4</formula>
    </cfRule>
  </conditionalFormatting>
  <conditionalFormatting sqref="B864:C864">
    <cfRule type="cellIs" dxfId="135" priority="135" operator="greaterThan">
      <formula>3.5</formula>
    </cfRule>
    <cfRule type="cellIs" dxfId="134" priority="136" operator="lessThan">
      <formula>4</formula>
    </cfRule>
  </conditionalFormatting>
  <conditionalFormatting sqref="D864:T864">
    <cfRule type="cellIs" dxfId="133" priority="133" operator="greaterThan">
      <formula>3.5</formula>
    </cfRule>
    <cfRule type="cellIs" dxfId="132" priority="134" operator="lessThan">
      <formula>4</formula>
    </cfRule>
  </conditionalFormatting>
  <conditionalFormatting sqref="B31:C31">
    <cfRule type="cellIs" dxfId="131" priority="131" operator="greaterThan">
      <formula>3.5</formula>
    </cfRule>
    <cfRule type="cellIs" dxfId="130" priority="132" operator="lessThan">
      <formula>4</formula>
    </cfRule>
  </conditionalFormatting>
  <conditionalFormatting sqref="D31:T31">
    <cfRule type="cellIs" dxfId="129" priority="129" operator="greaterThan">
      <formula>3.5</formula>
    </cfRule>
    <cfRule type="cellIs" dxfId="128" priority="130" operator="lessThan">
      <formula>4</formula>
    </cfRule>
  </conditionalFormatting>
  <conditionalFormatting sqref="B551:C551">
    <cfRule type="cellIs" dxfId="127" priority="127" operator="greaterThan">
      <formula>3.5</formula>
    </cfRule>
    <cfRule type="cellIs" dxfId="126" priority="128" operator="lessThan">
      <formula>4</formula>
    </cfRule>
  </conditionalFormatting>
  <conditionalFormatting sqref="D551:T551">
    <cfRule type="cellIs" dxfId="125" priority="125" operator="greaterThan">
      <formula>3.5</formula>
    </cfRule>
    <cfRule type="cellIs" dxfId="124" priority="126" operator="lessThan">
      <formula>4</formula>
    </cfRule>
  </conditionalFormatting>
  <conditionalFormatting sqref="B57:C57">
    <cfRule type="cellIs" dxfId="123" priority="123" operator="greaterThan">
      <formula>3.5</formula>
    </cfRule>
    <cfRule type="cellIs" dxfId="122" priority="124" operator="lessThan">
      <formula>4</formula>
    </cfRule>
  </conditionalFormatting>
  <conditionalFormatting sqref="D57:T57">
    <cfRule type="cellIs" dxfId="121" priority="121" operator="greaterThan">
      <formula>3.5</formula>
    </cfRule>
    <cfRule type="cellIs" dxfId="120" priority="122" operator="lessThan">
      <formula>4</formula>
    </cfRule>
  </conditionalFormatting>
  <conditionalFormatting sqref="B83:C83">
    <cfRule type="cellIs" dxfId="119" priority="119" operator="greaterThan">
      <formula>3.5</formula>
    </cfRule>
    <cfRule type="cellIs" dxfId="118" priority="120" operator="lessThan">
      <formula>4</formula>
    </cfRule>
  </conditionalFormatting>
  <conditionalFormatting sqref="D83:T83">
    <cfRule type="cellIs" dxfId="117" priority="117" operator="greaterThan">
      <formula>3.5</formula>
    </cfRule>
    <cfRule type="cellIs" dxfId="116" priority="118" operator="lessThan">
      <formula>4</formula>
    </cfRule>
  </conditionalFormatting>
  <conditionalFormatting sqref="B109:C109">
    <cfRule type="cellIs" dxfId="115" priority="115" operator="greaterThan">
      <formula>3.5</formula>
    </cfRule>
    <cfRule type="cellIs" dxfId="114" priority="116" operator="lessThan">
      <formula>4</formula>
    </cfRule>
  </conditionalFormatting>
  <conditionalFormatting sqref="D109:T109">
    <cfRule type="cellIs" dxfId="113" priority="113" operator="greaterThan">
      <formula>3.5</formula>
    </cfRule>
    <cfRule type="cellIs" dxfId="112" priority="114" operator="lessThan">
      <formula>4</formula>
    </cfRule>
  </conditionalFormatting>
  <conditionalFormatting sqref="B135:C135">
    <cfRule type="cellIs" dxfId="111" priority="111" operator="greaterThan">
      <formula>3.5</formula>
    </cfRule>
    <cfRule type="cellIs" dxfId="110" priority="112" operator="lessThan">
      <formula>4</formula>
    </cfRule>
  </conditionalFormatting>
  <conditionalFormatting sqref="D135:T135">
    <cfRule type="cellIs" dxfId="109" priority="109" operator="greaterThan">
      <formula>3.5</formula>
    </cfRule>
    <cfRule type="cellIs" dxfId="108" priority="110" operator="lessThan">
      <formula>4</formula>
    </cfRule>
  </conditionalFormatting>
  <conditionalFormatting sqref="B161:C161">
    <cfRule type="cellIs" dxfId="107" priority="107" operator="greaterThan">
      <formula>3.5</formula>
    </cfRule>
    <cfRule type="cellIs" dxfId="106" priority="108" operator="lessThan">
      <formula>4</formula>
    </cfRule>
  </conditionalFormatting>
  <conditionalFormatting sqref="D161:T161">
    <cfRule type="cellIs" dxfId="105" priority="105" operator="greaterThan">
      <formula>3.5</formula>
    </cfRule>
    <cfRule type="cellIs" dxfId="104" priority="106" operator="lessThan">
      <formula>4</formula>
    </cfRule>
  </conditionalFormatting>
  <conditionalFormatting sqref="B187:C187">
    <cfRule type="cellIs" dxfId="103" priority="103" operator="greaterThan">
      <formula>3.5</formula>
    </cfRule>
    <cfRule type="cellIs" dxfId="102" priority="104" operator="lessThan">
      <formula>4</formula>
    </cfRule>
  </conditionalFormatting>
  <conditionalFormatting sqref="D187:T187">
    <cfRule type="cellIs" dxfId="101" priority="101" operator="greaterThan">
      <formula>3.5</formula>
    </cfRule>
    <cfRule type="cellIs" dxfId="100" priority="102" operator="lessThan">
      <formula>4</formula>
    </cfRule>
  </conditionalFormatting>
  <conditionalFormatting sqref="B213:C213">
    <cfRule type="cellIs" dxfId="99" priority="99" operator="greaterThan">
      <formula>3.5</formula>
    </cfRule>
    <cfRule type="cellIs" dxfId="98" priority="100" operator="lessThan">
      <formula>4</formula>
    </cfRule>
  </conditionalFormatting>
  <conditionalFormatting sqref="D213:T213">
    <cfRule type="cellIs" dxfId="97" priority="97" operator="greaterThan">
      <formula>3.5</formula>
    </cfRule>
    <cfRule type="cellIs" dxfId="96" priority="98" operator="lessThan">
      <formula>4</formula>
    </cfRule>
  </conditionalFormatting>
  <conditionalFormatting sqref="B239:C239">
    <cfRule type="cellIs" dxfId="95" priority="95" operator="greaterThan">
      <formula>3.5</formula>
    </cfRule>
    <cfRule type="cellIs" dxfId="94" priority="96" operator="lessThan">
      <formula>4</formula>
    </cfRule>
  </conditionalFormatting>
  <conditionalFormatting sqref="D239:T239">
    <cfRule type="cellIs" dxfId="93" priority="93" operator="greaterThan">
      <formula>3.5</formula>
    </cfRule>
    <cfRule type="cellIs" dxfId="92" priority="94" operator="lessThan">
      <formula>4</formula>
    </cfRule>
  </conditionalFormatting>
  <conditionalFormatting sqref="B265:C265">
    <cfRule type="cellIs" dxfId="91" priority="91" operator="greaterThan">
      <formula>3.5</formula>
    </cfRule>
    <cfRule type="cellIs" dxfId="90" priority="92" operator="lessThan">
      <formula>4</formula>
    </cfRule>
  </conditionalFormatting>
  <conditionalFormatting sqref="D265:T265">
    <cfRule type="cellIs" dxfId="89" priority="89" operator="greaterThan">
      <formula>3.5</formula>
    </cfRule>
    <cfRule type="cellIs" dxfId="88" priority="90" operator="lessThan">
      <formula>4</formula>
    </cfRule>
  </conditionalFormatting>
  <conditionalFormatting sqref="B291:C291">
    <cfRule type="cellIs" dxfId="87" priority="87" operator="greaterThan">
      <formula>3.5</formula>
    </cfRule>
    <cfRule type="cellIs" dxfId="86" priority="88" operator="lessThan">
      <formula>4</formula>
    </cfRule>
  </conditionalFormatting>
  <conditionalFormatting sqref="D291:T291">
    <cfRule type="cellIs" dxfId="85" priority="85" operator="greaterThan">
      <formula>3.5</formula>
    </cfRule>
    <cfRule type="cellIs" dxfId="84" priority="86" operator="lessThan">
      <formula>4</formula>
    </cfRule>
  </conditionalFormatting>
  <conditionalFormatting sqref="B317:C317">
    <cfRule type="cellIs" dxfId="83" priority="83" operator="greaterThan">
      <formula>3.5</formula>
    </cfRule>
    <cfRule type="cellIs" dxfId="82" priority="84" operator="lessThan">
      <formula>4</formula>
    </cfRule>
  </conditionalFormatting>
  <conditionalFormatting sqref="D317:T317">
    <cfRule type="cellIs" dxfId="81" priority="81" operator="greaterThan">
      <formula>3.5</formula>
    </cfRule>
    <cfRule type="cellIs" dxfId="80" priority="82" operator="lessThan">
      <formula>4</formula>
    </cfRule>
  </conditionalFormatting>
  <conditionalFormatting sqref="B343:C343">
    <cfRule type="cellIs" dxfId="79" priority="79" operator="greaterThan">
      <formula>3.5</formula>
    </cfRule>
    <cfRule type="cellIs" dxfId="78" priority="80" operator="lessThan">
      <formula>4</formula>
    </cfRule>
  </conditionalFormatting>
  <conditionalFormatting sqref="D343:T343">
    <cfRule type="cellIs" dxfId="77" priority="77" operator="greaterThan">
      <formula>3.5</formula>
    </cfRule>
    <cfRule type="cellIs" dxfId="76" priority="78" operator="lessThan">
      <formula>4</formula>
    </cfRule>
  </conditionalFormatting>
  <conditionalFormatting sqref="B369:C369">
    <cfRule type="cellIs" dxfId="75" priority="75" operator="greaterThan">
      <formula>3.5</formula>
    </cfRule>
    <cfRule type="cellIs" dxfId="74" priority="76" operator="lessThan">
      <formula>4</formula>
    </cfRule>
  </conditionalFormatting>
  <conditionalFormatting sqref="D369:T369">
    <cfRule type="cellIs" dxfId="73" priority="73" operator="greaterThan">
      <formula>3.5</formula>
    </cfRule>
    <cfRule type="cellIs" dxfId="72" priority="74" operator="lessThan">
      <formula>4</formula>
    </cfRule>
  </conditionalFormatting>
  <conditionalFormatting sqref="B395:C395">
    <cfRule type="cellIs" dxfId="71" priority="71" operator="greaterThan">
      <formula>3.5</formula>
    </cfRule>
    <cfRule type="cellIs" dxfId="70" priority="72" operator="lessThan">
      <formula>4</formula>
    </cfRule>
  </conditionalFormatting>
  <conditionalFormatting sqref="D395:T395">
    <cfRule type="cellIs" dxfId="69" priority="69" operator="greaterThan">
      <formula>3.5</formula>
    </cfRule>
    <cfRule type="cellIs" dxfId="68" priority="70" operator="lessThan">
      <formula>4</formula>
    </cfRule>
  </conditionalFormatting>
  <conditionalFormatting sqref="B421:C421">
    <cfRule type="cellIs" dxfId="67" priority="67" operator="greaterThan">
      <formula>3.5</formula>
    </cfRule>
    <cfRule type="cellIs" dxfId="66" priority="68" operator="lessThan">
      <formula>4</formula>
    </cfRule>
  </conditionalFormatting>
  <conditionalFormatting sqref="D421:T421">
    <cfRule type="cellIs" dxfId="65" priority="65" operator="greaterThan">
      <formula>3.5</formula>
    </cfRule>
    <cfRule type="cellIs" dxfId="64" priority="66" operator="lessThan">
      <formula>4</formula>
    </cfRule>
  </conditionalFormatting>
  <conditionalFormatting sqref="B447:C447">
    <cfRule type="cellIs" dxfId="63" priority="63" operator="greaterThan">
      <formula>3.5</formula>
    </cfRule>
    <cfRule type="cellIs" dxfId="62" priority="64" operator="lessThan">
      <formula>4</formula>
    </cfRule>
  </conditionalFormatting>
  <conditionalFormatting sqref="D447:T447">
    <cfRule type="cellIs" dxfId="61" priority="61" operator="greaterThan">
      <formula>3.5</formula>
    </cfRule>
    <cfRule type="cellIs" dxfId="60" priority="62" operator="lessThan">
      <formula>4</formula>
    </cfRule>
  </conditionalFormatting>
  <conditionalFormatting sqref="B473:C473">
    <cfRule type="cellIs" dxfId="59" priority="59" operator="greaterThan">
      <formula>3.5</formula>
    </cfRule>
    <cfRule type="cellIs" dxfId="58" priority="60" operator="lessThan">
      <formula>4</formula>
    </cfRule>
  </conditionalFormatting>
  <conditionalFormatting sqref="D473:T473">
    <cfRule type="cellIs" dxfId="57" priority="57" operator="greaterThan">
      <formula>3.5</formula>
    </cfRule>
    <cfRule type="cellIs" dxfId="56" priority="58" operator="lessThan">
      <formula>4</formula>
    </cfRule>
  </conditionalFormatting>
  <conditionalFormatting sqref="B499:C499">
    <cfRule type="cellIs" dxfId="55" priority="55" operator="greaterThan">
      <formula>3.5</formula>
    </cfRule>
    <cfRule type="cellIs" dxfId="54" priority="56" operator="lessThan">
      <formula>4</formula>
    </cfRule>
  </conditionalFormatting>
  <conditionalFormatting sqref="D499:T499">
    <cfRule type="cellIs" dxfId="53" priority="53" operator="greaterThan">
      <formula>3.5</formula>
    </cfRule>
    <cfRule type="cellIs" dxfId="52" priority="54" operator="lessThan">
      <formula>4</formula>
    </cfRule>
  </conditionalFormatting>
  <conditionalFormatting sqref="B525:C525">
    <cfRule type="cellIs" dxfId="51" priority="51" operator="greaterThan">
      <formula>3.5</formula>
    </cfRule>
    <cfRule type="cellIs" dxfId="50" priority="52" operator="lessThan">
      <formula>4</formula>
    </cfRule>
  </conditionalFormatting>
  <conditionalFormatting sqref="D525:T525">
    <cfRule type="cellIs" dxfId="49" priority="49" operator="greaterThan">
      <formula>3.5</formula>
    </cfRule>
    <cfRule type="cellIs" dxfId="48" priority="50" operator="lessThan">
      <formula>4</formula>
    </cfRule>
  </conditionalFormatting>
  <conditionalFormatting sqref="B577:C577">
    <cfRule type="cellIs" dxfId="47" priority="47" operator="greaterThan">
      <formula>3.5</formula>
    </cfRule>
    <cfRule type="cellIs" dxfId="46" priority="48" operator="lessThan">
      <formula>4</formula>
    </cfRule>
  </conditionalFormatting>
  <conditionalFormatting sqref="D577:T577">
    <cfRule type="cellIs" dxfId="45" priority="45" operator="greaterThan">
      <formula>3.5</formula>
    </cfRule>
    <cfRule type="cellIs" dxfId="44" priority="46" operator="lessThan">
      <formula>4</formula>
    </cfRule>
  </conditionalFormatting>
  <conditionalFormatting sqref="B603:C603">
    <cfRule type="cellIs" dxfId="43" priority="43" operator="greaterThan">
      <formula>3.5</formula>
    </cfRule>
    <cfRule type="cellIs" dxfId="42" priority="44" operator="lessThan">
      <formula>4</formula>
    </cfRule>
  </conditionalFormatting>
  <conditionalFormatting sqref="D603:T603">
    <cfRule type="cellIs" dxfId="41" priority="41" operator="greaterThan">
      <formula>3.5</formula>
    </cfRule>
    <cfRule type="cellIs" dxfId="40" priority="42" operator="lessThan">
      <formula>4</formula>
    </cfRule>
  </conditionalFormatting>
  <conditionalFormatting sqref="B629:C629">
    <cfRule type="cellIs" dxfId="39" priority="39" operator="greaterThan">
      <formula>3.5</formula>
    </cfRule>
    <cfRule type="cellIs" dxfId="38" priority="40" operator="lessThan">
      <formula>4</formula>
    </cfRule>
  </conditionalFormatting>
  <conditionalFormatting sqref="D629:T629">
    <cfRule type="cellIs" dxfId="37" priority="37" operator="greaterThan">
      <formula>3.5</formula>
    </cfRule>
    <cfRule type="cellIs" dxfId="36" priority="38" operator="lessThan">
      <formula>4</formula>
    </cfRule>
  </conditionalFormatting>
  <conditionalFormatting sqref="B655:C655">
    <cfRule type="cellIs" dxfId="35" priority="35" operator="greaterThan">
      <formula>3.5</formula>
    </cfRule>
    <cfRule type="cellIs" dxfId="34" priority="36" operator="lessThan">
      <formula>4</formula>
    </cfRule>
  </conditionalFormatting>
  <conditionalFormatting sqref="D655:T655">
    <cfRule type="cellIs" dxfId="33" priority="33" operator="greaterThan">
      <formula>3.5</formula>
    </cfRule>
    <cfRule type="cellIs" dxfId="32" priority="34" operator="lessThan">
      <formula>4</formula>
    </cfRule>
  </conditionalFormatting>
  <conditionalFormatting sqref="B681:C681">
    <cfRule type="cellIs" dxfId="31" priority="31" operator="greaterThan">
      <formula>3.5</formula>
    </cfRule>
    <cfRule type="cellIs" dxfId="30" priority="32" operator="lessThan">
      <formula>4</formula>
    </cfRule>
  </conditionalFormatting>
  <conditionalFormatting sqref="D681:T681">
    <cfRule type="cellIs" dxfId="29" priority="29" operator="greaterThan">
      <formula>3.5</formula>
    </cfRule>
    <cfRule type="cellIs" dxfId="28" priority="30" operator="lessThan">
      <formula>4</formula>
    </cfRule>
  </conditionalFormatting>
  <conditionalFormatting sqref="B707:C707">
    <cfRule type="cellIs" dxfId="27" priority="27" operator="greaterThan">
      <formula>3.5</formula>
    </cfRule>
    <cfRule type="cellIs" dxfId="26" priority="28" operator="lessThan">
      <formula>4</formula>
    </cfRule>
  </conditionalFormatting>
  <conditionalFormatting sqref="D707:T707">
    <cfRule type="cellIs" dxfId="25" priority="25" operator="greaterThan">
      <formula>3.5</formula>
    </cfRule>
    <cfRule type="cellIs" dxfId="24" priority="26" operator="lessThan">
      <formula>4</formula>
    </cfRule>
  </conditionalFormatting>
  <conditionalFormatting sqref="B733:C733">
    <cfRule type="cellIs" dxfId="23" priority="23" operator="greaterThan">
      <formula>3.5</formula>
    </cfRule>
    <cfRule type="cellIs" dxfId="22" priority="24" operator="lessThan">
      <formula>4</formula>
    </cfRule>
  </conditionalFormatting>
  <conditionalFormatting sqref="D733:T733">
    <cfRule type="cellIs" dxfId="21" priority="21" operator="greaterThan">
      <formula>3.5</formula>
    </cfRule>
    <cfRule type="cellIs" dxfId="20" priority="22" operator="lessThan">
      <formula>4</formula>
    </cfRule>
  </conditionalFormatting>
  <conditionalFormatting sqref="B760:C760">
    <cfRule type="cellIs" dxfId="19" priority="19" operator="greaterThan">
      <formula>3.5</formula>
    </cfRule>
    <cfRule type="cellIs" dxfId="18" priority="20" operator="lessThan">
      <formula>4</formula>
    </cfRule>
  </conditionalFormatting>
  <conditionalFormatting sqref="D760:T760">
    <cfRule type="cellIs" dxfId="17" priority="17" operator="greaterThan">
      <formula>3.5</formula>
    </cfRule>
    <cfRule type="cellIs" dxfId="16" priority="18" operator="lessThan">
      <formula>4</formula>
    </cfRule>
  </conditionalFormatting>
  <conditionalFormatting sqref="B786:C786">
    <cfRule type="cellIs" dxfId="15" priority="15" operator="greaterThan">
      <formula>3.5</formula>
    </cfRule>
    <cfRule type="cellIs" dxfId="14" priority="16" operator="lessThan">
      <formula>4</formula>
    </cfRule>
  </conditionalFormatting>
  <conditionalFormatting sqref="D786:T786">
    <cfRule type="cellIs" dxfId="13" priority="13" operator="greaterThan">
      <formula>3.5</formula>
    </cfRule>
    <cfRule type="cellIs" dxfId="12" priority="14" operator="lessThan">
      <formula>4</formula>
    </cfRule>
  </conditionalFormatting>
  <conditionalFormatting sqref="B812:C812">
    <cfRule type="cellIs" dxfId="11" priority="11" operator="greaterThan">
      <formula>3.5</formula>
    </cfRule>
    <cfRule type="cellIs" dxfId="10" priority="12" operator="lessThan">
      <formula>4</formula>
    </cfRule>
  </conditionalFormatting>
  <conditionalFormatting sqref="D812:T812">
    <cfRule type="cellIs" dxfId="9" priority="9" operator="greaterThan">
      <formula>3.5</formula>
    </cfRule>
    <cfRule type="cellIs" dxfId="8" priority="10" operator="lessThan">
      <formula>4</formula>
    </cfRule>
  </conditionalFormatting>
  <conditionalFormatting sqref="B838:C838">
    <cfRule type="cellIs" dxfId="7" priority="7" operator="greaterThan">
      <formula>3.5</formula>
    </cfRule>
    <cfRule type="cellIs" dxfId="6" priority="8" operator="lessThan">
      <formula>4</formula>
    </cfRule>
  </conditionalFormatting>
  <conditionalFormatting sqref="D838:T838">
    <cfRule type="cellIs" dxfId="5" priority="5" operator="greaterThan">
      <formula>3.5</formula>
    </cfRule>
    <cfRule type="cellIs" dxfId="4" priority="6" operator="lessThan">
      <formula>4</formula>
    </cfRule>
  </conditionalFormatting>
  <conditionalFormatting sqref="B890:C890">
    <cfRule type="cellIs" dxfId="3" priority="3" operator="greaterThan">
      <formula>3.5</formula>
    </cfRule>
    <cfRule type="cellIs" dxfId="2" priority="4" operator="lessThan">
      <formula>4</formula>
    </cfRule>
  </conditionalFormatting>
  <conditionalFormatting sqref="D890:T890">
    <cfRule type="cellIs" dxfId="1" priority="1" operator="greaterThan">
      <formula>3.5</formula>
    </cfRule>
    <cfRule type="cellIs" dxfId="0" priority="2" operator="lessThan">
      <formula>4</formula>
    </cfRule>
  </conditionalFormatting>
  <pageMargins left="0.15748031496062992" right="0.15748031496062992" top="1.1811023622047245" bottom="1.1811023622047245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>
    <tabColor rgb="FF00B0F0"/>
  </sheetPr>
  <dimension ref="A1:K20"/>
  <sheetViews>
    <sheetView workbookViewId="0">
      <selection activeCell="G20" sqref="G20"/>
    </sheetView>
  </sheetViews>
  <sheetFormatPr defaultColWidth="11.42578125" defaultRowHeight="12.75" x14ac:dyDescent="0.2"/>
  <cols>
    <col min="1" max="1" width="44.42578125" style="250" customWidth="1"/>
    <col min="2" max="4" width="10.7109375" style="250" customWidth="1"/>
    <col min="5" max="5" width="12" style="250" customWidth="1"/>
    <col min="6" max="9" width="10.7109375" style="250" customWidth="1"/>
    <col min="10" max="16384" width="11.42578125" style="250"/>
  </cols>
  <sheetData>
    <row r="1" spans="1:11" ht="18.75" thickBot="1" x14ac:dyDescent="0.3">
      <c r="A1" s="314" t="s">
        <v>71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1" s="253" customFormat="1" ht="16.5" thickBot="1" x14ac:dyDescent="0.3">
      <c r="A2" s="251"/>
      <c r="B2" s="315" t="s">
        <v>18</v>
      </c>
      <c r="C2" s="316"/>
      <c r="D2" s="310" t="s">
        <v>19</v>
      </c>
      <c r="E2" s="311"/>
      <c r="F2" s="252"/>
      <c r="G2" s="252"/>
      <c r="H2" s="252"/>
    </row>
    <row r="3" spans="1:11" ht="13.5" thickBot="1" x14ac:dyDescent="0.25">
      <c r="A3" s="254" t="s">
        <v>71</v>
      </c>
      <c r="B3" s="317">
        <f>AVERAGE(B20:C20)</f>
        <v>84</v>
      </c>
      <c r="C3" s="318"/>
      <c r="D3" s="312">
        <f>AVERAGE(D20:I20)</f>
        <v>85.166666666666671</v>
      </c>
      <c r="E3" s="313"/>
      <c r="F3" s="255"/>
      <c r="G3" s="255"/>
      <c r="H3" s="255"/>
    </row>
    <row r="17" spans="1:10" s="256" customFormat="1" ht="26.25" thickBot="1" x14ac:dyDescent="0.4">
      <c r="A17" s="314" t="s">
        <v>85</v>
      </c>
      <c r="B17" s="314"/>
      <c r="C17" s="314"/>
      <c r="D17" s="314"/>
      <c r="E17" s="314"/>
      <c r="F17" s="314"/>
      <c r="G17" s="314"/>
      <c r="H17" s="314"/>
      <c r="I17" s="314"/>
      <c r="J17" s="314"/>
    </row>
    <row r="18" spans="1:10" ht="15.75" x14ac:dyDescent="0.25">
      <c r="A18" s="257"/>
      <c r="B18" s="306" t="s">
        <v>18</v>
      </c>
      <c r="C18" s="306"/>
      <c r="D18" s="307" t="s">
        <v>19</v>
      </c>
      <c r="E18" s="308"/>
      <c r="F18" s="308"/>
      <c r="G18" s="308"/>
      <c r="H18" s="308"/>
      <c r="I18" s="309"/>
    </row>
    <row r="19" spans="1:10" ht="38.25" x14ac:dyDescent="0.2">
      <c r="A19" s="258"/>
      <c r="B19" s="259" t="s">
        <v>39</v>
      </c>
      <c r="C19" s="259" t="s">
        <v>3</v>
      </c>
      <c r="D19" s="259" t="s">
        <v>4</v>
      </c>
      <c r="E19" s="259" t="s">
        <v>5</v>
      </c>
      <c r="F19" s="259" t="s">
        <v>36</v>
      </c>
      <c r="G19" s="259" t="s">
        <v>40</v>
      </c>
      <c r="H19" s="259" t="s">
        <v>35</v>
      </c>
      <c r="I19" s="259" t="s">
        <v>8</v>
      </c>
    </row>
    <row r="20" spans="1:10" ht="26.25" thickBot="1" x14ac:dyDescent="0.25">
      <c r="A20" s="260" t="s">
        <v>85</v>
      </c>
      <c r="B20" s="261">
        <f>SUM('инд. оценки 1 кл.'!E5:E39)</f>
        <v>90</v>
      </c>
      <c r="C20" s="261">
        <f>SUM('инд. оценки 1 кл.'!H5:H39)</f>
        <v>78</v>
      </c>
      <c r="D20" s="261">
        <f>SUM('инд. оценки 1 кл.'!K5:K39)</f>
        <v>66</v>
      </c>
      <c r="E20" s="261">
        <f>SUM('инд. оценки 1 кл.'!N5:N39)</f>
        <v>94</v>
      </c>
      <c r="F20" s="261">
        <f>SUM('инд. оценки 1 кл.'!Q5:Q39)</f>
        <v>93</v>
      </c>
      <c r="G20" s="261">
        <f>SUM('инд. оценки 1 кл.'!T5:T39)</f>
        <v>69</v>
      </c>
      <c r="H20" s="261">
        <f>SUM('инд. оценки 1 кл.'!W5:W39)</f>
        <v>100</v>
      </c>
      <c r="I20" s="261">
        <f>SUM('инд. оценки 1 кл.'!Z5:Z39)</f>
        <v>89</v>
      </c>
    </row>
  </sheetData>
  <sheetProtection password="CF36" sheet="1"/>
  <mergeCells count="8">
    <mergeCell ref="B18:C18"/>
    <mergeCell ref="D18:I18"/>
    <mergeCell ref="D2:E2"/>
    <mergeCell ref="D3:E3"/>
    <mergeCell ref="A1:K1"/>
    <mergeCell ref="B2:C2"/>
    <mergeCell ref="B3:C3"/>
    <mergeCell ref="A17:J17"/>
  </mergeCells>
  <phoneticPr fontId="3" type="noConversion"/>
  <pageMargins left="0.31496062992125984" right="0.31496062992125984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rgb="FF00B0F0"/>
  </sheetPr>
  <dimension ref="A1:Q1189"/>
  <sheetViews>
    <sheetView topLeftCell="A485" zoomScalePageLayoutView="90" workbookViewId="0">
      <selection activeCell="C41" sqref="C41"/>
    </sheetView>
  </sheetViews>
  <sheetFormatPr defaultColWidth="8.7109375" defaultRowHeight="12.75" x14ac:dyDescent="0.2"/>
  <cols>
    <col min="1" max="1" width="26" customWidth="1"/>
    <col min="2" max="9" width="8.7109375" customWidth="1"/>
  </cols>
  <sheetData>
    <row r="1" spans="1:13" ht="24" customHeight="1" x14ac:dyDescent="0.2">
      <c r="A1" s="326" t="s">
        <v>61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</row>
    <row r="2" spans="1:13" ht="16.5" thickBot="1" x14ac:dyDescent="0.3">
      <c r="A2" s="327" t="str">
        <f>A5</f>
        <v>Афонина Виктория</v>
      </c>
      <c r="B2" s="327"/>
      <c r="C2" s="327"/>
      <c r="D2" s="327"/>
      <c r="E2" s="327"/>
      <c r="F2" s="327"/>
      <c r="G2" s="327"/>
      <c r="H2" s="327"/>
      <c r="I2" s="327"/>
      <c r="M2">
        <v>1</v>
      </c>
    </row>
    <row r="3" spans="1:13" x14ac:dyDescent="0.2">
      <c r="A3" s="16"/>
      <c r="B3" s="328" t="s">
        <v>18</v>
      </c>
      <c r="C3" s="329"/>
      <c r="D3" s="330" t="s">
        <v>19</v>
      </c>
      <c r="E3" s="328" t="s">
        <v>19</v>
      </c>
      <c r="F3" s="329"/>
      <c r="G3" s="329"/>
      <c r="H3" s="329"/>
      <c r="I3" s="329"/>
    </row>
    <row r="4" spans="1:13" ht="51.75" thickBot="1" x14ac:dyDescent="0.25">
      <c r="A4" s="17"/>
      <c r="B4" s="18" t="s">
        <v>39</v>
      </c>
      <c r="C4" s="19" t="s">
        <v>3</v>
      </c>
      <c r="D4" s="20" t="s">
        <v>4</v>
      </c>
      <c r="E4" s="18" t="s">
        <v>5</v>
      </c>
      <c r="F4" s="19" t="s">
        <v>36</v>
      </c>
      <c r="G4" s="19" t="s">
        <v>40</v>
      </c>
      <c r="H4" s="19" t="s">
        <v>35</v>
      </c>
      <c r="I4" s="19" t="s">
        <v>8</v>
      </c>
    </row>
    <row r="5" spans="1:13" x14ac:dyDescent="0.2">
      <c r="A5" s="21" t="str">
        <f>'инд. оценки 1 кл.'!B5</f>
        <v>Афонина Виктория</v>
      </c>
      <c r="B5" s="22">
        <f>'инд. оценки 1 кл.'!E5</f>
        <v>3</v>
      </c>
      <c r="C5" s="23">
        <f>'инд. оценки 1 кл.'!H5</f>
        <v>3</v>
      </c>
      <c r="D5" s="24">
        <f>'инд. оценки 1 кл.'!K5</f>
        <v>3</v>
      </c>
      <c r="E5" s="22">
        <f>'инд. оценки 1 кл.'!N5</f>
        <v>4</v>
      </c>
      <c r="F5" s="23">
        <f>'инд. оценки 1 кл.'!Q5</f>
        <v>4</v>
      </c>
      <c r="G5" s="23">
        <f>'инд. оценки 1 кл.'!T5</f>
        <v>1</v>
      </c>
      <c r="H5" s="23">
        <f>'инд. оценки 1 кл.'!W5</f>
        <v>3</v>
      </c>
      <c r="I5" s="23">
        <f>'инд. оценки 1 кл.'!Z5</f>
        <v>2</v>
      </c>
    </row>
    <row r="6" spans="1:13" x14ac:dyDescent="0.2">
      <c r="A6" s="25" t="s">
        <v>46</v>
      </c>
      <c r="B6" s="26">
        <f>'группы 1 кл.'!C3</f>
        <v>2</v>
      </c>
      <c r="C6" s="26">
        <f>'группы 1 кл.'!D3</f>
        <v>4</v>
      </c>
      <c r="D6" s="26">
        <f>'группы 1 кл.'!E3</f>
        <v>3</v>
      </c>
      <c r="E6" s="26">
        <f>'группы 1 кл.'!F3</f>
        <v>3</v>
      </c>
      <c r="F6" s="26">
        <f>'группы 1 кл.'!G3</f>
        <v>3</v>
      </c>
      <c r="G6" s="26">
        <f>'группы 1 кл.'!H3</f>
        <v>4</v>
      </c>
      <c r="H6" s="26">
        <f>'группы 1 кл.'!I3</f>
        <v>3</v>
      </c>
      <c r="I6" s="26">
        <f>'группы 1 кл.'!J3</f>
        <v>4</v>
      </c>
    </row>
    <row r="8" spans="1:13" ht="13.5" thickBot="1" x14ac:dyDescent="0.25"/>
    <row r="9" spans="1:13" x14ac:dyDescent="0.2">
      <c r="A9" s="331" t="s">
        <v>42</v>
      </c>
      <c r="B9" s="332"/>
      <c r="C9" s="332"/>
      <c r="D9" s="333"/>
    </row>
    <row r="10" spans="1:13" ht="13.5" thickBot="1" x14ac:dyDescent="0.25">
      <c r="A10" s="334"/>
      <c r="B10" s="335"/>
      <c r="C10" s="335"/>
      <c r="D10" s="336"/>
    </row>
    <row r="11" spans="1:13" x14ac:dyDescent="0.2">
      <c r="A11" s="30" t="s">
        <v>58</v>
      </c>
      <c r="B11" s="319">
        <f>SUM(B5:I5)</f>
        <v>23</v>
      </c>
      <c r="C11" s="320"/>
      <c r="D11" s="321"/>
    </row>
    <row r="12" spans="1:13" x14ac:dyDescent="0.2">
      <c r="A12" s="31" t="s">
        <v>48</v>
      </c>
      <c r="B12" s="322">
        <f>'группы 1 кл.'!K3</f>
        <v>3</v>
      </c>
      <c r="C12" s="323"/>
      <c r="D12" s="324"/>
    </row>
    <row r="21" spans="1:4" ht="12.75" customHeight="1" x14ac:dyDescent="0.2"/>
    <row r="22" spans="1:4" ht="13.5" customHeight="1" x14ac:dyDescent="0.2"/>
    <row r="24" spans="1:4" x14ac:dyDescent="0.2">
      <c r="A24" s="36"/>
      <c r="B24" s="36"/>
      <c r="C24" s="36"/>
      <c r="D24" s="36"/>
    </row>
    <row r="25" spans="1:4" x14ac:dyDescent="0.2">
      <c r="A25" s="36"/>
      <c r="B25" s="36"/>
      <c r="C25" s="36"/>
      <c r="D25" s="36"/>
    </row>
    <row r="26" spans="1:4" ht="12.75" customHeight="1" x14ac:dyDescent="0.2">
      <c r="A26" s="42"/>
      <c r="B26" s="42"/>
      <c r="C26" s="42"/>
      <c r="D26" s="42"/>
    </row>
    <row r="27" spans="1:4" ht="12.75" customHeight="1" x14ac:dyDescent="0.2">
      <c r="A27" s="42"/>
      <c r="B27" s="42"/>
      <c r="C27" s="42"/>
      <c r="D27" s="42"/>
    </row>
    <row r="28" spans="1:4" x14ac:dyDescent="0.2">
      <c r="A28" s="32"/>
      <c r="B28" s="325"/>
      <c r="C28" s="325"/>
      <c r="D28" s="325"/>
    </row>
    <row r="29" spans="1:4" x14ac:dyDescent="0.2">
      <c r="A29" s="32"/>
      <c r="B29" s="325"/>
      <c r="C29" s="325"/>
      <c r="D29" s="325"/>
    </row>
    <row r="30" spans="1:4" x14ac:dyDescent="0.2">
      <c r="A30" s="36"/>
      <c r="B30" s="36"/>
      <c r="C30" s="36"/>
      <c r="D30" s="36"/>
    </row>
    <row r="36" spans="1:13" ht="18.75" customHeight="1" x14ac:dyDescent="0.2">
      <c r="A36" s="326" t="s">
        <v>61</v>
      </c>
      <c r="B36" s="326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6"/>
    </row>
    <row r="37" spans="1:13" ht="16.5" thickBot="1" x14ac:dyDescent="0.3">
      <c r="A37" s="327" t="str">
        <f>A40</f>
        <v>Байков Егор</v>
      </c>
      <c r="B37" s="327"/>
      <c r="C37" s="327"/>
      <c r="D37" s="327"/>
      <c r="E37" s="327"/>
      <c r="F37" s="327"/>
      <c r="G37" s="327"/>
      <c r="H37" s="327"/>
      <c r="I37" s="327"/>
      <c r="M37">
        <v>2</v>
      </c>
    </row>
    <row r="38" spans="1:13" x14ac:dyDescent="0.2">
      <c r="A38" s="16"/>
      <c r="B38" s="328" t="s">
        <v>18</v>
      </c>
      <c r="C38" s="329"/>
      <c r="D38" s="330" t="s">
        <v>19</v>
      </c>
      <c r="E38" s="328" t="s">
        <v>19</v>
      </c>
      <c r="F38" s="329"/>
      <c r="G38" s="329"/>
      <c r="H38" s="329"/>
      <c r="I38" s="329"/>
    </row>
    <row r="39" spans="1:13" ht="53.25" customHeight="1" thickBot="1" x14ac:dyDescent="0.25">
      <c r="A39" s="17"/>
      <c r="B39" s="18" t="s">
        <v>39</v>
      </c>
      <c r="C39" s="19" t="s">
        <v>3</v>
      </c>
      <c r="D39" s="20" t="s">
        <v>4</v>
      </c>
      <c r="E39" s="18" t="s">
        <v>5</v>
      </c>
      <c r="F39" s="19" t="s">
        <v>36</v>
      </c>
      <c r="G39" s="19" t="s">
        <v>40</v>
      </c>
      <c r="H39" s="19" t="s">
        <v>35</v>
      </c>
      <c r="I39" s="19" t="s">
        <v>8</v>
      </c>
    </row>
    <row r="40" spans="1:13" x14ac:dyDescent="0.2">
      <c r="A40" s="21" t="str">
        <f>'инд. оценки 1 кл.'!B6</f>
        <v>Байков Егор</v>
      </c>
      <c r="B40" s="22">
        <f>'инд. оценки 1 кл.'!E6</f>
        <v>3</v>
      </c>
      <c r="C40" s="23">
        <f>'инд. оценки 1 кл.'!H6</f>
        <v>3</v>
      </c>
      <c r="D40" s="24">
        <f>'инд. оценки 1 кл.'!K6</f>
        <v>3</v>
      </c>
      <c r="E40" s="22">
        <f>'инд. оценки 1 кл.'!N6</f>
        <v>2</v>
      </c>
      <c r="F40" s="23">
        <f>'инд. оценки 1 кл.'!Q6</f>
        <v>4</v>
      </c>
      <c r="G40" s="23">
        <f>'инд. оценки 1 кл.'!T6</f>
        <v>2</v>
      </c>
      <c r="H40" s="23">
        <f>'инд. оценки 1 кл.'!W6</f>
        <v>2</v>
      </c>
      <c r="I40" s="23">
        <f>'инд. оценки 1 кл.'!Z6</f>
        <v>3</v>
      </c>
    </row>
    <row r="41" spans="1:13" x14ac:dyDescent="0.2">
      <c r="A41" s="25" t="s">
        <v>46</v>
      </c>
      <c r="B41" s="26">
        <f>'группы 1 кл.'!C4</f>
        <v>4</v>
      </c>
      <c r="C41" s="26">
        <f>'группы 1 кл.'!D4</f>
        <v>4</v>
      </c>
      <c r="D41" s="26">
        <f>'группы 1 кл.'!E4</f>
        <v>3</v>
      </c>
      <c r="E41" s="26">
        <f>'группы 1 кл.'!F4</f>
        <v>4</v>
      </c>
      <c r="F41" s="26">
        <f>'группы 1 кл.'!G4</f>
        <v>2</v>
      </c>
      <c r="G41" s="26">
        <f>'группы 1 кл.'!H4</f>
        <v>4</v>
      </c>
      <c r="H41" s="26">
        <f>'группы 1 кл.'!I4</f>
        <v>2</v>
      </c>
      <c r="I41" s="26">
        <f>'группы 1 кл.'!J4</f>
        <v>4</v>
      </c>
    </row>
    <row r="43" spans="1:13" ht="13.5" thickBot="1" x14ac:dyDescent="0.25"/>
    <row r="44" spans="1:13" x14ac:dyDescent="0.2">
      <c r="A44" s="331" t="s">
        <v>42</v>
      </c>
      <c r="B44" s="332"/>
      <c r="C44" s="332"/>
      <c r="D44" s="333"/>
    </row>
    <row r="45" spans="1:13" ht="13.5" thickBot="1" x14ac:dyDescent="0.25">
      <c r="A45" s="334"/>
      <c r="B45" s="335"/>
      <c r="C45" s="335"/>
      <c r="D45" s="336"/>
    </row>
    <row r="46" spans="1:13" x14ac:dyDescent="0.2">
      <c r="A46" s="30" t="s">
        <v>58</v>
      </c>
      <c r="B46" s="319">
        <f>SUM(B40:I40)</f>
        <v>22</v>
      </c>
      <c r="C46" s="320"/>
      <c r="D46" s="321"/>
    </row>
    <row r="47" spans="1:13" x14ac:dyDescent="0.2">
      <c r="A47" s="31" t="s">
        <v>48</v>
      </c>
      <c r="B47" s="322">
        <f>'группы 1 кл.'!K4</f>
        <v>4</v>
      </c>
      <c r="C47" s="323"/>
      <c r="D47" s="324"/>
    </row>
    <row r="59" spans="1:17" x14ac:dyDescent="0.2">
      <c r="A59" s="36"/>
      <c r="B59" s="36"/>
      <c r="C59" s="36"/>
      <c r="D59" s="36"/>
    </row>
    <row r="60" spans="1:17" x14ac:dyDescent="0.2">
      <c r="A60" s="36"/>
      <c r="B60" s="36"/>
      <c r="C60" s="36"/>
      <c r="D60" s="36"/>
    </row>
    <row r="61" spans="1:17" ht="12.75" customHeight="1" x14ac:dyDescent="0.2">
      <c r="A61" s="42"/>
      <c r="B61" s="42"/>
      <c r="C61" s="42"/>
      <c r="D61" s="42"/>
      <c r="N61" s="36"/>
      <c r="O61" s="36"/>
      <c r="P61" s="36"/>
      <c r="Q61" s="36"/>
    </row>
    <row r="62" spans="1:17" ht="13.5" customHeight="1" x14ac:dyDescent="0.2">
      <c r="A62" s="42"/>
      <c r="B62" s="42"/>
      <c r="C62" s="42"/>
      <c r="D62" s="42"/>
    </row>
    <row r="63" spans="1:17" x14ac:dyDescent="0.2">
      <c r="A63" s="32"/>
      <c r="B63" s="325"/>
      <c r="C63" s="325"/>
      <c r="D63" s="325"/>
    </row>
    <row r="64" spans="1:17" x14ac:dyDescent="0.2">
      <c r="A64" s="32"/>
      <c r="B64" s="325"/>
      <c r="C64" s="325"/>
      <c r="D64" s="325"/>
    </row>
    <row r="65" spans="1:13" x14ac:dyDescent="0.2">
      <c r="A65" s="36"/>
      <c r="B65" s="36"/>
      <c r="C65" s="36"/>
      <c r="D65" s="36"/>
    </row>
    <row r="71" spans="1:13" ht="21" customHeight="1" x14ac:dyDescent="0.2">
      <c r="A71" s="326" t="s">
        <v>61</v>
      </c>
      <c r="B71" s="326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6"/>
    </row>
    <row r="72" spans="1:13" ht="16.5" thickBot="1" x14ac:dyDescent="0.3">
      <c r="A72" s="327" t="str">
        <f>A75</f>
        <v>Боклаганич Артем</v>
      </c>
      <c r="B72" s="327"/>
      <c r="C72" s="327"/>
      <c r="D72" s="327"/>
      <c r="E72" s="327"/>
      <c r="F72" s="327"/>
      <c r="G72" s="327"/>
      <c r="H72" s="327"/>
      <c r="I72" s="327"/>
      <c r="M72">
        <v>3</v>
      </c>
    </row>
    <row r="73" spans="1:13" x14ac:dyDescent="0.2">
      <c r="A73" s="16"/>
      <c r="B73" s="328" t="s">
        <v>18</v>
      </c>
      <c r="C73" s="329"/>
      <c r="D73" s="330" t="s">
        <v>19</v>
      </c>
      <c r="E73" s="328" t="s">
        <v>19</v>
      </c>
      <c r="F73" s="329"/>
      <c r="G73" s="329"/>
      <c r="H73" s="329"/>
      <c r="I73" s="329"/>
    </row>
    <row r="74" spans="1:13" ht="51.75" thickBot="1" x14ac:dyDescent="0.25">
      <c r="A74" s="17"/>
      <c r="B74" s="18" t="s">
        <v>39</v>
      </c>
      <c r="C74" s="19" t="s">
        <v>3</v>
      </c>
      <c r="D74" s="20" t="s">
        <v>4</v>
      </c>
      <c r="E74" s="18" t="s">
        <v>5</v>
      </c>
      <c r="F74" s="19" t="s">
        <v>36</v>
      </c>
      <c r="G74" s="19" t="s">
        <v>40</v>
      </c>
      <c r="H74" s="19" t="s">
        <v>35</v>
      </c>
      <c r="I74" s="19" t="s">
        <v>8</v>
      </c>
    </row>
    <row r="75" spans="1:13" x14ac:dyDescent="0.2">
      <c r="A75" s="21" t="str">
        <f>'инд. оценки 1 кл.'!B7</f>
        <v>Боклаганич Артем</v>
      </c>
      <c r="B75" s="22">
        <f>'инд. оценки 1 кл.'!E7</f>
        <v>3</v>
      </c>
      <c r="C75" s="23">
        <f>'инд. оценки 1 кл.'!H7</f>
        <v>2</v>
      </c>
      <c r="D75" s="24">
        <f>'инд. оценки 1 кл.'!K7</f>
        <v>2</v>
      </c>
      <c r="E75" s="22">
        <f>'инд. оценки 1 кл.'!N7</f>
        <v>5</v>
      </c>
      <c r="F75" s="23">
        <f>'инд. оценки 1 кл.'!Q7</f>
        <v>1</v>
      </c>
      <c r="G75" s="23">
        <f>'инд. оценки 1 кл.'!T7</f>
        <v>4</v>
      </c>
      <c r="H75" s="23">
        <f>'инд. оценки 1 кл.'!W7</f>
        <v>3</v>
      </c>
      <c r="I75" s="23">
        <f>'инд. оценки 1 кл.'!Z7</f>
        <v>3</v>
      </c>
    </row>
    <row r="76" spans="1:13" x14ac:dyDescent="0.2">
      <c r="A76" s="25" t="s">
        <v>46</v>
      </c>
      <c r="B76" s="26">
        <f>'группы 1 кл.'!C5</f>
        <v>4</v>
      </c>
      <c r="C76" s="26">
        <f>'группы 1 кл.'!D5</f>
        <v>4</v>
      </c>
      <c r="D76" s="26">
        <f>'группы 1 кл.'!E5</f>
        <v>4</v>
      </c>
      <c r="E76" s="26">
        <f>'группы 1 кл.'!F5</f>
        <v>1</v>
      </c>
      <c r="F76" s="26">
        <f>'группы 1 кл.'!G5</f>
        <v>4</v>
      </c>
      <c r="G76" s="26">
        <f>'группы 1 кл.'!H5</f>
        <v>2</v>
      </c>
      <c r="H76" s="26">
        <f>'группы 1 кл.'!I5</f>
        <v>3</v>
      </c>
      <c r="I76" s="26">
        <f>'группы 1 кл.'!J5</f>
        <v>2</v>
      </c>
    </row>
    <row r="78" spans="1:13" ht="13.5" thickBot="1" x14ac:dyDescent="0.25"/>
    <row r="79" spans="1:13" ht="12.75" customHeight="1" x14ac:dyDescent="0.2">
      <c r="A79" s="331" t="s">
        <v>42</v>
      </c>
      <c r="B79" s="332"/>
      <c r="C79" s="332"/>
      <c r="D79" s="333"/>
    </row>
    <row r="80" spans="1:13" ht="13.5" customHeight="1" thickBot="1" x14ac:dyDescent="0.25">
      <c r="A80" s="334"/>
      <c r="B80" s="335"/>
      <c r="C80" s="335"/>
      <c r="D80" s="336"/>
    </row>
    <row r="81" spans="1:4" x14ac:dyDescent="0.2">
      <c r="A81" s="30" t="s">
        <v>58</v>
      </c>
      <c r="B81" s="319">
        <f>SUM(B75:I75)</f>
        <v>23</v>
      </c>
      <c r="C81" s="320"/>
      <c r="D81" s="321"/>
    </row>
    <row r="82" spans="1:4" x14ac:dyDescent="0.2">
      <c r="A82" s="31" t="s">
        <v>48</v>
      </c>
      <c r="B82" s="322">
        <f>MODE(B76:I76)</f>
        <v>4</v>
      </c>
      <c r="C82" s="323"/>
      <c r="D82" s="324"/>
    </row>
    <row r="94" spans="1:4" x14ac:dyDescent="0.2">
      <c r="A94" s="36"/>
      <c r="B94" s="36"/>
      <c r="C94" s="36"/>
      <c r="D94" s="36"/>
    </row>
    <row r="95" spans="1:4" x14ac:dyDescent="0.2">
      <c r="A95" s="36"/>
      <c r="B95" s="36"/>
      <c r="C95" s="36"/>
      <c r="D95" s="36"/>
    </row>
    <row r="96" spans="1:4" ht="12.75" customHeight="1" x14ac:dyDescent="0.2">
      <c r="A96" s="42"/>
      <c r="B96" s="42"/>
      <c r="C96" s="42"/>
      <c r="D96" s="42"/>
    </row>
    <row r="97" spans="1:13" ht="13.5" customHeight="1" x14ac:dyDescent="0.2">
      <c r="A97" s="42"/>
      <c r="B97" s="42"/>
      <c r="C97" s="42"/>
      <c r="D97" s="42"/>
    </row>
    <row r="98" spans="1:13" x14ac:dyDescent="0.2">
      <c r="A98" s="32"/>
      <c r="B98" s="325"/>
      <c r="C98" s="325"/>
      <c r="D98" s="325"/>
    </row>
    <row r="99" spans="1:13" x14ac:dyDescent="0.2">
      <c r="A99" s="32"/>
      <c r="B99" s="325"/>
      <c r="C99" s="325"/>
      <c r="D99" s="325"/>
    </row>
    <row r="100" spans="1:13" x14ac:dyDescent="0.2">
      <c r="A100" s="36"/>
      <c r="B100" s="36"/>
      <c r="C100" s="36"/>
      <c r="D100" s="36"/>
    </row>
    <row r="106" spans="1:13" ht="21" x14ac:dyDescent="0.2">
      <c r="A106" s="326" t="s">
        <v>61</v>
      </c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</row>
    <row r="107" spans="1:13" ht="16.5" thickBot="1" x14ac:dyDescent="0.3">
      <c r="A107" s="327" t="str">
        <f>A110</f>
        <v>Бутакова Мария</v>
      </c>
      <c r="B107" s="327"/>
      <c r="C107" s="327"/>
      <c r="D107" s="327"/>
      <c r="E107" s="327"/>
      <c r="F107" s="327"/>
      <c r="G107" s="327"/>
      <c r="H107" s="327"/>
      <c r="I107" s="327"/>
      <c r="M107">
        <v>4</v>
      </c>
    </row>
    <row r="108" spans="1:13" x14ac:dyDescent="0.2">
      <c r="A108" s="16"/>
      <c r="B108" s="328" t="s">
        <v>18</v>
      </c>
      <c r="C108" s="329"/>
      <c r="D108" s="330" t="s">
        <v>19</v>
      </c>
      <c r="E108" s="328" t="s">
        <v>19</v>
      </c>
      <c r="F108" s="329"/>
      <c r="G108" s="329"/>
      <c r="H108" s="329"/>
      <c r="I108" s="329"/>
    </row>
    <row r="109" spans="1:13" ht="51.75" thickBot="1" x14ac:dyDescent="0.25">
      <c r="A109" s="17"/>
      <c r="B109" s="18" t="s">
        <v>39</v>
      </c>
      <c r="C109" s="19" t="s">
        <v>3</v>
      </c>
      <c r="D109" s="20" t="s">
        <v>4</v>
      </c>
      <c r="E109" s="18" t="s">
        <v>5</v>
      </c>
      <c r="F109" s="19" t="s">
        <v>36</v>
      </c>
      <c r="G109" s="19" t="s">
        <v>40</v>
      </c>
      <c r="H109" s="19" t="s">
        <v>35</v>
      </c>
      <c r="I109" s="19" t="s">
        <v>8</v>
      </c>
    </row>
    <row r="110" spans="1:13" x14ac:dyDescent="0.2">
      <c r="A110" s="21" t="str">
        <f>'инд. оценки 1 кл.'!B8</f>
        <v>Бутакова Мария</v>
      </c>
      <c r="B110" s="22">
        <f>'инд. оценки 1 кл.'!E8</f>
        <v>6</v>
      </c>
      <c r="C110" s="23">
        <f>'инд. оценки 1 кл.'!H8</f>
        <v>4</v>
      </c>
      <c r="D110" s="24">
        <f>'инд. оценки 1 кл.'!K8</f>
        <v>3</v>
      </c>
      <c r="E110" s="22">
        <f>'инд. оценки 1 кл.'!N8</f>
        <v>3</v>
      </c>
      <c r="F110" s="23">
        <f>'инд. оценки 1 кл.'!Q8</f>
        <v>5</v>
      </c>
      <c r="G110" s="23">
        <f>'инд. оценки 1 кл.'!T8</f>
        <v>4</v>
      </c>
      <c r="H110" s="23">
        <f>'инд. оценки 1 кл.'!W8</f>
        <v>5</v>
      </c>
      <c r="I110" s="23">
        <f>'инд. оценки 1 кл.'!Z8</f>
        <v>4</v>
      </c>
    </row>
    <row r="111" spans="1:13" x14ac:dyDescent="0.2">
      <c r="A111" s="25" t="s">
        <v>46</v>
      </c>
      <c r="B111" s="26">
        <f>'группы 1 кл.'!C6</f>
        <v>1</v>
      </c>
      <c r="C111" s="26">
        <f>'группы 1 кл.'!D6</f>
        <v>3</v>
      </c>
      <c r="D111" s="26">
        <f>'группы 1 кл.'!E6</f>
        <v>2</v>
      </c>
      <c r="E111" s="26">
        <f>'группы 1 кл.'!F6</f>
        <v>4</v>
      </c>
      <c r="F111" s="26">
        <f>'группы 1 кл.'!G6</f>
        <v>1</v>
      </c>
      <c r="G111" s="26">
        <f>'группы 1 кл.'!H6</f>
        <v>2</v>
      </c>
      <c r="H111" s="26">
        <f>'группы 1 кл.'!I6</f>
        <v>1</v>
      </c>
      <c r="I111" s="26">
        <f>'группы 1 кл.'!J6</f>
        <v>2</v>
      </c>
    </row>
    <row r="113" spans="1:17" ht="13.5" thickBot="1" x14ac:dyDescent="0.25">
      <c r="N113" s="36"/>
      <c r="O113" s="36"/>
      <c r="P113" s="36"/>
      <c r="Q113" s="36"/>
    </row>
    <row r="114" spans="1:17" x14ac:dyDescent="0.2">
      <c r="A114" s="331" t="s">
        <v>42</v>
      </c>
      <c r="B114" s="332"/>
      <c r="C114" s="332"/>
      <c r="D114" s="333"/>
      <c r="N114" s="36"/>
      <c r="O114" s="36"/>
      <c r="P114" s="36"/>
      <c r="Q114" s="36"/>
    </row>
    <row r="115" spans="1:17" ht="13.5" thickBot="1" x14ac:dyDescent="0.25">
      <c r="A115" s="334"/>
      <c r="B115" s="335"/>
      <c r="C115" s="335"/>
      <c r="D115" s="336"/>
      <c r="N115" s="36"/>
      <c r="O115" s="36"/>
      <c r="P115" s="36"/>
      <c r="Q115" s="36"/>
    </row>
    <row r="116" spans="1:17" x14ac:dyDescent="0.2">
      <c r="A116" s="30" t="s">
        <v>58</v>
      </c>
      <c r="B116" s="319">
        <f>SUM(B110:I110)</f>
        <v>34</v>
      </c>
      <c r="C116" s="320"/>
      <c r="D116" s="321"/>
      <c r="N116" s="36"/>
      <c r="O116" s="36"/>
      <c r="P116" s="36"/>
      <c r="Q116" s="36"/>
    </row>
    <row r="117" spans="1:17" x14ac:dyDescent="0.2">
      <c r="A117" s="31" t="s">
        <v>48</v>
      </c>
      <c r="B117" s="322">
        <f>MODE(B111:I111)</f>
        <v>1</v>
      </c>
      <c r="C117" s="323"/>
      <c r="D117" s="324"/>
      <c r="N117" s="36"/>
      <c r="O117" s="36"/>
      <c r="P117" s="36"/>
      <c r="Q117" s="36"/>
    </row>
    <row r="118" spans="1:17" x14ac:dyDescent="0.2">
      <c r="N118" s="36"/>
      <c r="O118" s="36"/>
      <c r="P118" s="36"/>
      <c r="Q118" s="36"/>
    </row>
    <row r="119" spans="1:17" x14ac:dyDescent="0.2">
      <c r="N119" s="36"/>
      <c r="O119" s="36"/>
      <c r="P119" s="36"/>
      <c r="Q119" s="36"/>
    </row>
    <row r="120" spans="1:17" x14ac:dyDescent="0.2">
      <c r="N120" s="36"/>
      <c r="O120" s="36"/>
      <c r="P120" s="36"/>
      <c r="Q120" s="36"/>
    </row>
    <row r="121" spans="1:17" x14ac:dyDescent="0.2">
      <c r="N121" s="36"/>
      <c r="O121" s="36"/>
      <c r="P121" s="36"/>
      <c r="Q121" s="36"/>
    </row>
    <row r="122" spans="1:17" x14ac:dyDescent="0.2">
      <c r="N122" s="36"/>
      <c r="O122" s="36"/>
      <c r="P122" s="36"/>
      <c r="Q122" s="36"/>
    </row>
    <row r="123" spans="1:17" x14ac:dyDescent="0.2">
      <c r="N123" s="36"/>
      <c r="O123" s="36"/>
      <c r="P123" s="36"/>
      <c r="Q123" s="36"/>
    </row>
    <row r="124" spans="1:17" x14ac:dyDescent="0.2">
      <c r="N124" s="36"/>
      <c r="O124" s="36"/>
      <c r="P124" s="36"/>
      <c r="Q124" s="36"/>
    </row>
    <row r="125" spans="1:17" x14ac:dyDescent="0.2">
      <c r="N125" s="36"/>
      <c r="O125" s="36"/>
      <c r="P125" s="36"/>
      <c r="Q125" s="36"/>
    </row>
    <row r="126" spans="1:17" x14ac:dyDescent="0.2">
      <c r="N126" s="36"/>
      <c r="O126" s="36"/>
      <c r="P126" s="36"/>
      <c r="Q126" s="36"/>
    </row>
    <row r="127" spans="1:17" x14ac:dyDescent="0.2">
      <c r="N127" s="36"/>
      <c r="O127" s="36"/>
      <c r="P127" s="36"/>
      <c r="Q127" s="36"/>
    </row>
    <row r="128" spans="1:17" x14ac:dyDescent="0.2">
      <c r="N128" s="36"/>
      <c r="O128" s="36"/>
      <c r="P128" s="36"/>
      <c r="Q128" s="36"/>
    </row>
    <row r="129" spans="1:17" x14ac:dyDescent="0.2">
      <c r="A129" s="36"/>
      <c r="B129" s="36"/>
      <c r="C129" s="36"/>
      <c r="D129" s="36"/>
      <c r="N129" s="36"/>
      <c r="O129" s="36"/>
      <c r="P129" s="36"/>
      <c r="Q129" s="36"/>
    </row>
    <row r="130" spans="1:17" x14ac:dyDescent="0.2">
      <c r="A130" s="36"/>
      <c r="B130" s="36"/>
      <c r="C130" s="36"/>
      <c r="D130" s="36"/>
      <c r="N130" s="36"/>
      <c r="O130" s="36"/>
      <c r="P130" s="36"/>
      <c r="Q130" s="36"/>
    </row>
    <row r="131" spans="1:17" ht="18.75" x14ac:dyDescent="0.2">
      <c r="A131" s="42"/>
      <c r="B131" s="42"/>
      <c r="C131" s="42"/>
      <c r="D131" s="42"/>
      <c r="N131" s="36"/>
      <c r="O131" s="36"/>
      <c r="P131" s="36"/>
      <c r="Q131" s="36"/>
    </row>
    <row r="132" spans="1:17" ht="18.75" x14ac:dyDescent="0.2">
      <c r="A132" s="42"/>
      <c r="B132" s="42"/>
      <c r="C132" s="42"/>
      <c r="D132" s="42"/>
      <c r="N132" s="36"/>
      <c r="O132" s="36"/>
      <c r="P132" s="36"/>
      <c r="Q132" s="36"/>
    </row>
    <row r="133" spans="1:17" x14ac:dyDescent="0.2">
      <c r="A133" s="32"/>
      <c r="B133" s="325"/>
      <c r="C133" s="325"/>
      <c r="D133" s="325"/>
      <c r="N133" s="36"/>
      <c r="O133" s="36"/>
      <c r="P133" s="36"/>
      <c r="Q133" s="36"/>
    </row>
    <row r="134" spans="1:17" x14ac:dyDescent="0.2">
      <c r="A134" s="32"/>
      <c r="B134" s="325"/>
      <c r="C134" s="325"/>
      <c r="D134" s="325"/>
      <c r="N134" s="36"/>
      <c r="O134" s="36"/>
      <c r="P134" s="36"/>
      <c r="Q134" s="36"/>
    </row>
    <row r="135" spans="1:17" x14ac:dyDescent="0.2">
      <c r="A135" s="36"/>
      <c r="B135" s="36"/>
      <c r="C135" s="36"/>
      <c r="D135" s="36"/>
      <c r="N135" s="36"/>
      <c r="O135" s="36"/>
      <c r="P135" s="36"/>
      <c r="Q135" s="36"/>
    </row>
    <row r="136" spans="1:17" x14ac:dyDescent="0.2">
      <c r="N136" s="36"/>
      <c r="O136" s="36"/>
      <c r="P136" s="36"/>
      <c r="Q136" s="36"/>
    </row>
    <row r="137" spans="1:17" x14ac:dyDescent="0.2">
      <c r="N137" s="36"/>
      <c r="O137" s="36"/>
      <c r="P137" s="36"/>
      <c r="Q137" s="36"/>
    </row>
    <row r="138" spans="1:17" x14ac:dyDescent="0.2">
      <c r="N138" s="36"/>
      <c r="O138" s="36"/>
      <c r="P138" s="36"/>
      <c r="Q138" s="36"/>
    </row>
    <row r="139" spans="1:17" x14ac:dyDescent="0.2">
      <c r="N139" s="36"/>
      <c r="O139" s="36"/>
      <c r="P139" s="36"/>
      <c r="Q139" s="36"/>
    </row>
    <row r="140" spans="1:17" ht="21" x14ac:dyDescent="0.2">
      <c r="A140" s="326" t="s">
        <v>61</v>
      </c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6"/>
      <c r="O140" s="36"/>
      <c r="P140" s="36"/>
      <c r="Q140" s="36"/>
    </row>
    <row r="141" spans="1:17" ht="16.5" thickBot="1" x14ac:dyDescent="0.3">
      <c r="A141" s="327" t="str">
        <f>A144</f>
        <v>Волков Владислав</v>
      </c>
      <c r="B141" s="327"/>
      <c r="C141" s="327"/>
      <c r="D141" s="327"/>
      <c r="E141" s="327"/>
      <c r="F141" s="327"/>
      <c r="G141" s="327"/>
      <c r="H141" s="327"/>
      <c r="I141" s="327"/>
      <c r="M141">
        <v>5</v>
      </c>
      <c r="N141" s="36"/>
      <c r="O141" s="36"/>
      <c r="P141" s="36"/>
      <c r="Q141" s="36"/>
    </row>
    <row r="142" spans="1:17" x14ac:dyDescent="0.2">
      <c r="A142" s="16"/>
      <c r="B142" s="328" t="s">
        <v>18</v>
      </c>
      <c r="C142" s="329"/>
      <c r="D142" s="330" t="s">
        <v>19</v>
      </c>
      <c r="E142" s="328" t="s">
        <v>19</v>
      </c>
      <c r="F142" s="329"/>
      <c r="G142" s="329"/>
      <c r="H142" s="329"/>
      <c r="I142" s="329"/>
      <c r="N142" s="36"/>
      <c r="O142" s="36"/>
      <c r="P142" s="36"/>
      <c r="Q142" s="36"/>
    </row>
    <row r="143" spans="1:17" ht="51.75" thickBot="1" x14ac:dyDescent="0.25">
      <c r="A143" s="17"/>
      <c r="B143" s="18" t="s">
        <v>39</v>
      </c>
      <c r="C143" s="19" t="s">
        <v>3</v>
      </c>
      <c r="D143" s="20" t="s">
        <v>4</v>
      </c>
      <c r="E143" s="18" t="s">
        <v>5</v>
      </c>
      <c r="F143" s="19" t="s">
        <v>36</v>
      </c>
      <c r="G143" s="19" t="s">
        <v>40</v>
      </c>
      <c r="H143" s="19" t="s">
        <v>35</v>
      </c>
      <c r="I143" s="19" t="s">
        <v>8</v>
      </c>
      <c r="N143" s="36"/>
      <c r="O143" s="36"/>
      <c r="P143" s="36"/>
      <c r="Q143" s="36"/>
    </row>
    <row r="144" spans="1:17" x14ac:dyDescent="0.2">
      <c r="A144" s="21" t="str">
        <f>'инд. оценки 1 кл.'!B9</f>
        <v>Волков Владислав</v>
      </c>
      <c r="B144" s="22">
        <f>'инд. оценки 1 кл.'!E9</f>
        <v>3</v>
      </c>
      <c r="C144" s="23">
        <f>'инд. оценки 1 кл.'!H9</f>
        <v>3</v>
      </c>
      <c r="D144" s="24">
        <f>'инд. оценки 1 кл.'!K9</f>
        <v>2</v>
      </c>
      <c r="E144" s="22">
        <f>'инд. оценки 1 кл.'!N9</f>
        <v>4</v>
      </c>
      <c r="F144" s="23">
        <f>'инд. оценки 1 кл.'!Q9</f>
        <v>2</v>
      </c>
      <c r="G144" s="23">
        <f>'инд. оценки 1 кл.'!T9</f>
        <v>2</v>
      </c>
      <c r="H144" s="23">
        <f>'инд. оценки 1 кл.'!W9</f>
        <v>4</v>
      </c>
      <c r="I144" s="23">
        <f>'инд. оценки 1 кл.'!Z9</f>
        <v>2</v>
      </c>
      <c r="N144" s="36"/>
      <c r="O144" s="36"/>
      <c r="P144" s="36"/>
      <c r="Q144" s="36"/>
    </row>
    <row r="145" spans="1:17" x14ac:dyDescent="0.2">
      <c r="A145" s="25" t="s">
        <v>46</v>
      </c>
      <c r="B145" s="26">
        <f>'группы 1 кл.'!C7</f>
        <v>4</v>
      </c>
      <c r="C145" s="26">
        <f>'группы 1 кл.'!D7</f>
        <v>4</v>
      </c>
      <c r="D145" s="26">
        <f>'группы 1 кл.'!E7</f>
        <v>4</v>
      </c>
      <c r="E145" s="26">
        <f>'группы 1 кл.'!F7</f>
        <v>3</v>
      </c>
      <c r="F145" s="26">
        <f>'группы 1 кл.'!G7</f>
        <v>4</v>
      </c>
      <c r="G145" s="26">
        <f>'группы 1 кл.'!H7</f>
        <v>2</v>
      </c>
      <c r="H145" s="26">
        <f>'группы 1 кл.'!I7</f>
        <v>2</v>
      </c>
      <c r="I145" s="26">
        <f>'группы 1 кл.'!J7</f>
        <v>4</v>
      </c>
      <c r="N145" s="36"/>
      <c r="O145" s="36"/>
      <c r="P145" s="36"/>
      <c r="Q145" s="36"/>
    </row>
    <row r="146" spans="1:17" x14ac:dyDescent="0.2">
      <c r="N146" s="36"/>
      <c r="O146" s="36"/>
      <c r="P146" s="36"/>
      <c r="Q146" s="36"/>
    </row>
    <row r="147" spans="1:17" ht="13.5" thickBot="1" x14ac:dyDescent="0.25">
      <c r="N147" s="36"/>
      <c r="O147" s="36"/>
      <c r="P147" s="36"/>
      <c r="Q147" s="36"/>
    </row>
    <row r="148" spans="1:17" x14ac:dyDescent="0.2">
      <c r="A148" s="331" t="s">
        <v>42</v>
      </c>
      <c r="B148" s="332"/>
      <c r="C148" s="332"/>
      <c r="D148" s="333"/>
      <c r="N148" s="36"/>
      <c r="O148" s="36"/>
      <c r="P148" s="36"/>
      <c r="Q148" s="36"/>
    </row>
    <row r="149" spans="1:17" ht="13.5" thickBot="1" x14ac:dyDescent="0.25">
      <c r="A149" s="334"/>
      <c r="B149" s="335"/>
      <c r="C149" s="335"/>
      <c r="D149" s="336"/>
      <c r="N149" s="36"/>
      <c r="O149" s="36"/>
      <c r="P149" s="36"/>
      <c r="Q149" s="36"/>
    </row>
    <row r="150" spans="1:17" x14ac:dyDescent="0.2">
      <c r="A150" s="30" t="s">
        <v>58</v>
      </c>
      <c r="B150" s="319">
        <f>SUM(B144:I144)</f>
        <v>22</v>
      </c>
      <c r="C150" s="320"/>
      <c r="D150" s="321"/>
      <c r="N150" s="36"/>
      <c r="O150" s="36"/>
      <c r="P150" s="36"/>
      <c r="Q150" s="36"/>
    </row>
    <row r="151" spans="1:17" x14ac:dyDescent="0.2">
      <c r="A151" s="31" t="s">
        <v>48</v>
      </c>
      <c r="B151" s="322">
        <f>MODE(B145:I145)</f>
        <v>4</v>
      </c>
      <c r="C151" s="323"/>
      <c r="D151" s="324"/>
      <c r="N151" s="36"/>
      <c r="O151" s="36"/>
      <c r="P151" s="36"/>
      <c r="Q151" s="36"/>
    </row>
    <row r="152" spans="1:17" x14ac:dyDescent="0.2">
      <c r="N152" s="36"/>
      <c r="O152" s="36"/>
      <c r="P152" s="36"/>
      <c r="Q152" s="36"/>
    </row>
    <row r="153" spans="1:17" x14ac:dyDescent="0.2">
      <c r="N153" s="36"/>
      <c r="O153" s="36"/>
      <c r="P153" s="36"/>
      <c r="Q153" s="36"/>
    </row>
    <row r="154" spans="1:17" x14ac:dyDescent="0.2">
      <c r="N154" s="36"/>
      <c r="O154" s="36"/>
      <c r="P154" s="36"/>
      <c r="Q154" s="36"/>
    </row>
    <row r="155" spans="1:17" x14ac:dyDescent="0.2">
      <c r="N155" s="36"/>
      <c r="O155" s="36"/>
      <c r="P155" s="36"/>
      <c r="Q155" s="36"/>
    </row>
    <row r="156" spans="1:17" x14ac:dyDescent="0.2">
      <c r="N156" s="36"/>
      <c r="O156" s="36"/>
      <c r="P156" s="36"/>
      <c r="Q156" s="36"/>
    </row>
    <row r="157" spans="1:17" x14ac:dyDescent="0.2">
      <c r="N157" s="36"/>
      <c r="O157" s="36"/>
      <c r="P157" s="36"/>
      <c r="Q157" s="36"/>
    </row>
    <row r="158" spans="1:17" x14ac:dyDescent="0.2">
      <c r="N158" s="36"/>
      <c r="O158" s="36"/>
      <c r="P158" s="36"/>
      <c r="Q158" s="36"/>
    </row>
    <row r="159" spans="1:17" x14ac:dyDescent="0.2">
      <c r="N159" s="36"/>
      <c r="O159" s="36"/>
      <c r="P159" s="36"/>
      <c r="Q159" s="36"/>
    </row>
    <row r="160" spans="1:17" x14ac:dyDescent="0.2">
      <c r="N160" s="36"/>
      <c r="O160" s="36"/>
      <c r="P160" s="36"/>
      <c r="Q160" s="36"/>
    </row>
    <row r="161" spans="1:17" x14ac:dyDescent="0.2">
      <c r="N161" s="36"/>
      <c r="O161" s="36"/>
      <c r="P161" s="36"/>
      <c r="Q161" s="36"/>
    </row>
    <row r="162" spans="1:17" x14ac:dyDescent="0.2">
      <c r="N162" s="36"/>
      <c r="O162" s="36"/>
      <c r="P162" s="36"/>
      <c r="Q162" s="36"/>
    </row>
    <row r="163" spans="1:17" x14ac:dyDescent="0.2">
      <c r="A163" s="36"/>
      <c r="B163" s="36"/>
      <c r="C163" s="36"/>
      <c r="D163" s="36"/>
      <c r="N163" s="36"/>
      <c r="O163" s="36"/>
      <c r="P163" s="36"/>
      <c r="Q163" s="36"/>
    </row>
    <row r="164" spans="1:17" x14ac:dyDescent="0.2">
      <c r="A164" s="36"/>
      <c r="B164" s="36"/>
      <c r="C164" s="36"/>
      <c r="D164" s="36"/>
      <c r="N164" s="36"/>
      <c r="O164" s="36"/>
      <c r="P164" s="36"/>
      <c r="Q164" s="36"/>
    </row>
    <row r="165" spans="1:17" ht="18.75" x14ac:dyDescent="0.2">
      <c r="A165" s="42"/>
      <c r="B165" s="42"/>
      <c r="C165" s="42"/>
      <c r="D165" s="42"/>
      <c r="N165" s="36"/>
      <c r="O165" s="36"/>
      <c r="P165" s="36"/>
      <c r="Q165" s="36"/>
    </row>
    <row r="166" spans="1:17" ht="18.75" x14ac:dyDescent="0.2">
      <c r="A166" s="42"/>
      <c r="B166" s="42"/>
      <c r="C166" s="42"/>
      <c r="D166" s="42"/>
      <c r="N166" s="36"/>
      <c r="O166" s="36"/>
      <c r="P166" s="36"/>
      <c r="Q166" s="36"/>
    </row>
    <row r="167" spans="1:17" x14ac:dyDescent="0.2">
      <c r="A167" s="32"/>
      <c r="B167" s="325"/>
      <c r="C167" s="325"/>
      <c r="D167" s="325"/>
      <c r="N167" s="36"/>
      <c r="O167" s="36"/>
      <c r="P167" s="36"/>
      <c r="Q167" s="36"/>
    </row>
    <row r="168" spans="1:17" x14ac:dyDescent="0.2">
      <c r="A168" s="32"/>
      <c r="B168" s="325"/>
      <c r="C168" s="325"/>
      <c r="D168" s="325"/>
      <c r="N168" s="36"/>
      <c r="O168" s="36"/>
      <c r="P168" s="36"/>
      <c r="Q168" s="36"/>
    </row>
    <row r="169" spans="1:17" x14ac:dyDescent="0.2">
      <c r="A169" s="36"/>
      <c r="B169" s="36"/>
      <c r="C169" s="36"/>
      <c r="D169" s="36"/>
      <c r="N169" s="36"/>
      <c r="O169" s="36"/>
      <c r="P169" s="36"/>
      <c r="Q169" s="36"/>
    </row>
    <row r="170" spans="1:17" x14ac:dyDescent="0.2">
      <c r="N170" s="36"/>
      <c r="O170" s="36"/>
      <c r="P170" s="36"/>
      <c r="Q170" s="36"/>
    </row>
    <row r="171" spans="1:17" x14ac:dyDescent="0.2">
      <c r="N171" s="36"/>
      <c r="O171" s="36"/>
      <c r="P171" s="36"/>
      <c r="Q171" s="36"/>
    </row>
    <row r="172" spans="1:17" x14ac:dyDescent="0.2">
      <c r="N172" s="36"/>
      <c r="O172" s="36"/>
      <c r="P172" s="36"/>
      <c r="Q172" s="36"/>
    </row>
    <row r="173" spans="1:17" x14ac:dyDescent="0.2">
      <c r="N173" s="36"/>
      <c r="O173" s="36"/>
      <c r="P173" s="36"/>
      <c r="Q173" s="36"/>
    </row>
    <row r="174" spans="1:17" ht="21" x14ac:dyDescent="0.2">
      <c r="A174" s="326" t="s">
        <v>61</v>
      </c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6"/>
      <c r="O174" s="36"/>
      <c r="P174" s="36"/>
      <c r="Q174" s="36"/>
    </row>
    <row r="175" spans="1:17" ht="16.5" thickBot="1" x14ac:dyDescent="0.3">
      <c r="A175" s="327" t="str">
        <f>A178</f>
        <v>Гук Артем</v>
      </c>
      <c r="B175" s="327"/>
      <c r="C175" s="327"/>
      <c r="D175" s="327"/>
      <c r="E175" s="327"/>
      <c r="F175" s="327"/>
      <c r="G175" s="327"/>
      <c r="H175" s="327"/>
      <c r="I175" s="327"/>
      <c r="M175">
        <v>6</v>
      </c>
      <c r="N175" s="36"/>
      <c r="O175" s="36"/>
      <c r="P175" s="36"/>
      <c r="Q175" s="36"/>
    </row>
    <row r="176" spans="1:17" x14ac:dyDescent="0.2">
      <c r="A176" s="16"/>
      <c r="B176" s="328" t="s">
        <v>18</v>
      </c>
      <c r="C176" s="329"/>
      <c r="D176" s="330" t="s">
        <v>19</v>
      </c>
      <c r="E176" s="328" t="s">
        <v>19</v>
      </c>
      <c r="F176" s="329"/>
      <c r="G176" s="329"/>
      <c r="H176" s="329"/>
      <c r="I176" s="329"/>
      <c r="N176" s="36"/>
      <c r="O176" s="36"/>
      <c r="P176" s="36"/>
      <c r="Q176" s="36"/>
    </row>
    <row r="177" spans="1:17" ht="51.75" thickBot="1" x14ac:dyDescent="0.25">
      <c r="A177" s="17"/>
      <c r="B177" s="18" t="s">
        <v>39</v>
      </c>
      <c r="C177" s="19" t="s">
        <v>3</v>
      </c>
      <c r="D177" s="20" t="s">
        <v>4</v>
      </c>
      <c r="E177" s="18" t="s">
        <v>5</v>
      </c>
      <c r="F177" s="19" t="s">
        <v>36</v>
      </c>
      <c r="G177" s="19" t="s">
        <v>40</v>
      </c>
      <c r="H177" s="19" t="s">
        <v>35</v>
      </c>
      <c r="I177" s="19" t="s">
        <v>8</v>
      </c>
      <c r="N177" s="36"/>
      <c r="O177" s="36"/>
      <c r="P177" s="36"/>
      <c r="Q177" s="36"/>
    </row>
    <row r="178" spans="1:17" x14ac:dyDescent="0.2">
      <c r="A178" s="21" t="str">
        <f>'инд. оценки 1 кл.'!B10</f>
        <v>Гук Артем</v>
      </c>
      <c r="B178" s="22">
        <f>'инд. оценки 1 кл.'!E10</f>
        <v>2</v>
      </c>
      <c r="C178" s="23">
        <f>'инд. оценки 1 кл.'!H10</f>
        <v>2</v>
      </c>
      <c r="D178" s="24">
        <f>'инд. оценки 1 кл.'!K10</f>
        <v>3</v>
      </c>
      <c r="E178" s="22">
        <f>'инд. оценки 1 кл.'!N10</f>
        <v>1</v>
      </c>
      <c r="F178" s="23">
        <f>'инд. оценки 1 кл.'!Q10</f>
        <v>1</v>
      </c>
      <c r="G178" s="23">
        <f>'инд. оценки 1 кл.'!T10</f>
        <v>2</v>
      </c>
      <c r="H178" s="23">
        <f>'инд. оценки 1 кл.'!W10</f>
        <v>3</v>
      </c>
      <c r="I178" s="23">
        <f>'инд. оценки 1 кл.'!Z10</f>
        <v>3</v>
      </c>
      <c r="N178" s="36"/>
      <c r="O178" s="36"/>
      <c r="P178" s="36"/>
      <c r="Q178" s="36"/>
    </row>
    <row r="179" spans="1:17" x14ac:dyDescent="0.2">
      <c r="A179" s="25" t="s">
        <v>46</v>
      </c>
      <c r="B179" s="26">
        <f>'группы 1 кл.'!C8</f>
        <v>2</v>
      </c>
      <c r="C179" s="26">
        <f>'группы 1 кл.'!D8</f>
        <v>4</v>
      </c>
      <c r="D179" s="26">
        <f>'группы 1 кл.'!E8</f>
        <v>2</v>
      </c>
      <c r="E179" s="26">
        <f>'группы 1 кл.'!F8</f>
        <v>4</v>
      </c>
      <c r="F179" s="26">
        <f>'группы 1 кл.'!G8</f>
        <v>4</v>
      </c>
      <c r="G179" s="26">
        <f>'группы 1 кл.'!H8</f>
        <v>4</v>
      </c>
      <c r="H179" s="26">
        <f>'группы 1 кл.'!I8</f>
        <v>4</v>
      </c>
      <c r="I179" s="26">
        <f>'группы 1 кл.'!J8</f>
        <v>2</v>
      </c>
      <c r="N179" s="36"/>
      <c r="O179" s="36"/>
      <c r="P179" s="36"/>
      <c r="Q179" s="36"/>
    </row>
    <row r="180" spans="1:17" x14ac:dyDescent="0.2">
      <c r="N180" s="36"/>
      <c r="O180" s="36"/>
      <c r="P180" s="36"/>
      <c r="Q180" s="36"/>
    </row>
    <row r="181" spans="1:17" ht="13.5" thickBot="1" x14ac:dyDescent="0.25">
      <c r="N181" s="36"/>
      <c r="O181" s="36"/>
      <c r="P181" s="36"/>
      <c r="Q181" s="36"/>
    </row>
    <row r="182" spans="1:17" x14ac:dyDescent="0.2">
      <c r="A182" s="331" t="s">
        <v>42</v>
      </c>
      <c r="B182" s="332"/>
      <c r="C182" s="332"/>
      <c r="D182" s="333"/>
      <c r="N182" s="36"/>
      <c r="O182" s="36"/>
      <c r="P182" s="36"/>
      <c r="Q182" s="36"/>
    </row>
    <row r="183" spans="1:17" ht="13.5" thickBot="1" x14ac:dyDescent="0.25">
      <c r="A183" s="334"/>
      <c r="B183" s="335"/>
      <c r="C183" s="335"/>
      <c r="D183" s="336"/>
      <c r="N183" s="36"/>
      <c r="O183" s="36"/>
      <c r="P183" s="36"/>
      <c r="Q183" s="36"/>
    </row>
    <row r="184" spans="1:17" x14ac:dyDescent="0.2">
      <c r="A184" s="30" t="s">
        <v>58</v>
      </c>
      <c r="B184" s="319">
        <f>SUM(B178:I178)</f>
        <v>17</v>
      </c>
      <c r="C184" s="320"/>
      <c r="D184" s="321"/>
      <c r="N184" s="36"/>
      <c r="O184" s="36"/>
      <c r="P184" s="36"/>
      <c r="Q184" s="36"/>
    </row>
    <row r="185" spans="1:17" x14ac:dyDescent="0.2">
      <c r="A185" s="31" t="s">
        <v>48</v>
      </c>
      <c r="B185" s="322">
        <f>MODE(B179:I179)</f>
        <v>4</v>
      </c>
      <c r="C185" s="323"/>
      <c r="D185" s="324"/>
      <c r="N185" s="36"/>
      <c r="O185" s="36"/>
      <c r="P185" s="36"/>
      <c r="Q185" s="36"/>
    </row>
    <row r="186" spans="1:17" x14ac:dyDescent="0.2">
      <c r="N186" s="36"/>
      <c r="O186" s="36"/>
      <c r="P186" s="36"/>
      <c r="Q186" s="36"/>
    </row>
    <row r="187" spans="1:17" x14ac:dyDescent="0.2">
      <c r="N187" s="36"/>
      <c r="O187" s="36"/>
      <c r="P187" s="36"/>
      <c r="Q187" s="36"/>
    </row>
    <row r="188" spans="1:17" x14ac:dyDescent="0.2">
      <c r="N188" s="36"/>
      <c r="O188" s="36"/>
      <c r="P188" s="36"/>
      <c r="Q188" s="36"/>
    </row>
    <row r="189" spans="1:17" x14ac:dyDescent="0.2">
      <c r="N189" s="36"/>
      <c r="O189" s="36"/>
      <c r="P189" s="36"/>
      <c r="Q189" s="36"/>
    </row>
    <row r="190" spans="1:17" x14ac:dyDescent="0.2">
      <c r="N190" s="36"/>
      <c r="O190" s="36"/>
      <c r="P190" s="36"/>
      <c r="Q190" s="36"/>
    </row>
    <row r="191" spans="1:17" x14ac:dyDescent="0.2">
      <c r="N191" s="36"/>
      <c r="O191" s="36"/>
      <c r="P191" s="36"/>
      <c r="Q191" s="36"/>
    </row>
    <row r="192" spans="1:17" x14ac:dyDescent="0.2">
      <c r="N192" s="36"/>
      <c r="O192" s="36"/>
      <c r="P192" s="36"/>
      <c r="Q192" s="36"/>
    </row>
    <row r="193" spans="1:17" x14ac:dyDescent="0.2">
      <c r="N193" s="36"/>
      <c r="O193" s="36"/>
      <c r="P193" s="36"/>
      <c r="Q193" s="36"/>
    </row>
    <row r="194" spans="1:17" x14ac:dyDescent="0.2">
      <c r="N194" s="36"/>
      <c r="O194" s="36"/>
      <c r="P194" s="36"/>
      <c r="Q194" s="36"/>
    </row>
    <row r="195" spans="1:17" x14ac:dyDescent="0.2">
      <c r="N195" s="36"/>
      <c r="O195" s="36"/>
      <c r="P195" s="36"/>
      <c r="Q195" s="36"/>
    </row>
    <row r="196" spans="1:17" x14ac:dyDescent="0.2">
      <c r="N196" s="36"/>
      <c r="O196" s="36"/>
      <c r="P196" s="36"/>
      <c r="Q196" s="36"/>
    </row>
    <row r="197" spans="1:17" x14ac:dyDescent="0.2">
      <c r="A197" s="36"/>
      <c r="B197" s="36"/>
      <c r="C197" s="36"/>
      <c r="D197" s="36"/>
      <c r="N197" s="36"/>
      <c r="O197" s="36"/>
      <c r="P197" s="36"/>
      <c r="Q197" s="36"/>
    </row>
    <row r="198" spans="1:17" x14ac:dyDescent="0.2">
      <c r="A198" s="36"/>
      <c r="B198" s="36"/>
      <c r="C198" s="36"/>
      <c r="D198" s="36"/>
      <c r="N198" s="36"/>
      <c r="O198" s="36"/>
      <c r="P198" s="36"/>
      <c r="Q198" s="36"/>
    </row>
    <row r="199" spans="1:17" ht="18.75" x14ac:dyDescent="0.2">
      <c r="A199" s="42"/>
      <c r="B199" s="42"/>
      <c r="C199" s="42"/>
      <c r="D199" s="42"/>
      <c r="N199" s="36"/>
      <c r="O199" s="36"/>
      <c r="P199" s="36"/>
      <c r="Q199" s="36"/>
    </row>
    <row r="200" spans="1:17" ht="18.75" x14ac:dyDescent="0.2">
      <c r="A200" s="42"/>
      <c r="B200" s="42"/>
      <c r="C200" s="42"/>
      <c r="D200" s="42"/>
      <c r="N200" s="36"/>
      <c r="O200" s="36"/>
      <c r="P200" s="36"/>
      <c r="Q200" s="36"/>
    </row>
    <row r="201" spans="1:17" x14ac:dyDescent="0.2">
      <c r="A201" s="32"/>
      <c r="B201" s="325"/>
      <c r="C201" s="325"/>
      <c r="D201" s="325"/>
      <c r="N201" s="36"/>
      <c r="O201" s="36"/>
      <c r="P201" s="36"/>
      <c r="Q201" s="36"/>
    </row>
    <row r="202" spans="1:17" x14ac:dyDescent="0.2">
      <c r="A202" s="32"/>
      <c r="B202" s="325"/>
      <c r="C202" s="325"/>
      <c r="D202" s="325"/>
      <c r="N202" s="36"/>
      <c r="O202" s="36"/>
      <c r="P202" s="36"/>
      <c r="Q202" s="36"/>
    </row>
    <row r="203" spans="1:17" x14ac:dyDescent="0.2">
      <c r="A203" s="36"/>
      <c r="B203" s="36"/>
      <c r="C203" s="36"/>
      <c r="D203" s="36"/>
      <c r="N203" s="36"/>
      <c r="O203" s="36"/>
      <c r="P203" s="36"/>
      <c r="Q203" s="36"/>
    </row>
    <row r="204" spans="1:17" x14ac:dyDescent="0.2">
      <c r="N204" s="36"/>
      <c r="O204" s="36"/>
      <c r="P204" s="36"/>
      <c r="Q204" s="36"/>
    </row>
    <row r="205" spans="1:17" x14ac:dyDescent="0.2">
      <c r="N205" s="36"/>
      <c r="O205" s="36"/>
      <c r="P205" s="36"/>
      <c r="Q205" s="36"/>
    </row>
    <row r="206" spans="1:17" x14ac:dyDescent="0.2">
      <c r="N206" s="36"/>
      <c r="O206" s="36"/>
      <c r="P206" s="36"/>
      <c r="Q206" s="36"/>
    </row>
    <row r="208" spans="1:17" ht="21" x14ac:dyDescent="0.2">
      <c r="A208" s="326" t="s">
        <v>61</v>
      </c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</row>
    <row r="209" spans="1:13" ht="16.5" thickBot="1" x14ac:dyDescent="0.3">
      <c r="A209" s="327" t="str">
        <f>A212</f>
        <v>Демченкова Алина</v>
      </c>
      <c r="B209" s="327"/>
      <c r="C209" s="327"/>
      <c r="D209" s="327"/>
      <c r="E209" s="327"/>
      <c r="F209" s="327"/>
      <c r="G209" s="327"/>
      <c r="H209" s="327"/>
      <c r="I209" s="327"/>
      <c r="M209">
        <v>7</v>
      </c>
    </row>
    <row r="210" spans="1:13" x14ac:dyDescent="0.2">
      <c r="A210" s="16"/>
      <c r="B210" s="328" t="s">
        <v>18</v>
      </c>
      <c r="C210" s="329"/>
      <c r="D210" s="330" t="s">
        <v>19</v>
      </c>
      <c r="E210" s="328" t="s">
        <v>19</v>
      </c>
      <c r="F210" s="329"/>
      <c r="G210" s="329"/>
      <c r="H210" s="329"/>
      <c r="I210" s="329"/>
    </row>
    <row r="211" spans="1:13" ht="51.75" thickBot="1" x14ac:dyDescent="0.25">
      <c r="A211" s="17"/>
      <c r="B211" s="18" t="s">
        <v>39</v>
      </c>
      <c r="C211" s="19" t="s">
        <v>3</v>
      </c>
      <c r="D211" s="20" t="s">
        <v>4</v>
      </c>
      <c r="E211" s="18" t="s">
        <v>5</v>
      </c>
      <c r="F211" s="19" t="s">
        <v>36</v>
      </c>
      <c r="G211" s="19" t="s">
        <v>40</v>
      </c>
      <c r="H211" s="19" t="s">
        <v>35</v>
      </c>
      <c r="I211" s="19" t="s">
        <v>8</v>
      </c>
    </row>
    <row r="212" spans="1:13" x14ac:dyDescent="0.2">
      <c r="A212" s="21" t="str">
        <f>'инд. оценки 1 кл.'!B11</f>
        <v>Демченкова Алина</v>
      </c>
      <c r="B212" s="22">
        <f>'инд. оценки 1 кл.'!E11</f>
        <v>3</v>
      </c>
      <c r="C212" s="23">
        <f>'инд. оценки 1 кл.'!H11</f>
        <v>4</v>
      </c>
      <c r="D212" s="24">
        <f>'инд. оценки 1 кл.'!K11</f>
        <v>1</v>
      </c>
      <c r="E212" s="22">
        <f>'инд. оценки 1 кл.'!N11</f>
        <v>4</v>
      </c>
      <c r="F212" s="23">
        <f>'инд. оценки 1 кл.'!Q11</f>
        <v>1</v>
      </c>
      <c r="G212" s="23">
        <f>'инд. оценки 1 кл.'!T11</f>
        <v>2</v>
      </c>
      <c r="H212" s="23">
        <f>'инд. оценки 1 кл.'!W11</f>
        <v>2</v>
      </c>
      <c r="I212" s="23">
        <f>'инд. оценки 1 кл.'!Z11</f>
        <v>4</v>
      </c>
    </row>
    <row r="213" spans="1:13" x14ac:dyDescent="0.2">
      <c r="A213" s="25" t="s">
        <v>46</v>
      </c>
      <c r="B213" s="26">
        <f>'группы 1 кл.'!C9</f>
        <v>4</v>
      </c>
      <c r="C213" s="26">
        <f>'группы 1 кл.'!D9</f>
        <v>3</v>
      </c>
      <c r="D213" s="26">
        <f>'группы 1 кл.'!E9</f>
        <v>4</v>
      </c>
      <c r="E213" s="26">
        <f>'группы 1 кл.'!F9</f>
        <v>3</v>
      </c>
      <c r="F213" s="26">
        <f>'группы 1 кл.'!G9</f>
        <v>4</v>
      </c>
      <c r="G213" s="26">
        <f>'группы 1 кл.'!H9</f>
        <v>2</v>
      </c>
      <c r="H213" s="26">
        <f>'группы 1 кл.'!I9</f>
        <v>4</v>
      </c>
      <c r="I213" s="26">
        <f>'группы 1 кл.'!J9</f>
        <v>3</v>
      </c>
    </row>
    <row r="215" spans="1:13" ht="13.5" thickBot="1" x14ac:dyDescent="0.25"/>
    <row r="216" spans="1:13" x14ac:dyDescent="0.2">
      <c r="A216" s="331" t="s">
        <v>42</v>
      </c>
      <c r="B216" s="332"/>
      <c r="C216" s="332"/>
      <c r="D216" s="333"/>
    </row>
    <row r="217" spans="1:13" ht="13.5" thickBot="1" x14ac:dyDescent="0.25">
      <c r="A217" s="334"/>
      <c r="B217" s="335"/>
      <c r="C217" s="335"/>
      <c r="D217" s="336"/>
    </row>
    <row r="218" spans="1:13" x14ac:dyDescent="0.2">
      <c r="A218" s="30" t="s">
        <v>58</v>
      </c>
      <c r="B218" s="319">
        <f>SUM(B212:I212)</f>
        <v>21</v>
      </c>
      <c r="C218" s="320"/>
      <c r="D218" s="321"/>
    </row>
    <row r="219" spans="1:13" x14ac:dyDescent="0.2">
      <c r="A219" s="31" t="s">
        <v>48</v>
      </c>
      <c r="B219" s="322">
        <f>MODE(B213:I213)</f>
        <v>4</v>
      </c>
      <c r="C219" s="323"/>
      <c r="D219" s="324"/>
    </row>
    <row r="231" spans="1:4" x14ac:dyDescent="0.2">
      <c r="A231" s="36"/>
      <c r="B231" s="36"/>
      <c r="C231" s="36"/>
      <c r="D231" s="36"/>
    </row>
    <row r="232" spans="1:4" x14ac:dyDescent="0.2">
      <c r="A232" s="36"/>
      <c r="B232" s="36"/>
      <c r="C232" s="36"/>
      <c r="D232" s="36"/>
    </row>
    <row r="233" spans="1:4" ht="18.75" x14ac:dyDescent="0.2">
      <c r="A233" s="42"/>
      <c r="B233" s="42"/>
      <c r="C233" s="42"/>
      <c r="D233" s="42"/>
    </row>
    <row r="234" spans="1:4" ht="18.75" x14ac:dyDescent="0.2">
      <c r="A234" s="42"/>
      <c r="B234" s="42"/>
      <c r="C234" s="42"/>
      <c r="D234" s="42"/>
    </row>
    <row r="235" spans="1:4" x14ac:dyDescent="0.2">
      <c r="A235" s="32"/>
      <c r="B235" s="325"/>
      <c r="C235" s="325"/>
      <c r="D235" s="325"/>
    </row>
    <row r="236" spans="1:4" x14ac:dyDescent="0.2">
      <c r="A236" s="32"/>
      <c r="B236" s="325"/>
      <c r="C236" s="325"/>
      <c r="D236" s="325"/>
    </row>
    <row r="237" spans="1:4" x14ac:dyDescent="0.2">
      <c r="A237" s="36"/>
      <c r="B237" s="36"/>
      <c r="C237" s="36"/>
      <c r="D237" s="36"/>
    </row>
    <row r="242" spans="1:13" ht="21" x14ac:dyDescent="0.2">
      <c r="A242" s="326" t="s">
        <v>61</v>
      </c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</row>
    <row r="243" spans="1:13" ht="16.5" thickBot="1" x14ac:dyDescent="0.3">
      <c r="A243" s="327" t="str">
        <f>A246</f>
        <v>Демченкова Диана</v>
      </c>
      <c r="B243" s="327"/>
      <c r="C243" s="327"/>
      <c r="D243" s="327"/>
      <c r="E243" s="327"/>
      <c r="F243" s="327"/>
      <c r="G243" s="327"/>
      <c r="H243" s="327"/>
      <c r="I243" s="327"/>
      <c r="M243">
        <v>8</v>
      </c>
    </row>
    <row r="244" spans="1:13" x14ac:dyDescent="0.2">
      <c r="A244" s="16"/>
      <c r="B244" s="328" t="s">
        <v>18</v>
      </c>
      <c r="C244" s="329"/>
      <c r="D244" s="330" t="s">
        <v>19</v>
      </c>
      <c r="E244" s="328" t="s">
        <v>19</v>
      </c>
      <c r="F244" s="329"/>
      <c r="G244" s="329"/>
      <c r="H244" s="329"/>
      <c r="I244" s="329"/>
    </row>
    <row r="245" spans="1:13" ht="51.75" thickBot="1" x14ac:dyDescent="0.25">
      <c r="A245" s="17"/>
      <c r="B245" s="18" t="s">
        <v>39</v>
      </c>
      <c r="C245" s="19" t="s">
        <v>3</v>
      </c>
      <c r="D245" s="20" t="s">
        <v>4</v>
      </c>
      <c r="E245" s="18" t="s">
        <v>5</v>
      </c>
      <c r="F245" s="19" t="s">
        <v>36</v>
      </c>
      <c r="G245" s="19" t="s">
        <v>40</v>
      </c>
      <c r="H245" s="19" t="s">
        <v>35</v>
      </c>
      <c r="I245" s="19" t="s">
        <v>8</v>
      </c>
    </row>
    <row r="246" spans="1:13" x14ac:dyDescent="0.2">
      <c r="A246" s="21" t="str">
        <f>'инд. оценки 1 кл.'!B12</f>
        <v>Демченкова Диана</v>
      </c>
      <c r="B246" s="22">
        <f>'инд. оценки 1 кл.'!E12</f>
        <v>1</v>
      </c>
      <c r="C246" s="23">
        <f>'инд. оценки 1 кл.'!H12</f>
        <v>3</v>
      </c>
      <c r="D246" s="24">
        <f>'инд. оценки 1 кл.'!K12</f>
        <v>2</v>
      </c>
      <c r="E246" s="22">
        <f>'инд. оценки 1 кл.'!N12</f>
        <v>1</v>
      </c>
      <c r="F246" s="23">
        <f>'инд. оценки 1 кл.'!Q12</f>
        <v>5</v>
      </c>
      <c r="G246" s="23">
        <f>'инд. оценки 1 кл.'!T12</f>
        <v>1</v>
      </c>
      <c r="H246" s="23">
        <f>'инд. оценки 1 кл.'!W12</f>
        <v>2</v>
      </c>
      <c r="I246" s="23">
        <f>'инд. оценки 1 кл.'!Z12</f>
        <v>3</v>
      </c>
    </row>
    <row r="247" spans="1:13" x14ac:dyDescent="0.2">
      <c r="A247" s="25" t="s">
        <v>46</v>
      </c>
      <c r="B247" s="26">
        <f>'группы 1 кл.'!C10</f>
        <v>4</v>
      </c>
      <c r="C247" s="26">
        <f>'группы 1 кл.'!D10</f>
        <v>3</v>
      </c>
      <c r="D247" s="26">
        <f>'группы 1 кл.'!E10</f>
        <v>4</v>
      </c>
      <c r="E247" s="26">
        <f>'группы 1 кл.'!F10</f>
        <v>4</v>
      </c>
      <c r="F247" s="26">
        <f>'группы 1 кл.'!G10</f>
        <v>1</v>
      </c>
      <c r="G247" s="26">
        <f>'группы 1 кл.'!H10</f>
        <v>4</v>
      </c>
      <c r="H247" s="26">
        <f>'группы 1 кл.'!I10</f>
        <v>4</v>
      </c>
      <c r="I247" s="26">
        <f>'группы 1 кл.'!J10</f>
        <v>4</v>
      </c>
    </row>
    <row r="249" spans="1:13" ht="13.5" thickBot="1" x14ac:dyDescent="0.25"/>
    <row r="250" spans="1:13" x14ac:dyDescent="0.2">
      <c r="A250" s="331" t="s">
        <v>42</v>
      </c>
      <c r="B250" s="332"/>
      <c r="C250" s="332"/>
      <c r="D250" s="333"/>
    </row>
    <row r="251" spans="1:13" ht="13.5" thickBot="1" x14ac:dyDescent="0.25">
      <c r="A251" s="334"/>
      <c r="B251" s="335"/>
      <c r="C251" s="335"/>
      <c r="D251" s="336"/>
    </row>
    <row r="252" spans="1:13" x14ac:dyDescent="0.2">
      <c r="A252" s="30" t="s">
        <v>58</v>
      </c>
      <c r="B252" s="319">
        <f>SUM(B246:I246)</f>
        <v>18</v>
      </c>
      <c r="C252" s="320"/>
      <c r="D252" s="321"/>
    </row>
    <row r="253" spans="1:13" x14ac:dyDescent="0.2">
      <c r="A253" s="31" t="s">
        <v>48</v>
      </c>
      <c r="B253" s="322">
        <f>MODE(B247:I247)</f>
        <v>4</v>
      </c>
      <c r="C253" s="323"/>
      <c r="D253" s="324"/>
    </row>
    <row r="265" spans="1:4" x14ac:dyDescent="0.2">
      <c r="A265" s="36"/>
      <c r="B265" s="36"/>
      <c r="C265" s="36"/>
      <c r="D265" s="36"/>
    </row>
    <row r="266" spans="1:4" x14ac:dyDescent="0.2">
      <c r="A266" s="36"/>
      <c r="B266" s="36"/>
      <c r="C266" s="36"/>
      <c r="D266" s="36"/>
    </row>
    <row r="267" spans="1:4" ht="18.75" x14ac:dyDescent="0.2">
      <c r="A267" s="42"/>
      <c r="B267" s="42"/>
      <c r="C267" s="42"/>
      <c r="D267" s="42"/>
    </row>
    <row r="268" spans="1:4" ht="18.75" x14ac:dyDescent="0.2">
      <c r="A268" s="42"/>
      <c r="B268" s="42"/>
      <c r="C268" s="42"/>
      <c r="D268" s="42"/>
    </row>
    <row r="269" spans="1:4" x14ac:dyDescent="0.2">
      <c r="A269" s="32"/>
      <c r="B269" s="325"/>
      <c r="C269" s="325"/>
      <c r="D269" s="325"/>
    </row>
    <row r="270" spans="1:4" x14ac:dyDescent="0.2">
      <c r="A270" s="32"/>
      <c r="B270" s="325"/>
      <c r="C270" s="325"/>
      <c r="D270" s="325"/>
    </row>
    <row r="271" spans="1:4" x14ac:dyDescent="0.2">
      <c r="A271" s="36"/>
      <c r="B271" s="36"/>
      <c r="C271" s="36"/>
      <c r="D271" s="36"/>
    </row>
    <row r="276" spans="1:13" ht="21" x14ac:dyDescent="0.2">
      <c r="A276" s="326" t="s">
        <v>61</v>
      </c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</row>
    <row r="277" spans="1:13" ht="16.5" thickBot="1" x14ac:dyDescent="0.3">
      <c r="A277" s="327" t="str">
        <f>A280</f>
        <v>Дереча Вадим</v>
      </c>
      <c r="B277" s="327"/>
      <c r="C277" s="327"/>
      <c r="D277" s="327"/>
      <c r="E277" s="327"/>
      <c r="F277" s="327"/>
      <c r="G277" s="327"/>
      <c r="H277" s="327"/>
      <c r="I277" s="327"/>
      <c r="M277">
        <v>9</v>
      </c>
    </row>
    <row r="278" spans="1:13" x14ac:dyDescent="0.2">
      <c r="A278" s="16"/>
      <c r="B278" s="328" t="s">
        <v>18</v>
      </c>
      <c r="C278" s="329"/>
      <c r="D278" s="330" t="s">
        <v>19</v>
      </c>
      <c r="E278" s="328" t="s">
        <v>19</v>
      </c>
      <c r="F278" s="329"/>
      <c r="G278" s="329"/>
      <c r="H278" s="329"/>
      <c r="I278" s="329"/>
    </row>
    <row r="279" spans="1:13" ht="51.75" thickBot="1" x14ac:dyDescent="0.25">
      <c r="A279" s="17"/>
      <c r="B279" s="18" t="s">
        <v>39</v>
      </c>
      <c r="C279" s="19" t="s">
        <v>3</v>
      </c>
      <c r="D279" s="20" t="s">
        <v>4</v>
      </c>
      <c r="E279" s="18" t="s">
        <v>5</v>
      </c>
      <c r="F279" s="19" t="s">
        <v>36</v>
      </c>
      <c r="G279" s="19" t="s">
        <v>40</v>
      </c>
      <c r="H279" s="19" t="s">
        <v>35</v>
      </c>
      <c r="I279" s="19" t="s">
        <v>8</v>
      </c>
    </row>
    <row r="280" spans="1:13" x14ac:dyDescent="0.2">
      <c r="A280" s="21" t="str">
        <f>'инд. оценки 1 кл.'!B13</f>
        <v>Дереча Вадим</v>
      </c>
      <c r="B280" s="22">
        <f>'инд. оценки 1 кл.'!E13</f>
        <v>4</v>
      </c>
      <c r="C280" s="23">
        <f>'инд. оценки 1 кл.'!H13</f>
        <v>4</v>
      </c>
      <c r="D280" s="24">
        <f>'инд. оценки 1 кл.'!K13</f>
        <v>4</v>
      </c>
      <c r="E280" s="22">
        <f>'инд. оценки 1 кл.'!N13</f>
        <v>6</v>
      </c>
      <c r="F280" s="23">
        <f>'инд. оценки 1 кл.'!Q13</f>
        <v>4</v>
      </c>
      <c r="G280" s="23">
        <f>'инд. оценки 1 кл.'!T13</f>
        <v>3</v>
      </c>
      <c r="H280" s="23">
        <f>'инд. оценки 1 кл.'!W13</f>
        <v>3</v>
      </c>
      <c r="I280" s="23">
        <f>'инд. оценки 1 кл.'!Z13</f>
        <v>4</v>
      </c>
    </row>
    <row r="281" spans="1:13" x14ac:dyDescent="0.2">
      <c r="A281" s="25" t="s">
        <v>46</v>
      </c>
      <c r="B281" s="26">
        <f>'группы 1 кл.'!C11</f>
        <v>3</v>
      </c>
      <c r="C281" s="26">
        <f>'группы 1 кл.'!D11</f>
        <v>3</v>
      </c>
      <c r="D281" s="26">
        <f>'группы 1 кл.'!E11</f>
        <v>2</v>
      </c>
      <c r="E281" s="26">
        <f>'группы 1 кл.'!F11</f>
        <v>1</v>
      </c>
      <c r="F281" s="26">
        <f>'группы 1 кл.'!G11</f>
        <v>2</v>
      </c>
      <c r="G281" s="26">
        <f>'группы 1 кл.'!H11</f>
        <v>2</v>
      </c>
      <c r="H281" s="26">
        <f>'группы 1 кл.'!I11</f>
        <v>2</v>
      </c>
      <c r="I281" s="26">
        <f>'группы 1 кл.'!J11</f>
        <v>3</v>
      </c>
    </row>
    <row r="283" spans="1:13" ht="13.5" thickBot="1" x14ac:dyDescent="0.25"/>
    <row r="284" spans="1:13" x14ac:dyDescent="0.2">
      <c r="A284" s="331" t="s">
        <v>42</v>
      </c>
      <c r="B284" s="332"/>
      <c r="C284" s="332"/>
      <c r="D284" s="333"/>
    </row>
    <row r="285" spans="1:13" ht="13.5" thickBot="1" x14ac:dyDescent="0.25">
      <c r="A285" s="334"/>
      <c r="B285" s="335"/>
      <c r="C285" s="335"/>
      <c r="D285" s="336"/>
    </row>
    <row r="286" spans="1:13" x14ac:dyDescent="0.2">
      <c r="A286" s="30" t="s">
        <v>58</v>
      </c>
      <c r="B286" s="319">
        <f>SUM(B280:I280)</f>
        <v>32</v>
      </c>
      <c r="C286" s="320"/>
      <c r="D286" s="321"/>
    </row>
    <row r="287" spans="1:13" x14ac:dyDescent="0.2">
      <c r="A287" s="31" t="s">
        <v>48</v>
      </c>
      <c r="B287" s="322">
        <f>MODE(B281:I281)</f>
        <v>2</v>
      </c>
      <c r="C287" s="323"/>
      <c r="D287" s="324"/>
    </row>
    <row r="299" spans="1:4" x14ac:dyDescent="0.2">
      <c r="A299" s="36"/>
      <c r="B299" s="36"/>
      <c r="C299" s="36"/>
      <c r="D299" s="36"/>
    </row>
    <row r="300" spans="1:4" x14ac:dyDescent="0.2">
      <c r="A300" s="36"/>
      <c r="B300" s="36"/>
      <c r="C300" s="36"/>
      <c r="D300" s="36"/>
    </row>
    <row r="301" spans="1:4" ht="18.75" x14ac:dyDescent="0.2">
      <c r="A301" s="42"/>
      <c r="B301" s="42"/>
      <c r="C301" s="42"/>
      <c r="D301" s="42"/>
    </row>
    <row r="302" spans="1:4" ht="18.75" x14ac:dyDescent="0.2">
      <c r="A302" s="42"/>
      <c r="B302" s="42"/>
      <c r="C302" s="42"/>
      <c r="D302" s="42"/>
    </row>
    <row r="303" spans="1:4" x14ac:dyDescent="0.2">
      <c r="A303" s="32"/>
      <c r="B303" s="325"/>
      <c r="C303" s="325"/>
      <c r="D303" s="325"/>
    </row>
    <row r="304" spans="1:4" x14ac:dyDescent="0.2">
      <c r="A304" s="32"/>
      <c r="B304" s="325"/>
      <c r="C304" s="325"/>
      <c r="D304" s="325"/>
    </row>
    <row r="305" spans="1:13" x14ac:dyDescent="0.2">
      <c r="A305" s="36"/>
      <c r="B305" s="36"/>
      <c r="C305" s="36"/>
      <c r="D305" s="36"/>
    </row>
    <row r="310" spans="1:13" ht="21" x14ac:dyDescent="0.2">
      <c r="A310" s="326" t="s">
        <v>61</v>
      </c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</row>
    <row r="311" spans="1:13" ht="16.5" thickBot="1" x14ac:dyDescent="0.3">
      <c r="A311" s="327" t="str">
        <f>A314</f>
        <v>Зартдинов Кирилл</v>
      </c>
      <c r="B311" s="327"/>
      <c r="C311" s="327"/>
      <c r="D311" s="327"/>
      <c r="E311" s="327"/>
      <c r="F311" s="327"/>
      <c r="G311" s="327"/>
      <c r="H311" s="327"/>
      <c r="I311" s="327"/>
      <c r="M311">
        <v>10</v>
      </c>
    </row>
    <row r="312" spans="1:13" x14ac:dyDescent="0.2">
      <c r="A312" s="16"/>
      <c r="B312" s="328" t="s">
        <v>18</v>
      </c>
      <c r="C312" s="329"/>
      <c r="D312" s="330" t="s">
        <v>19</v>
      </c>
      <c r="E312" s="328" t="s">
        <v>19</v>
      </c>
      <c r="F312" s="329"/>
      <c r="G312" s="329"/>
      <c r="H312" s="329"/>
      <c r="I312" s="329"/>
    </row>
    <row r="313" spans="1:13" ht="51.75" thickBot="1" x14ac:dyDescent="0.25">
      <c r="A313" s="17"/>
      <c r="B313" s="18" t="s">
        <v>39</v>
      </c>
      <c r="C313" s="19" t="s">
        <v>3</v>
      </c>
      <c r="D313" s="20" t="s">
        <v>4</v>
      </c>
      <c r="E313" s="18" t="s">
        <v>5</v>
      </c>
      <c r="F313" s="19" t="s">
        <v>36</v>
      </c>
      <c r="G313" s="19" t="s">
        <v>40</v>
      </c>
      <c r="H313" s="19" t="s">
        <v>35</v>
      </c>
      <c r="I313" s="19" t="s">
        <v>8</v>
      </c>
    </row>
    <row r="314" spans="1:13" x14ac:dyDescent="0.2">
      <c r="A314" s="21" t="str">
        <f>'инд. оценки 1 кл.'!B14</f>
        <v>Зартдинов Кирилл</v>
      </c>
      <c r="B314" s="22">
        <f>'инд. оценки 1 кл.'!E14</f>
        <v>5</v>
      </c>
      <c r="C314" s="23">
        <f>'инд. оценки 1 кл.'!H14</f>
        <v>4</v>
      </c>
      <c r="D314" s="24">
        <f>'инд. оценки 1 кл.'!K14</f>
        <v>1</v>
      </c>
      <c r="E314" s="22">
        <f>'инд. оценки 1 кл.'!N14</f>
        <v>5</v>
      </c>
      <c r="F314" s="23">
        <f>'инд. оценки 1 кл.'!Q14</f>
        <v>4</v>
      </c>
      <c r="G314" s="23">
        <f>'инд. оценки 1 кл.'!T14</f>
        <v>3</v>
      </c>
      <c r="H314" s="23">
        <f>'инд. оценки 1 кл.'!W14</f>
        <v>3</v>
      </c>
      <c r="I314" s="23">
        <f>'инд. оценки 1 кл.'!Z14</f>
        <v>4</v>
      </c>
    </row>
    <row r="315" spans="1:13" x14ac:dyDescent="0.2">
      <c r="A315" s="25" t="s">
        <v>46</v>
      </c>
      <c r="B315" s="26">
        <f>'группы 1 кл.'!C12</f>
        <v>3</v>
      </c>
      <c r="C315" s="26">
        <f>'группы 1 кл.'!D12</f>
        <v>3</v>
      </c>
      <c r="D315" s="26">
        <f>'группы 1 кл.'!E12</f>
        <v>4</v>
      </c>
      <c r="E315" s="26">
        <f>'группы 1 кл.'!F12</f>
        <v>3</v>
      </c>
      <c r="F315" s="26">
        <f>'группы 1 кл.'!G12</f>
        <v>2</v>
      </c>
      <c r="G315" s="26">
        <f>'группы 1 кл.'!H12</f>
        <v>2</v>
      </c>
      <c r="H315" s="26">
        <f>'группы 1 кл.'!I12</f>
        <v>4</v>
      </c>
      <c r="I315" s="26">
        <f>'группы 1 кл.'!J12</f>
        <v>3</v>
      </c>
    </row>
    <row r="317" spans="1:13" ht="13.5" thickBot="1" x14ac:dyDescent="0.25"/>
    <row r="318" spans="1:13" x14ac:dyDescent="0.2">
      <c r="A318" s="331" t="s">
        <v>42</v>
      </c>
      <c r="B318" s="332"/>
      <c r="C318" s="332"/>
      <c r="D318" s="333"/>
    </row>
    <row r="319" spans="1:13" ht="13.5" thickBot="1" x14ac:dyDescent="0.25">
      <c r="A319" s="334"/>
      <c r="B319" s="335"/>
      <c r="C319" s="335"/>
      <c r="D319" s="336"/>
    </row>
    <row r="320" spans="1:13" x14ac:dyDescent="0.2">
      <c r="A320" s="30" t="s">
        <v>58</v>
      </c>
      <c r="B320" s="319">
        <f>SUM(B314:I314)</f>
        <v>29</v>
      </c>
      <c r="C320" s="320"/>
      <c r="D320" s="321"/>
    </row>
    <row r="321" spans="1:4" x14ac:dyDescent="0.2">
      <c r="A321" s="31" t="s">
        <v>48</v>
      </c>
      <c r="B321" s="322">
        <f>MODE(B315:I315)</f>
        <v>3</v>
      </c>
      <c r="C321" s="323"/>
      <c r="D321" s="324"/>
    </row>
    <row r="333" spans="1:4" x14ac:dyDescent="0.2">
      <c r="A333" s="36"/>
      <c r="B333" s="36"/>
      <c r="C333" s="36"/>
      <c r="D333" s="36"/>
    </row>
    <row r="334" spans="1:4" x14ac:dyDescent="0.2">
      <c r="A334" s="36"/>
      <c r="B334" s="36"/>
      <c r="C334" s="36"/>
      <c r="D334" s="36"/>
    </row>
    <row r="335" spans="1:4" ht="18.75" x14ac:dyDescent="0.2">
      <c r="A335" s="42"/>
      <c r="B335" s="42"/>
      <c r="C335" s="42"/>
      <c r="D335" s="42"/>
    </row>
    <row r="336" spans="1:4" ht="18.75" x14ac:dyDescent="0.2">
      <c r="A336" s="42"/>
      <c r="B336" s="42"/>
      <c r="C336" s="42"/>
      <c r="D336" s="42"/>
    </row>
    <row r="337" spans="1:13" x14ac:dyDescent="0.2">
      <c r="A337" s="32"/>
      <c r="B337" s="325"/>
      <c r="C337" s="325"/>
      <c r="D337" s="325"/>
    </row>
    <row r="338" spans="1:13" x14ac:dyDescent="0.2">
      <c r="A338" s="32"/>
      <c r="B338" s="325"/>
      <c r="C338" s="325"/>
      <c r="D338" s="325"/>
    </row>
    <row r="339" spans="1:13" x14ac:dyDescent="0.2">
      <c r="A339" s="36"/>
      <c r="B339" s="36"/>
      <c r="C339" s="36"/>
      <c r="D339" s="36"/>
    </row>
    <row r="344" spans="1:13" ht="21" x14ac:dyDescent="0.2">
      <c r="A344" s="326" t="s">
        <v>61</v>
      </c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</row>
    <row r="345" spans="1:13" ht="16.5" thickBot="1" x14ac:dyDescent="0.3">
      <c r="A345" s="327" t="str">
        <f>A348</f>
        <v>Казачков Максим</v>
      </c>
      <c r="B345" s="327"/>
      <c r="C345" s="327"/>
      <c r="D345" s="327"/>
      <c r="E345" s="327"/>
      <c r="F345" s="327"/>
      <c r="G345" s="327"/>
      <c r="H345" s="327"/>
      <c r="I345" s="327"/>
      <c r="M345">
        <v>11</v>
      </c>
    </row>
    <row r="346" spans="1:13" x14ac:dyDescent="0.2">
      <c r="A346" s="16"/>
      <c r="B346" s="328" t="s">
        <v>18</v>
      </c>
      <c r="C346" s="329"/>
      <c r="D346" s="330" t="s">
        <v>19</v>
      </c>
      <c r="E346" s="328" t="s">
        <v>19</v>
      </c>
      <c r="F346" s="329"/>
      <c r="G346" s="329"/>
      <c r="H346" s="329"/>
      <c r="I346" s="329"/>
    </row>
    <row r="347" spans="1:13" ht="51.75" thickBot="1" x14ac:dyDescent="0.25">
      <c r="A347" s="17"/>
      <c r="B347" s="18" t="s">
        <v>39</v>
      </c>
      <c r="C347" s="19" t="s">
        <v>3</v>
      </c>
      <c r="D347" s="20" t="s">
        <v>4</v>
      </c>
      <c r="E347" s="18" t="s">
        <v>5</v>
      </c>
      <c r="F347" s="19" t="s">
        <v>36</v>
      </c>
      <c r="G347" s="19" t="s">
        <v>40</v>
      </c>
      <c r="H347" s="19" t="s">
        <v>35</v>
      </c>
      <c r="I347" s="19" t="s">
        <v>8</v>
      </c>
    </row>
    <row r="348" spans="1:13" x14ac:dyDescent="0.2">
      <c r="A348" s="21" t="str">
        <f>'инд. оценки 1 кл.'!B15</f>
        <v>Казачков Максим</v>
      </c>
      <c r="B348" s="22">
        <f>'инд. оценки 1 кл.'!E15</f>
        <v>2</v>
      </c>
      <c r="C348" s="23">
        <f>'инд. оценки 1 кл.'!H15</f>
        <v>4</v>
      </c>
      <c r="D348" s="24">
        <f>'инд. оценки 1 кл.'!K15</f>
        <v>3</v>
      </c>
      <c r="E348" s="22">
        <f>'инд. оценки 1 кл.'!N15</f>
        <v>3</v>
      </c>
      <c r="F348" s="23">
        <f>'инд. оценки 1 кл.'!Q15</f>
        <v>6</v>
      </c>
      <c r="G348" s="23">
        <f>'инд. оценки 1 кл.'!T15</f>
        <v>4</v>
      </c>
      <c r="H348" s="23">
        <f>'инд. оценки 1 кл.'!W15</f>
        <v>6</v>
      </c>
      <c r="I348" s="23">
        <f>'инд. оценки 1 кл.'!Z15</f>
        <v>5</v>
      </c>
    </row>
    <row r="349" spans="1:13" x14ac:dyDescent="0.2">
      <c r="A349" s="25" t="s">
        <v>46</v>
      </c>
      <c r="B349" s="26">
        <f>'группы 1 кл.'!C13</f>
        <v>4</v>
      </c>
      <c r="C349" s="26">
        <f>'группы 1 кл.'!D13</f>
        <v>2</v>
      </c>
      <c r="D349" s="26">
        <f>'группы 1 кл.'!E13</f>
        <v>2</v>
      </c>
      <c r="E349" s="26">
        <f>'группы 1 кл.'!F13</f>
        <v>4</v>
      </c>
      <c r="F349" s="26">
        <f>'группы 1 кл.'!G13</f>
        <v>1</v>
      </c>
      <c r="G349" s="26">
        <f>'группы 1 кл.'!H13</f>
        <v>2</v>
      </c>
      <c r="H349" s="26">
        <f>'группы 1 кл.'!I13</f>
        <v>1</v>
      </c>
      <c r="I349" s="26">
        <f>'группы 1 кл.'!J13</f>
        <v>1</v>
      </c>
    </row>
    <row r="351" spans="1:13" ht="13.5" thickBot="1" x14ac:dyDescent="0.25"/>
    <row r="352" spans="1:13" x14ac:dyDescent="0.2">
      <c r="A352" s="331" t="s">
        <v>42</v>
      </c>
      <c r="B352" s="332"/>
      <c r="C352" s="332"/>
      <c r="D352" s="333"/>
    </row>
    <row r="353" spans="1:4" ht="13.5" thickBot="1" x14ac:dyDescent="0.25">
      <c r="A353" s="334"/>
      <c r="B353" s="335"/>
      <c r="C353" s="335"/>
      <c r="D353" s="336"/>
    </row>
    <row r="354" spans="1:4" x14ac:dyDescent="0.2">
      <c r="A354" s="30" t="s">
        <v>58</v>
      </c>
      <c r="B354" s="319">
        <f>SUM(B348:I348)</f>
        <v>33</v>
      </c>
      <c r="C354" s="320"/>
      <c r="D354" s="321"/>
    </row>
    <row r="355" spans="1:4" x14ac:dyDescent="0.2">
      <c r="A355" s="31" t="s">
        <v>48</v>
      </c>
      <c r="B355" s="322">
        <f>MODE(B349:I349)</f>
        <v>2</v>
      </c>
      <c r="C355" s="323"/>
      <c r="D355" s="324"/>
    </row>
    <row r="367" spans="1:4" x14ac:dyDescent="0.2">
      <c r="A367" s="36"/>
      <c r="B367" s="36"/>
      <c r="C367" s="36"/>
      <c r="D367" s="36"/>
    </row>
    <row r="368" spans="1:4" x14ac:dyDescent="0.2">
      <c r="A368" s="36"/>
      <c r="B368" s="36"/>
      <c r="C368" s="36"/>
      <c r="D368" s="36"/>
    </row>
    <row r="369" spans="1:13" ht="18.75" x14ac:dyDescent="0.2">
      <c r="A369" s="42"/>
      <c r="B369" s="42"/>
      <c r="C369" s="42"/>
      <c r="D369" s="42"/>
    </row>
    <row r="370" spans="1:13" ht="18.75" x14ac:dyDescent="0.2">
      <c r="A370" s="42"/>
      <c r="B370" s="42"/>
      <c r="C370" s="42"/>
      <c r="D370" s="42"/>
    </row>
    <row r="371" spans="1:13" x14ac:dyDescent="0.2">
      <c r="A371" s="32"/>
      <c r="B371" s="325"/>
      <c r="C371" s="325"/>
      <c r="D371" s="325"/>
    </row>
    <row r="372" spans="1:13" x14ac:dyDescent="0.2">
      <c r="A372" s="32"/>
      <c r="B372" s="325"/>
      <c r="C372" s="325"/>
      <c r="D372" s="325"/>
    </row>
    <row r="373" spans="1:13" x14ac:dyDescent="0.2">
      <c r="A373" s="36"/>
      <c r="B373" s="36"/>
      <c r="C373" s="36"/>
      <c r="D373" s="36"/>
    </row>
    <row r="378" spans="1:13" ht="21" x14ac:dyDescent="0.2">
      <c r="A378" s="326" t="s">
        <v>61</v>
      </c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</row>
    <row r="379" spans="1:13" ht="16.5" thickBot="1" x14ac:dyDescent="0.3">
      <c r="A379" s="327" t="str">
        <f>A382</f>
        <v>Канева Алина</v>
      </c>
      <c r="B379" s="327"/>
      <c r="C379" s="327"/>
      <c r="D379" s="327"/>
      <c r="E379" s="327"/>
      <c r="F379" s="327"/>
      <c r="G379" s="327"/>
      <c r="H379" s="327"/>
      <c r="I379" s="327"/>
      <c r="M379">
        <v>12</v>
      </c>
    </row>
    <row r="380" spans="1:13" x14ac:dyDescent="0.2">
      <c r="A380" s="16"/>
      <c r="B380" s="328" t="s">
        <v>18</v>
      </c>
      <c r="C380" s="329"/>
      <c r="D380" s="330" t="s">
        <v>19</v>
      </c>
      <c r="E380" s="328" t="s">
        <v>19</v>
      </c>
      <c r="F380" s="329"/>
      <c r="G380" s="329"/>
      <c r="H380" s="329"/>
      <c r="I380" s="329"/>
    </row>
    <row r="381" spans="1:13" ht="51.75" thickBot="1" x14ac:dyDescent="0.25">
      <c r="A381" s="17"/>
      <c r="B381" s="18" t="s">
        <v>39</v>
      </c>
      <c r="C381" s="19" t="s">
        <v>3</v>
      </c>
      <c r="D381" s="20" t="s">
        <v>4</v>
      </c>
      <c r="E381" s="18" t="s">
        <v>5</v>
      </c>
      <c r="F381" s="19" t="s">
        <v>36</v>
      </c>
      <c r="G381" s="19" t="s">
        <v>40</v>
      </c>
      <c r="H381" s="19" t="s">
        <v>35</v>
      </c>
      <c r="I381" s="19" t="s">
        <v>8</v>
      </c>
    </row>
    <row r="382" spans="1:13" x14ac:dyDescent="0.2">
      <c r="A382" s="21" t="str">
        <f>'инд. оценки 1 кл.'!B16</f>
        <v>Канева Алина</v>
      </c>
      <c r="B382" s="22">
        <f>'инд. оценки 1 кл.'!E15</f>
        <v>2</v>
      </c>
      <c r="C382" s="23">
        <f>'инд. оценки 1 кл.'!H15</f>
        <v>4</v>
      </c>
      <c r="D382" s="24">
        <f>'инд. оценки 1 кл.'!K15</f>
        <v>3</v>
      </c>
      <c r="E382" s="22">
        <f>'инд. оценки 1 кл.'!N15</f>
        <v>3</v>
      </c>
      <c r="F382" s="23">
        <f>'инд. оценки 1 кл.'!Q15</f>
        <v>6</v>
      </c>
      <c r="G382" s="23">
        <f>'инд. оценки 1 кл.'!T15</f>
        <v>4</v>
      </c>
      <c r="H382" s="23">
        <f>'инд. оценки 1 кл.'!W15</f>
        <v>6</v>
      </c>
      <c r="I382" s="23">
        <f>'инд. оценки 1 кл.'!Z15</f>
        <v>5</v>
      </c>
    </row>
    <row r="383" spans="1:13" x14ac:dyDescent="0.2">
      <c r="A383" s="25" t="s">
        <v>46</v>
      </c>
      <c r="B383" s="26">
        <f>'группы 1 кл.'!C14</f>
        <v>4</v>
      </c>
      <c r="C383" s="26">
        <f>'группы 1 кл.'!D14</f>
        <v>4</v>
      </c>
      <c r="D383" s="26">
        <f>'группы 1 кл.'!E14</f>
        <v>3</v>
      </c>
      <c r="E383" s="26">
        <f>'группы 1 кл.'!F14</f>
        <v>2</v>
      </c>
      <c r="F383" s="26">
        <f>'группы 1 кл.'!G14</f>
        <v>1</v>
      </c>
      <c r="G383" s="26">
        <f>'группы 1 кл.'!H14</f>
        <v>4</v>
      </c>
      <c r="H383" s="26">
        <f>'группы 1 кл.'!I14</f>
        <v>1</v>
      </c>
      <c r="I383" s="26">
        <f>'группы 1 кл.'!J14</f>
        <v>3</v>
      </c>
    </row>
    <row r="385" spans="1:4" ht="13.5" thickBot="1" x14ac:dyDescent="0.25"/>
    <row r="386" spans="1:4" x14ac:dyDescent="0.2">
      <c r="A386" s="331" t="s">
        <v>42</v>
      </c>
      <c r="B386" s="332"/>
      <c r="C386" s="332"/>
      <c r="D386" s="333"/>
    </row>
    <row r="387" spans="1:4" ht="13.5" thickBot="1" x14ac:dyDescent="0.25">
      <c r="A387" s="334"/>
      <c r="B387" s="335"/>
      <c r="C387" s="335"/>
      <c r="D387" s="336"/>
    </row>
    <row r="388" spans="1:4" x14ac:dyDescent="0.2">
      <c r="A388" s="30" t="s">
        <v>58</v>
      </c>
      <c r="B388" s="319">
        <f>SUM(B382:I382)</f>
        <v>33</v>
      </c>
      <c r="C388" s="320"/>
      <c r="D388" s="321"/>
    </row>
    <row r="389" spans="1:4" x14ac:dyDescent="0.2">
      <c r="A389" s="31" t="s">
        <v>48</v>
      </c>
      <c r="B389" s="322">
        <f>MODE(B383:I383)</f>
        <v>4</v>
      </c>
      <c r="C389" s="323"/>
      <c r="D389" s="324"/>
    </row>
    <row r="401" spans="1:13" x14ac:dyDescent="0.2">
      <c r="A401" s="36"/>
      <c r="B401" s="36"/>
      <c r="C401" s="36"/>
      <c r="D401" s="36"/>
    </row>
    <row r="402" spans="1:13" x14ac:dyDescent="0.2">
      <c r="A402" s="36"/>
      <c r="B402" s="36"/>
      <c r="C402" s="36"/>
      <c r="D402" s="36"/>
    </row>
    <row r="403" spans="1:13" ht="18.75" x14ac:dyDescent="0.2">
      <c r="A403" s="42"/>
      <c r="B403" s="42"/>
      <c r="C403" s="42"/>
      <c r="D403" s="42"/>
    </row>
    <row r="404" spans="1:13" ht="18.75" x14ac:dyDescent="0.2">
      <c r="A404" s="42"/>
      <c r="B404" s="42"/>
      <c r="C404" s="42"/>
      <c r="D404" s="42"/>
    </row>
    <row r="405" spans="1:13" x14ac:dyDescent="0.2">
      <c r="A405" s="32"/>
      <c r="B405" s="325"/>
      <c r="C405" s="325"/>
      <c r="D405" s="325"/>
    </row>
    <row r="406" spans="1:13" x14ac:dyDescent="0.2">
      <c r="A406" s="32"/>
      <c r="B406" s="325"/>
      <c r="C406" s="325"/>
      <c r="D406" s="325"/>
    </row>
    <row r="407" spans="1:13" x14ac:dyDescent="0.2">
      <c r="A407" s="36"/>
      <c r="B407" s="36"/>
      <c r="C407" s="36"/>
      <c r="D407" s="36"/>
    </row>
    <row r="412" spans="1:13" ht="21" x14ac:dyDescent="0.2">
      <c r="A412" s="326" t="s">
        <v>61</v>
      </c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</row>
    <row r="413" spans="1:13" ht="16.5" thickBot="1" x14ac:dyDescent="0.3">
      <c r="A413" s="327" t="str">
        <f>A416</f>
        <v>Катугина Дарья</v>
      </c>
      <c r="B413" s="327"/>
      <c r="C413" s="327"/>
      <c r="D413" s="327"/>
      <c r="E413" s="327"/>
      <c r="F413" s="327"/>
      <c r="G413" s="327"/>
      <c r="H413" s="327"/>
      <c r="I413" s="327"/>
      <c r="M413">
        <v>13</v>
      </c>
    </row>
    <row r="414" spans="1:13" x14ac:dyDescent="0.2">
      <c r="A414" s="16"/>
      <c r="B414" s="328" t="s">
        <v>18</v>
      </c>
      <c r="C414" s="329"/>
      <c r="D414" s="330" t="s">
        <v>19</v>
      </c>
      <c r="E414" s="328" t="s">
        <v>19</v>
      </c>
      <c r="F414" s="329"/>
      <c r="G414" s="329"/>
      <c r="H414" s="329"/>
      <c r="I414" s="329"/>
    </row>
    <row r="415" spans="1:13" ht="51.75" thickBot="1" x14ac:dyDescent="0.25">
      <c r="A415" s="17"/>
      <c r="B415" s="18" t="s">
        <v>39</v>
      </c>
      <c r="C415" s="19" t="s">
        <v>3</v>
      </c>
      <c r="D415" s="20" t="s">
        <v>4</v>
      </c>
      <c r="E415" s="18" t="s">
        <v>5</v>
      </c>
      <c r="F415" s="19" t="s">
        <v>36</v>
      </c>
      <c r="G415" s="19" t="s">
        <v>40</v>
      </c>
      <c r="H415" s="19" t="s">
        <v>35</v>
      </c>
      <c r="I415" s="19" t="s">
        <v>8</v>
      </c>
    </row>
    <row r="416" spans="1:13" x14ac:dyDescent="0.2">
      <c r="A416" s="21" t="str">
        <f>'инд. оценки 1 кл.'!B17</f>
        <v>Катугина Дарья</v>
      </c>
      <c r="B416" s="22">
        <f>'инд. оценки 1 кл.'!E17</f>
        <v>4</v>
      </c>
      <c r="C416" s="23">
        <f>'инд. оценки 1 кл.'!H17</f>
        <v>2</v>
      </c>
      <c r="D416" s="24">
        <f>'инд. оценки 1 кл.'!K17</f>
        <v>2</v>
      </c>
      <c r="E416" s="22">
        <f>'инд. оценки 1 кл.'!N17</f>
        <v>5</v>
      </c>
      <c r="F416" s="23">
        <f>'инд. оценки 1 кл.'!Q17</f>
        <v>5</v>
      </c>
      <c r="G416" s="23">
        <f>'инд. оценки 1 кл.'!T17</f>
        <v>3</v>
      </c>
      <c r="H416" s="23">
        <f>'инд. оценки 1 кл.'!W17</f>
        <v>4</v>
      </c>
      <c r="I416" s="23">
        <f>'инд. оценки 1 кл.'!Z17</f>
        <v>4</v>
      </c>
    </row>
    <row r="417" spans="1:9" x14ac:dyDescent="0.2">
      <c r="A417" s="25" t="s">
        <v>46</v>
      </c>
      <c r="B417" s="26">
        <f>'группы 1 кл.'!C15</f>
        <v>2</v>
      </c>
      <c r="C417" s="26">
        <f>'группы 1 кл.'!D15</f>
        <v>4</v>
      </c>
      <c r="D417" s="26">
        <f>'группы 1 кл.'!E15</f>
        <v>4</v>
      </c>
      <c r="E417" s="26">
        <f>'группы 1 кл.'!F15</f>
        <v>1</v>
      </c>
      <c r="F417" s="26">
        <f>'группы 1 кл.'!G15</f>
        <v>1</v>
      </c>
      <c r="G417" s="26">
        <f>'группы 1 кл.'!H15</f>
        <v>2</v>
      </c>
      <c r="H417" s="26">
        <f>'группы 1 кл.'!I15</f>
        <v>3</v>
      </c>
      <c r="I417" s="26">
        <f>'группы 1 кл.'!J15</f>
        <v>3</v>
      </c>
    </row>
    <row r="419" spans="1:9" ht="13.5" thickBot="1" x14ac:dyDescent="0.25"/>
    <row r="420" spans="1:9" x14ac:dyDescent="0.2">
      <c r="A420" s="331" t="s">
        <v>42</v>
      </c>
      <c r="B420" s="332"/>
      <c r="C420" s="332"/>
      <c r="D420" s="333"/>
    </row>
    <row r="421" spans="1:9" ht="13.5" thickBot="1" x14ac:dyDescent="0.25">
      <c r="A421" s="334"/>
      <c r="B421" s="335"/>
      <c r="C421" s="335"/>
      <c r="D421" s="336"/>
    </row>
    <row r="422" spans="1:9" x14ac:dyDescent="0.2">
      <c r="A422" s="30" t="s">
        <v>58</v>
      </c>
      <c r="B422" s="319">
        <f>SUM(B416:I416)</f>
        <v>29</v>
      </c>
      <c r="C422" s="320"/>
      <c r="D422" s="321"/>
    </row>
    <row r="423" spans="1:9" x14ac:dyDescent="0.2">
      <c r="A423" s="31" t="s">
        <v>48</v>
      </c>
      <c r="B423" s="322">
        <f>MODE(B417:I417)</f>
        <v>2</v>
      </c>
      <c r="C423" s="323"/>
      <c r="D423" s="324"/>
    </row>
    <row r="435" spans="1:13" x14ac:dyDescent="0.2">
      <c r="A435" s="36"/>
      <c r="B435" s="36"/>
      <c r="C435" s="36"/>
      <c r="D435" s="36"/>
    </row>
    <row r="436" spans="1:13" x14ac:dyDescent="0.2">
      <c r="A436" s="36"/>
      <c r="B436" s="36"/>
      <c r="C436" s="36"/>
      <c r="D436" s="36"/>
    </row>
    <row r="437" spans="1:13" ht="18.75" x14ac:dyDescent="0.2">
      <c r="A437" s="42"/>
      <c r="B437" s="42"/>
      <c r="C437" s="42"/>
      <c r="D437" s="42"/>
    </row>
    <row r="438" spans="1:13" ht="18.75" x14ac:dyDescent="0.2">
      <c r="A438" s="42"/>
      <c r="B438" s="42"/>
      <c r="C438" s="42"/>
      <c r="D438" s="42"/>
    </row>
    <row r="439" spans="1:13" x14ac:dyDescent="0.2">
      <c r="A439" s="32"/>
      <c r="B439" s="325"/>
      <c r="C439" s="325"/>
      <c r="D439" s="325"/>
    </row>
    <row r="440" spans="1:13" x14ac:dyDescent="0.2">
      <c r="A440" s="32"/>
      <c r="B440" s="325"/>
      <c r="C440" s="325"/>
      <c r="D440" s="325"/>
    </row>
    <row r="441" spans="1:13" x14ac:dyDescent="0.2">
      <c r="A441" s="36"/>
      <c r="B441" s="36"/>
      <c r="C441" s="36"/>
      <c r="D441" s="36"/>
    </row>
    <row r="446" spans="1:13" ht="21" x14ac:dyDescent="0.2">
      <c r="A446" s="326" t="s">
        <v>61</v>
      </c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</row>
    <row r="447" spans="1:13" ht="16.5" thickBot="1" x14ac:dyDescent="0.3">
      <c r="A447" s="327" t="str">
        <f>A450</f>
        <v>Макарова Полина</v>
      </c>
      <c r="B447" s="327"/>
      <c r="C447" s="327"/>
      <c r="D447" s="327"/>
      <c r="E447" s="327"/>
      <c r="F447" s="327"/>
      <c r="G447" s="327"/>
      <c r="H447" s="327"/>
      <c r="I447" s="327"/>
      <c r="M447">
        <v>14</v>
      </c>
    </row>
    <row r="448" spans="1:13" x14ac:dyDescent="0.2">
      <c r="A448" s="16"/>
      <c r="B448" s="328" t="s">
        <v>18</v>
      </c>
      <c r="C448" s="329"/>
      <c r="D448" s="330" t="s">
        <v>19</v>
      </c>
      <c r="E448" s="328" t="s">
        <v>19</v>
      </c>
      <c r="F448" s="329"/>
      <c r="G448" s="329"/>
      <c r="H448" s="329"/>
      <c r="I448" s="329"/>
    </row>
    <row r="449" spans="1:9" ht="51.75" thickBot="1" x14ac:dyDescent="0.25">
      <c r="A449" s="17"/>
      <c r="B449" s="18" t="s">
        <v>39</v>
      </c>
      <c r="C449" s="19" t="s">
        <v>3</v>
      </c>
      <c r="D449" s="20" t="s">
        <v>4</v>
      </c>
      <c r="E449" s="18" t="s">
        <v>5</v>
      </c>
      <c r="F449" s="19" t="s">
        <v>36</v>
      </c>
      <c r="G449" s="19" t="s">
        <v>40</v>
      </c>
      <c r="H449" s="19" t="s">
        <v>35</v>
      </c>
      <c r="I449" s="19" t="s">
        <v>8</v>
      </c>
    </row>
    <row r="450" spans="1:9" x14ac:dyDescent="0.2">
      <c r="A450" s="21" t="str">
        <f>'инд. оценки 1 кл.'!B18</f>
        <v>Макарова Полина</v>
      </c>
      <c r="B450" s="22">
        <f>'инд. оценки 1 кл.'!E18</f>
        <v>5</v>
      </c>
      <c r="C450" s="23">
        <f>'инд. оценки 1 кл.'!H18</f>
        <v>4</v>
      </c>
      <c r="D450" s="24">
        <f>'инд. оценки 1 кл.'!K18</f>
        <v>3</v>
      </c>
      <c r="E450" s="22">
        <f>'инд. оценки 1 кл.'!N18</f>
        <v>6</v>
      </c>
      <c r="F450" s="23">
        <f>'инд. оценки 1 кл.'!Q18</f>
        <v>4</v>
      </c>
      <c r="G450" s="23">
        <f>'инд. оценки 1 кл.'!T18</f>
        <v>5</v>
      </c>
      <c r="H450" s="23">
        <f>'инд. оценки 1 кл.'!W18</f>
        <v>6</v>
      </c>
      <c r="I450" s="23">
        <f>'инд. оценки 1 кл.'!Z18</f>
        <v>5</v>
      </c>
    </row>
    <row r="451" spans="1:9" x14ac:dyDescent="0.2">
      <c r="A451" s="25" t="s">
        <v>46</v>
      </c>
      <c r="B451" s="26">
        <f>'группы 1 кл.'!C16</f>
        <v>1</v>
      </c>
      <c r="C451" s="26">
        <f>'группы 1 кл.'!D16</f>
        <v>3</v>
      </c>
      <c r="D451" s="26">
        <f>'группы 1 кл.'!E16</f>
        <v>4</v>
      </c>
      <c r="E451" s="26">
        <f>'группы 1 кл.'!F16</f>
        <v>1</v>
      </c>
      <c r="F451" s="26">
        <f>'группы 1 кл.'!G16</f>
        <v>2</v>
      </c>
      <c r="G451" s="26">
        <f>'группы 1 кл.'!H16</f>
        <v>1</v>
      </c>
      <c r="H451" s="26">
        <f>'группы 1 кл.'!I16</f>
        <v>1</v>
      </c>
      <c r="I451" s="26">
        <f>'группы 1 кл.'!J16</f>
        <v>3</v>
      </c>
    </row>
    <row r="453" spans="1:9" ht="13.5" thickBot="1" x14ac:dyDescent="0.25"/>
    <row r="454" spans="1:9" x14ac:dyDescent="0.2">
      <c r="A454" s="331" t="s">
        <v>42</v>
      </c>
      <c r="B454" s="332"/>
      <c r="C454" s="332"/>
      <c r="D454" s="333"/>
    </row>
    <row r="455" spans="1:9" ht="13.5" thickBot="1" x14ac:dyDescent="0.25">
      <c r="A455" s="334"/>
      <c r="B455" s="335"/>
      <c r="C455" s="335"/>
      <c r="D455" s="336"/>
    </row>
    <row r="456" spans="1:9" x14ac:dyDescent="0.2">
      <c r="A456" s="30" t="s">
        <v>58</v>
      </c>
      <c r="B456" s="319">
        <f>SUM(B450:I450)</f>
        <v>38</v>
      </c>
      <c r="C456" s="320"/>
      <c r="D456" s="321"/>
    </row>
    <row r="457" spans="1:9" x14ac:dyDescent="0.2">
      <c r="A457" s="31" t="s">
        <v>48</v>
      </c>
      <c r="B457" s="322">
        <f>MODE(B451:I451)</f>
        <v>1</v>
      </c>
      <c r="C457" s="323"/>
      <c r="D457" s="324"/>
    </row>
    <row r="469" spans="1:13" x14ac:dyDescent="0.2">
      <c r="A469" s="36"/>
      <c r="B469" s="36"/>
      <c r="C469" s="36"/>
      <c r="D469" s="36"/>
    </row>
    <row r="470" spans="1:13" x14ac:dyDescent="0.2">
      <c r="A470" s="36"/>
      <c r="B470" s="36"/>
      <c r="C470" s="36"/>
      <c r="D470" s="36"/>
    </row>
    <row r="471" spans="1:13" ht="18.75" x14ac:dyDescent="0.2">
      <c r="A471" s="42"/>
      <c r="B471" s="42"/>
      <c r="C471" s="42"/>
      <c r="D471" s="42"/>
    </row>
    <row r="472" spans="1:13" ht="18.75" x14ac:dyDescent="0.2">
      <c r="A472" s="42"/>
      <c r="B472" s="42"/>
      <c r="C472" s="42"/>
      <c r="D472" s="42"/>
    </row>
    <row r="473" spans="1:13" x14ac:dyDescent="0.2">
      <c r="A473" s="32"/>
      <c r="B473" s="325"/>
      <c r="C473" s="325"/>
      <c r="D473" s="325"/>
    </row>
    <row r="474" spans="1:13" x14ac:dyDescent="0.2">
      <c r="A474" s="32"/>
      <c r="B474" s="325"/>
      <c r="C474" s="325"/>
      <c r="D474" s="325"/>
    </row>
    <row r="475" spans="1:13" x14ac:dyDescent="0.2">
      <c r="A475" s="36"/>
      <c r="B475" s="36"/>
      <c r="C475" s="36"/>
      <c r="D475" s="36"/>
    </row>
    <row r="480" spans="1:13" ht="21" x14ac:dyDescent="0.2">
      <c r="A480" s="326" t="s">
        <v>61</v>
      </c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</row>
    <row r="481" spans="1:13" ht="16.5" thickBot="1" x14ac:dyDescent="0.3">
      <c r="A481" s="327" t="str">
        <f>A484</f>
        <v>Салтыкова Мария</v>
      </c>
      <c r="B481" s="327"/>
      <c r="C481" s="327"/>
      <c r="D481" s="327"/>
      <c r="E481" s="327"/>
      <c r="F481" s="327"/>
      <c r="G481" s="327"/>
      <c r="H481" s="327"/>
      <c r="I481" s="327"/>
      <c r="M481">
        <v>15</v>
      </c>
    </row>
    <row r="482" spans="1:13" x14ac:dyDescent="0.2">
      <c r="A482" s="16"/>
      <c r="B482" s="328" t="s">
        <v>18</v>
      </c>
      <c r="C482" s="329"/>
      <c r="D482" s="330" t="s">
        <v>19</v>
      </c>
      <c r="E482" s="328" t="s">
        <v>19</v>
      </c>
      <c r="F482" s="329"/>
      <c r="G482" s="329"/>
      <c r="H482" s="329"/>
      <c r="I482" s="329"/>
    </row>
    <row r="483" spans="1:13" ht="51.75" thickBot="1" x14ac:dyDescent="0.25">
      <c r="A483" s="17"/>
      <c r="B483" s="18" t="s">
        <v>39</v>
      </c>
      <c r="C483" s="19" t="s">
        <v>3</v>
      </c>
      <c r="D483" s="20" t="s">
        <v>4</v>
      </c>
      <c r="E483" s="18" t="s">
        <v>5</v>
      </c>
      <c r="F483" s="19" t="s">
        <v>36</v>
      </c>
      <c r="G483" s="19" t="s">
        <v>40</v>
      </c>
      <c r="H483" s="19" t="s">
        <v>35</v>
      </c>
      <c r="I483" s="19" t="s">
        <v>8</v>
      </c>
    </row>
    <row r="484" spans="1:13" x14ac:dyDescent="0.2">
      <c r="A484" s="21" t="str">
        <f>'инд. оценки 1 кл.'!B19</f>
        <v>Салтыкова Мария</v>
      </c>
      <c r="B484" s="22">
        <f>'инд. оценки 1 кл.'!E19</f>
        <v>5</v>
      </c>
      <c r="C484" s="23">
        <f>'инд. оценки 1 кл.'!H19</f>
        <v>3</v>
      </c>
      <c r="D484" s="24">
        <f>'инд. оценки 1 кл.'!K19</f>
        <v>2</v>
      </c>
      <c r="E484" s="22">
        <f>'инд. оценки 1 кл.'!N19</f>
        <v>4</v>
      </c>
      <c r="F484" s="23">
        <f>'инд. оценки 1 кл.'!Q19</f>
        <v>5</v>
      </c>
      <c r="G484" s="23">
        <f>'инд. оценки 1 кл.'!T19</f>
        <v>2</v>
      </c>
      <c r="H484" s="23">
        <f>'инд. оценки 1 кл.'!W19</f>
        <v>4</v>
      </c>
      <c r="I484" s="23">
        <f>'инд. оценки 1 кл.'!Z19</f>
        <v>4</v>
      </c>
    </row>
    <row r="485" spans="1:13" x14ac:dyDescent="0.2">
      <c r="A485" s="25" t="s">
        <v>46</v>
      </c>
      <c r="B485" s="26">
        <f>'группы 1 кл.'!C17</f>
        <v>1</v>
      </c>
      <c r="C485" s="26">
        <f>'группы 1 кл.'!D17</f>
        <v>4</v>
      </c>
      <c r="D485" s="26">
        <f>'группы 1 кл.'!E17</f>
        <v>2</v>
      </c>
      <c r="E485" s="26">
        <f>'группы 1 кл.'!F17</f>
        <v>2</v>
      </c>
      <c r="F485" s="26">
        <f>'группы 1 кл.'!G17</f>
        <v>1</v>
      </c>
      <c r="G485" s="26">
        <f>'группы 1 кл.'!H17</f>
        <v>4</v>
      </c>
      <c r="H485" s="26">
        <f>'группы 1 кл.'!I17</f>
        <v>3</v>
      </c>
      <c r="I485" s="26">
        <f>'группы 1 кл.'!J17</f>
        <v>2</v>
      </c>
    </row>
    <row r="487" spans="1:13" ht="13.5" thickBot="1" x14ac:dyDescent="0.25"/>
    <row r="488" spans="1:13" x14ac:dyDescent="0.2">
      <c r="A488" s="331" t="s">
        <v>42</v>
      </c>
      <c r="B488" s="332"/>
      <c r="C488" s="332"/>
      <c r="D488" s="333"/>
    </row>
    <row r="489" spans="1:13" ht="13.5" thickBot="1" x14ac:dyDescent="0.25">
      <c r="A489" s="334"/>
      <c r="B489" s="335"/>
      <c r="C489" s="335"/>
      <c r="D489" s="336"/>
    </row>
    <row r="490" spans="1:13" x14ac:dyDescent="0.2">
      <c r="A490" s="30" t="s">
        <v>58</v>
      </c>
      <c r="B490" s="319">
        <f>SUM(B484:I484)</f>
        <v>29</v>
      </c>
      <c r="C490" s="320"/>
      <c r="D490" s="321"/>
    </row>
    <row r="491" spans="1:13" x14ac:dyDescent="0.2">
      <c r="A491" s="31" t="s">
        <v>48</v>
      </c>
      <c r="B491" s="322">
        <f>MODE(B485:I485)</f>
        <v>2</v>
      </c>
      <c r="C491" s="323"/>
      <c r="D491" s="324"/>
    </row>
    <row r="503" spans="1:4" x14ac:dyDescent="0.2">
      <c r="A503" s="36"/>
      <c r="B503" s="36"/>
      <c r="C503" s="36"/>
      <c r="D503" s="36"/>
    </row>
    <row r="504" spans="1:4" x14ac:dyDescent="0.2">
      <c r="A504" s="36"/>
      <c r="B504" s="36"/>
      <c r="C504" s="36"/>
      <c r="D504" s="36"/>
    </row>
    <row r="505" spans="1:4" ht="18.75" x14ac:dyDescent="0.2">
      <c r="A505" s="42"/>
      <c r="B505" s="42"/>
      <c r="C505" s="42"/>
      <c r="D505" s="42"/>
    </row>
    <row r="506" spans="1:4" ht="18.75" x14ac:dyDescent="0.2">
      <c r="A506" s="42"/>
      <c r="B506" s="42"/>
      <c r="C506" s="42"/>
      <c r="D506" s="42"/>
    </row>
    <row r="507" spans="1:4" x14ac:dyDescent="0.2">
      <c r="A507" s="32"/>
      <c r="B507" s="325"/>
      <c r="C507" s="325"/>
      <c r="D507" s="325"/>
    </row>
    <row r="508" spans="1:4" x14ac:dyDescent="0.2">
      <c r="A508" s="32"/>
      <c r="B508" s="325"/>
      <c r="C508" s="325"/>
      <c r="D508" s="325"/>
    </row>
    <row r="509" spans="1:4" x14ac:dyDescent="0.2">
      <c r="A509" s="36"/>
      <c r="B509" s="36"/>
      <c r="C509" s="36"/>
      <c r="D509" s="36"/>
    </row>
    <row r="514" spans="1:13" ht="21" x14ac:dyDescent="0.2">
      <c r="A514" s="326" t="s">
        <v>61</v>
      </c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</row>
    <row r="515" spans="1:13" ht="16.5" thickBot="1" x14ac:dyDescent="0.3">
      <c r="A515" s="327" t="str">
        <f>A518</f>
        <v>Нечаева Мария</v>
      </c>
      <c r="B515" s="327"/>
      <c r="C515" s="327"/>
      <c r="D515" s="327"/>
      <c r="E515" s="327"/>
      <c r="F515" s="327"/>
      <c r="G515" s="327"/>
      <c r="H515" s="327"/>
      <c r="I515" s="327"/>
      <c r="M515">
        <v>16</v>
      </c>
    </row>
    <row r="516" spans="1:13" x14ac:dyDescent="0.2">
      <c r="A516" s="16"/>
      <c r="B516" s="328" t="s">
        <v>18</v>
      </c>
      <c r="C516" s="329"/>
      <c r="D516" s="330" t="s">
        <v>19</v>
      </c>
      <c r="E516" s="328" t="s">
        <v>19</v>
      </c>
      <c r="F516" s="329"/>
      <c r="G516" s="329"/>
      <c r="H516" s="329"/>
      <c r="I516" s="329"/>
    </row>
    <row r="517" spans="1:13" ht="51.75" thickBot="1" x14ac:dyDescent="0.25">
      <c r="A517" s="17"/>
      <c r="B517" s="18" t="s">
        <v>39</v>
      </c>
      <c r="C517" s="19" t="s">
        <v>3</v>
      </c>
      <c r="D517" s="20" t="s">
        <v>4</v>
      </c>
      <c r="E517" s="18" t="s">
        <v>5</v>
      </c>
      <c r="F517" s="19" t="s">
        <v>36</v>
      </c>
      <c r="G517" s="19" t="s">
        <v>40</v>
      </c>
      <c r="H517" s="19" t="s">
        <v>35</v>
      </c>
      <c r="I517" s="19" t="s">
        <v>8</v>
      </c>
    </row>
    <row r="518" spans="1:13" x14ac:dyDescent="0.2">
      <c r="A518" s="21" t="str">
        <f>'инд. оценки 1 кл.'!B20</f>
        <v>Нечаева Мария</v>
      </c>
      <c r="B518" s="22">
        <f>'инд. оценки 1 кл.'!E20</f>
        <v>2</v>
      </c>
      <c r="C518" s="23">
        <f>'инд. оценки 1 кл.'!H20</f>
        <v>3</v>
      </c>
      <c r="D518" s="24">
        <f>'инд. оценки 1 кл.'!K20</f>
        <v>3</v>
      </c>
      <c r="E518" s="22">
        <f>'инд. оценки 1 кл.'!N20</f>
        <v>3</v>
      </c>
      <c r="F518" s="23">
        <f>'инд. оценки 1 кл.'!Q20</f>
        <v>3</v>
      </c>
      <c r="G518" s="23">
        <f>'инд. оценки 1 кл.'!T20</f>
        <v>4</v>
      </c>
      <c r="H518" s="23">
        <f>'инд. оценки 1 кл.'!W20</f>
        <v>4</v>
      </c>
      <c r="I518" s="23">
        <f>'инд. оценки 1 кл.'!Z20</f>
        <v>4</v>
      </c>
    </row>
    <row r="519" spans="1:13" x14ac:dyDescent="0.2">
      <c r="A519" s="25" t="s">
        <v>46</v>
      </c>
      <c r="B519" s="26">
        <f>'группы 1 кл.'!C18</f>
        <v>4</v>
      </c>
      <c r="C519" s="26">
        <f>'группы 1 кл.'!D18</f>
        <v>4</v>
      </c>
      <c r="D519" s="26">
        <f>'группы 1 кл.'!E18</f>
        <v>4</v>
      </c>
      <c r="E519" s="26">
        <f>'группы 1 кл.'!F18</f>
        <v>4</v>
      </c>
      <c r="F519" s="26">
        <f>'группы 1 кл.'!G18</f>
        <v>4</v>
      </c>
      <c r="G519" s="26">
        <f>'группы 1 кл.'!H18</f>
        <v>2</v>
      </c>
      <c r="H519" s="26">
        <f>'группы 1 кл.'!I18</f>
        <v>3</v>
      </c>
      <c r="I519" s="26">
        <f>'группы 1 кл.'!J18</f>
        <v>3</v>
      </c>
    </row>
    <row r="521" spans="1:13" ht="13.5" thickBot="1" x14ac:dyDescent="0.25"/>
    <row r="522" spans="1:13" x14ac:dyDescent="0.2">
      <c r="A522" s="331" t="s">
        <v>42</v>
      </c>
      <c r="B522" s="332"/>
      <c r="C522" s="332"/>
      <c r="D522" s="333"/>
    </row>
    <row r="523" spans="1:13" ht="13.5" thickBot="1" x14ac:dyDescent="0.25">
      <c r="A523" s="334"/>
      <c r="B523" s="335"/>
      <c r="C523" s="335"/>
      <c r="D523" s="336"/>
    </row>
    <row r="524" spans="1:13" x14ac:dyDescent="0.2">
      <c r="A524" s="30" t="s">
        <v>58</v>
      </c>
      <c r="B524" s="319">
        <f>SUM(B518:I518)</f>
        <v>26</v>
      </c>
      <c r="C524" s="320"/>
      <c r="D524" s="321"/>
    </row>
    <row r="525" spans="1:13" x14ac:dyDescent="0.2">
      <c r="A525" s="31" t="s">
        <v>48</v>
      </c>
      <c r="B525" s="322">
        <f>MODE(B519:I519)</f>
        <v>4</v>
      </c>
      <c r="C525" s="323"/>
      <c r="D525" s="324"/>
    </row>
    <row r="537" spans="1:4" x14ac:dyDescent="0.2">
      <c r="A537" s="36"/>
      <c r="B537" s="36"/>
      <c r="C537" s="36"/>
      <c r="D537" s="36"/>
    </row>
    <row r="538" spans="1:4" x14ac:dyDescent="0.2">
      <c r="A538" s="36"/>
      <c r="B538" s="36"/>
      <c r="C538" s="36"/>
      <c r="D538" s="36"/>
    </row>
    <row r="539" spans="1:4" ht="18.75" x14ac:dyDescent="0.2">
      <c r="A539" s="42"/>
      <c r="B539" s="42"/>
      <c r="C539" s="42"/>
      <c r="D539" s="42"/>
    </row>
    <row r="540" spans="1:4" ht="18.75" x14ac:dyDescent="0.2">
      <c r="A540" s="42"/>
      <c r="B540" s="42"/>
      <c r="C540" s="42"/>
      <c r="D540" s="42"/>
    </row>
    <row r="541" spans="1:4" x14ac:dyDescent="0.2">
      <c r="A541" s="32"/>
      <c r="B541" s="325"/>
      <c r="C541" s="325"/>
      <c r="D541" s="325"/>
    </row>
    <row r="542" spans="1:4" x14ac:dyDescent="0.2">
      <c r="A542" s="32"/>
      <c r="B542" s="325"/>
      <c r="C542" s="325"/>
      <c r="D542" s="325"/>
    </row>
    <row r="543" spans="1:4" x14ac:dyDescent="0.2">
      <c r="A543" s="36"/>
      <c r="B543" s="36"/>
      <c r="C543" s="36"/>
      <c r="D543" s="36"/>
    </row>
    <row r="548" spans="1:13" ht="21" x14ac:dyDescent="0.2">
      <c r="A548" s="326" t="s">
        <v>61</v>
      </c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</row>
    <row r="549" spans="1:13" ht="16.5" thickBot="1" x14ac:dyDescent="0.3">
      <c r="A549" s="327" t="str">
        <f>A552</f>
        <v>Обухович Артем</v>
      </c>
      <c r="B549" s="327"/>
      <c r="C549" s="327"/>
      <c r="D549" s="327"/>
      <c r="E549" s="327"/>
      <c r="F549" s="327"/>
      <c r="G549" s="327"/>
      <c r="H549" s="327"/>
      <c r="I549" s="327"/>
      <c r="M549">
        <v>17</v>
      </c>
    </row>
    <row r="550" spans="1:13" x14ac:dyDescent="0.2">
      <c r="A550" s="16"/>
      <c r="B550" s="328" t="s">
        <v>18</v>
      </c>
      <c r="C550" s="329"/>
      <c r="D550" s="330" t="s">
        <v>19</v>
      </c>
      <c r="E550" s="328" t="s">
        <v>19</v>
      </c>
      <c r="F550" s="329"/>
      <c r="G550" s="329"/>
      <c r="H550" s="329"/>
      <c r="I550" s="329"/>
    </row>
    <row r="551" spans="1:13" ht="51.75" thickBot="1" x14ac:dyDescent="0.25">
      <c r="A551" s="17"/>
      <c r="B551" s="18" t="s">
        <v>39</v>
      </c>
      <c r="C551" s="19" t="s">
        <v>3</v>
      </c>
      <c r="D551" s="20" t="s">
        <v>4</v>
      </c>
      <c r="E551" s="18" t="s">
        <v>5</v>
      </c>
      <c r="F551" s="19" t="s">
        <v>36</v>
      </c>
      <c r="G551" s="19" t="s">
        <v>40</v>
      </c>
      <c r="H551" s="19" t="s">
        <v>35</v>
      </c>
      <c r="I551" s="19" t="s">
        <v>8</v>
      </c>
    </row>
    <row r="552" spans="1:13" x14ac:dyDescent="0.2">
      <c r="A552" s="21" t="str">
        <f>'инд. оценки 1 кл.'!B21</f>
        <v>Обухович Артем</v>
      </c>
      <c r="B552" s="22">
        <f>'инд. оценки 1 кл.'!E21</f>
        <v>6</v>
      </c>
      <c r="C552" s="23">
        <f>'инд. оценки 1 кл.'!H21</f>
        <v>5</v>
      </c>
      <c r="D552" s="24">
        <f>'инд. оценки 1 кл.'!K21</f>
        <v>6</v>
      </c>
      <c r="E552" s="22">
        <f>'инд. оценки 1 кл.'!N21</f>
        <v>6</v>
      </c>
      <c r="F552" s="23">
        <f>'инд. оценки 1 кл.'!Q21</f>
        <v>5</v>
      </c>
      <c r="G552" s="23">
        <f>'инд. оценки 1 кл.'!T21</f>
        <v>5</v>
      </c>
      <c r="H552" s="23">
        <f>'инд. оценки 1 кл.'!W21</f>
        <v>6</v>
      </c>
      <c r="I552" s="23">
        <f>'инд. оценки 1 кл.'!Z21</f>
        <v>5</v>
      </c>
    </row>
    <row r="553" spans="1:13" x14ac:dyDescent="0.2">
      <c r="A553" s="25" t="s">
        <v>46</v>
      </c>
      <c r="B553" s="26">
        <f>'группы 1 кл.'!C19</f>
        <v>1</v>
      </c>
      <c r="C553" s="26">
        <f>'группы 1 кл.'!D19</f>
        <v>3</v>
      </c>
      <c r="D553" s="26">
        <f>'группы 1 кл.'!E19</f>
        <v>1</v>
      </c>
      <c r="E553" s="26">
        <f>'группы 1 кл.'!F19</f>
        <v>1</v>
      </c>
      <c r="F553" s="26">
        <f>'группы 1 кл.'!G19</f>
        <v>1</v>
      </c>
      <c r="G553" s="26">
        <f>'группы 1 кл.'!H19</f>
        <v>1</v>
      </c>
      <c r="H553" s="26">
        <f>'группы 1 кл.'!I19</f>
        <v>1</v>
      </c>
      <c r="I553" s="26">
        <f>'группы 1 кл.'!J19</f>
        <v>1</v>
      </c>
    </row>
    <row r="555" spans="1:13" ht="13.5" thickBot="1" x14ac:dyDescent="0.25"/>
    <row r="556" spans="1:13" x14ac:dyDescent="0.2">
      <c r="A556" s="331" t="s">
        <v>42</v>
      </c>
      <c r="B556" s="332"/>
      <c r="C556" s="332"/>
      <c r="D556" s="333"/>
    </row>
    <row r="557" spans="1:13" ht="13.5" thickBot="1" x14ac:dyDescent="0.25">
      <c r="A557" s="334"/>
      <c r="B557" s="335"/>
      <c r="C557" s="335"/>
      <c r="D557" s="336"/>
    </row>
    <row r="558" spans="1:13" x14ac:dyDescent="0.2">
      <c r="A558" s="30" t="s">
        <v>58</v>
      </c>
      <c r="B558" s="319">
        <f>SUM(B552:I552)</f>
        <v>44</v>
      </c>
      <c r="C558" s="320"/>
      <c r="D558" s="321"/>
    </row>
    <row r="559" spans="1:13" x14ac:dyDescent="0.2">
      <c r="A559" s="31" t="s">
        <v>48</v>
      </c>
      <c r="B559" s="322">
        <f>MODE(B553:I553)</f>
        <v>1</v>
      </c>
      <c r="C559" s="323"/>
      <c r="D559" s="324"/>
    </row>
    <row r="571" spans="1:4" x14ac:dyDescent="0.2">
      <c r="A571" s="36"/>
      <c r="B571" s="36"/>
      <c r="C571" s="36"/>
      <c r="D571" s="36"/>
    </row>
    <row r="572" spans="1:4" x14ac:dyDescent="0.2">
      <c r="A572" s="36"/>
      <c r="B572" s="36"/>
      <c r="C572" s="36"/>
      <c r="D572" s="36"/>
    </row>
    <row r="573" spans="1:4" ht="18.75" x14ac:dyDescent="0.2">
      <c r="A573" s="42"/>
      <c r="B573" s="42"/>
      <c r="C573" s="42"/>
      <c r="D573" s="42"/>
    </row>
    <row r="574" spans="1:4" ht="18.75" x14ac:dyDescent="0.2">
      <c r="A574" s="42"/>
      <c r="B574" s="42"/>
      <c r="C574" s="42"/>
      <c r="D574" s="42"/>
    </row>
    <row r="575" spans="1:4" x14ac:dyDescent="0.2">
      <c r="A575" s="32"/>
      <c r="B575" s="325"/>
      <c r="C575" s="325"/>
      <c r="D575" s="325"/>
    </row>
    <row r="576" spans="1:4" x14ac:dyDescent="0.2">
      <c r="A576" s="32"/>
      <c r="B576" s="325"/>
      <c r="C576" s="325"/>
      <c r="D576" s="325"/>
    </row>
    <row r="577" spans="1:13" x14ac:dyDescent="0.2">
      <c r="A577" s="36"/>
      <c r="B577" s="36"/>
      <c r="C577" s="36"/>
      <c r="D577" s="36"/>
    </row>
    <row r="582" spans="1:13" ht="21" x14ac:dyDescent="0.2">
      <c r="A582" s="326" t="s">
        <v>61</v>
      </c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</row>
    <row r="583" spans="1:13" ht="16.5" thickBot="1" x14ac:dyDescent="0.3">
      <c r="A583" s="327" t="str">
        <f>A586</f>
        <v>Пастухова Ксения</v>
      </c>
      <c r="B583" s="327"/>
      <c r="C583" s="327"/>
      <c r="D583" s="327"/>
      <c r="E583" s="327"/>
      <c r="F583" s="327"/>
      <c r="G583" s="327"/>
      <c r="H583" s="327"/>
      <c r="I583" s="327"/>
      <c r="M583">
        <v>18</v>
      </c>
    </row>
    <row r="584" spans="1:13" x14ac:dyDescent="0.2">
      <c r="A584" s="16"/>
      <c r="B584" s="328" t="s">
        <v>18</v>
      </c>
      <c r="C584" s="329"/>
      <c r="D584" s="330" t="s">
        <v>19</v>
      </c>
      <c r="E584" s="328" t="s">
        <v>19</v>
      </c>
      <c r="F584" s="329"/>
      <c r="G584" s="329"/>
      <c r="H584" s="329"/>
      <c r="I584" s="329"/>
    </row>
    <row r="585" spans="1:13" ht="51.75" thickBot="1" x14ac:dyDescent="0.25">
      <c r="A585" s="17"/>
      <c r="B585" s="18" t="s">
        <v>39</v>
      </c>
      <c r="C585" s="19" t="s">
        <v>3</v>
      </c>
      <c r="D585" s="20" t="s">
        <v>4</v>
      </c>
      <c r="E585" s="18" t="s">
        <v>5</v>
      </c>
      <c r="F585" s="19" t="s">
        <v>36</v>
      </c>
      <c r="G585" s="19" t="s">
        <v>40</v>
      </c>
      <c r="H585" s="19" t="s">
        <v>35</v>
      </c>
      <c r="I585" s="19" t="s">
        <v>8</v>
      </c>
    </row>
    <row r="586" spans="1:13" x14ac:dyDescent="0.2">
      <c r="A586" s="21" t="str">
        <f>'инд. оценки 1 кл.'!B22</f>
        <v>Пастухова Ксения</v>
      </c>
      <c r="B586" s="22">
        <f>'инд. оценки 1 кл.'!E22</f>
        <v>4</v>
      </c>
      <c r="C586" s="23">
        <f>'инд. оценки 1 кл.'!H22</f>
        <v>2</v>
      </c>
      <c r="D586" s="24">
        <f>'инд. оценки 1 кл.'!K22</f>
        <v>3</v>
      </c>
      <c r="E586" s="22">
        <f>'инд. оценки 1 кл.'!N22</f>
        <v>5</v>
      </c>
      <c r="F586" s="23">
        <f>'инд. оценки 1 кл.'!Q22</f>
        <v>5</v>
      </c>
      <c r="G586" s="23">
        <f>'инд. оценки 1 кл.'!T22</f>
        <v>2</v>
      </c>
      <c r="H586" s="23">
        <f>'инд. оценки 1 кл.'!W22</f>
        <v>4</v>
      </c>
      <c r="I586" s="23">
        <f>'инд. оценки 1 кл.'!Z22</f>
        <v>5</v>
      </c>
    </row>
    <row r="587" spans="1:13" x14ac:dyDescent="0.2">
      <c r="A587" s="25" t="s">
        <v>46</v>
      </c>
      <c r="B587" s="26">
        <f>'группы 1 кл.'!C20</f>
        <v>3</v>
      </c>
      <c r="C587" s="26">
        <f>'группы 1 кл.'!D20</f>
        <v>4</v>
      </c>
      <c r="D587" s="26">
        <f>'группы 1 кл.'!E20</f>
        <v>2</v>
      </c>
      <c r="E587" s="26">
        <f>'группы 1 кл.'!F20</f>
        <v>1</v>
      </c>
      <c r="F587" s="26">
        <f>'группы 1 кл.'!G20</f>
        <v>1</v>
      </c>
      <c r="G587" s="26">
        <f>'группы 1 кл.'!H20</f>
        <v>2</v>
      </c>
      <c r="H587" s="26">
        <f>'группы 1 кл.'!I20</f>
        <v>3</v>
      </c>
      <c r="I587" s="26">
        <f>'группы 1 кл.'!J20</f>
        <v>1</v>
      </c>
    </row>
    <row r="589" spans="1:13" ht="13.5" thickBot="1" x14ac:dyDescent="0.25"/>
    <row r="590" spans="1:13" x14ac:dyDescent="0.2">
      <c r="A590" s="331" t="s">
        <v>42</v>
      </c>
      <c r="B590" s="332"/>
      <c r="C590" s="332"/>
      <c r="D590" s="333"/>
    </row>
    <row r="591" spans="1:13" ht="13.5" thickBot="1" x14ac:dyDescent="0.25">
      <c r="A591" s="334"/>
      <c r="B591" s="335"/>
      <c r="C591" s="335"/>
      <c r="D591" s="336"/>
    </row>
    <row r="592" spans="1:13" x14ac:dyDescent="0.2">
      <c r="A592" s="30" t="s">
        <v>58</v>
      </c>
      <c r="B592" s="319">
        <f>SUM(B586:I586)</f>
        <v>30</v>
      </c>
      <c r="C592" s="320"/>
      <c r="D592" s="321"/>
    </row>
    <row r="593" spans="1:4" x14ac:dyDescent="0.2">
      <c r="A593" s="31" t="s">
        <v>48</v>
      </c>
      <c r="B593" s="322">
        <f>MODE(B587:I587)</f>
        <v>1</v>
      </c>
      <c r="C593" s="323"/>
      <c r="D593" s="324"/>
    </row>
    <row r="605" spans="1:4" x14ac:dyDescent="0.2">
      <c r="A605" s="36"/>
      <c r="B605" s="36"/>
      <c r="C605" s="36"/>
      <c r="D605" s="36"/>
    </row>
    <row r="606" spans="1:4" x14ac:dyDescent="0.2">
      <c r="A606" s="36"/>
      <c r="B606" s="36"/>
      <c r="C606" s="36"/>
      <c r="D606" s="36"/>
    </row>
    <row r="607" spans="1:4" ht="18.75" x14ac:dyDescent="0.2">
      <c r="A607" s="42"/>
      <c r="B607" s="42"/>
      <c r="C607" s="42"/>
      <c r="D607" s="42"/>
    </row>
    <row r="608" spans="1:4" ht="18.75" x14ac:dyDescent="0.2">
      <c r="A608" s="42"/>
      <c r="B608" s="42"/>
      <c r="C608" s="42"/>
      <c r="D608" s="42"/>
    </row>
    <row r="609" spans="1:13" x14ac:dyDescent="0.2">
      <c r="A609" s="32"/>
      <c r="B609" s="325"/>
      <c r="C609" s="325"/>
      <c r="D609" s="325"/>
    </row>
    <row r="610" spans="1:13" x14ac:dyDescent="0.2">
      <c r="A610" s="32"/>
      <c r="B610" s="325"/>
      <c r="C610" s="325"/>
      <c r="D610" s="325"/>
    </row>
    <row r="611" spans="1:13" x14ac:dyDescent="0.2">
      <c r="A611" s="36"/>
      <c r="B611" s="36"/>
      <c r="C611" s="36"/>
      <c r="D611" s="36"/>
    </row>
    <row r="616" spans="1:13" ht="21" x14ac:dyDescent="0.2">
      <c r="A616" s="326" t="s">
        <v>61</v>
      </c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</row>
    <row r="617" spans="1:13" ht="16.5" thickBot="1" x14ac:dyDescent="0.3">
      <c r="A617" s="327" t="str">
        <f>A620</f>
        <v>Проводников Иван</v>
      </c>
      <c r="B617" s="327"/>
      <c r="C617" s="327"/>
      <c r="D617" s="327"/>
      <c r="E617" s="327"/>
      <c r="F617" s="327"/>
      <c r="G617" s="327"/>
      <c r="H617" s="327"/>
      <c r="I617" s="327"/>
      <c r="M617">
        <v>19</v>
      </c>
    </row>
    <row r="618" spans="1:13" x14ac:dyDescent="0.2">
      <c r="A618" s="16"/>
      <c r="B618" s="328" t="s">
        <v>18</v>
      </c>
      <c r="C618" s="329"/>
      <c r="D618" s="330" t="s">
        <v>19</v>
      </c>
      <c r="E618" s="328" t="s">
        <v>19</v>
      </c>
      <c r="F618" s="329"/>
      <c r="G618" s="329"/>
      <c r="H618" s="329"/>
      <c r="I618" s="329"/>
    </row>
    <row r="619" spans="1:13" ht="51.75" thickBot="1" x14ac:dyDescent="0.25">
      <c r="A619" s="17"/>
      <c r="B619" s="18" t="s">
        <v>39</v>
      </c>
      <c r="C619" s="19" t="s">
        <v>3</v>
      </c>
      <c r="D619" s="20" t="s">
        <v>4</v>
      </c>
      <c r="E619" s="18" t="s">
        <v>5</v>
      </c>
      <c r="F619" s="19" t="s">
        <v>36</v>
      </c>
      <c r="G619" s="19" t="s">
        <v>40</v>
      </c>
      <c r="H619" s="19" t="s">
        <v>35</v>
      </c>
      <c r="I619" s="19" t="s">
        <v>8</v>
      </c>
    </row>
    <row r="620" spans="1:13" x14ac:dyDescent="0.2">
      <c r="A620" s="21" t="str">
        <f>'инд. оценки 1 кл.'!B23</f>
        <v>Проводников Иван</v>
      </c>
      <c r="B620" s="22">
        <f>'инд. оценки 1 кл.'!E23</f>
        <v>3</v>
      </c>
      <c r="C620" s="23">
        <f>'инд. оценки 1 кл.'!H23</f>
        <v>2</v>
      </c>
      <c r="D620" s="24">
        <f>'инд. оценки 1 кл.'!K23</f>
        <v>1</v>
      </c>
      <c r="E620" s="22">
        <f>'инд. оценки 1 кл.'!N23</f>
        <v>1</v>
      </c>
      <c r="F620" s="23">
        <f>'инд. оценки 1 кл.'!Q23</f>
        <v>2</v>
      </c>
      <c r="G620" s="23">
        <f>'инд. оценки 1 кл.'!T23</f>
        <v>2</v>
      </c>
      <c r="H620" s="23">
        <f>'инд. оценки 1 кл.'!W23</f>
        <v>6</v>
      </c>
      <c r="I620" s="23">
        <f>'инд. оценки 1 кл.'!Z23</f>
        <v>2</v>
      </c>
    </row>
    <row r="621" spans="1:13" x14ac:dyDescent="0.2">
      <c r="A621" s="25" t="s">
        <v>46</v>
      </c>
      <c r="B621" s="26">
        <f>'группы 1 кл.'!C21</f>
        <v>4</v>
      </c>
      <c r="C621" s="26">
        <f>'группы 1 кл.'!D21</f>
        <v>4</v>
      </c>
      <c r="D621" s="26">
        <f>'группы 1 кл.'!E21</f>
        <v>4</v>
      </c>
      <c r="E621" s="26">
        <f>'группы 1 кл.'!F21</f>
        <v>4</v>
      </c>
      <c r="F621" s="26">
        <f>'группы 1 кл.'!G21</f>
        <v>4</v>
      </c>
      <c r="G621" s="26">
        <f>'группы 1 кл.'!H21</f>
        <v>4</v>
      </c>
      <c r="H621" s="26">
        <f>'группы 1 кл.'!I21</f>
        <v>1</v>
      </c>
      <c r="I621" s="26">
        <f>'группы 1 кл.'!J21</f>
        <v>4</v>
      </c>
    </row>
    <row r="623" spans="1:13" ht="13.5" thickBot="1" x14ac:dyDescent="0.25"/>
    <row r="624" spans="1:13" x14ac:dyDescent="0.2">
      <c r="A624" s="331" t="s">
        <v>42</v>
      </c>
      <c r="B624" s="332"/>
      <c r="C624" s="332"/>
      <c r="D624" s="333"/>
    </row>
    <row r="625" spans="1:4" ht="13.5" thickBot="1" x14ac:dyDescent="0.25">
      <c r="A625" s="334"/>
      <c r="B625" s="335"/>
      <c r="C625" s="335"/>
      <c r="D625" s="336"/>
    </row>
    <row r="626" spans="1:4" x14ac:dyDescent="0.2">
      <c r="A626" s="30" t="s">
        <v>58</v>
      </c>
      <c r="B626" s="319">
        <f>SUM(B620:I620)</f>
        <v>19</v>
      </c>
      <c r="C626" s="320"/>
      <c r="D626" s="321"/>
    </row>
    <row r="627" spans="1:4" x14ac:dyDescent="0.2">
      <c r="A627" s="31" t="s">
        <v>48</v>
      </c>
      <c r="B627" s="322">
        <f>MODE(B621:I621)</f>
        <v>4</v>
      </c>
      <c r="C627" s="323"/>
      <c r="D627" s="324"/>
    </row>
    <row r="639" spans="1:4" x14ac:dyDescent="0.2">
      <c r="A639" s="36"/>
      <c r="B639" s="36"/>
      <c r="C639" s="36"/>
      <c r="D639" s="36"/>
    </row>
    <row r="640" spans="1:4" x14ac:dyDescent="0.2">
      <c r="A640" s="36"/>
      <c r="B640" s="36"/>
      <c r="C640" s="36"/>
      <c r="D640" s="36"/>
    </row>
    <row r="641" spans="1:13" ht="18.75" x14ac:dyDescent="0.2">
      <c r="A641" s="42"/>
      <c r="B641" s="42"/>
      <c r="C641" s="42"/>
      <c r="D641" s="42"/>
    </row>
    <row r="642" spans="1:13" ht="18.75" x14ac:dyDescent="0.2">
      <c r="A642" s="42"/>
      <c r="B642" s="42"/>
      <c r="C642" s="42"/>
      <c r="D642" s="42"/>
    </row>
    <row r="643" spans="1:13" x14ac:dyDescent="0.2">
      <c r="A643" s="32"/>
      <c r="B643" s="325"/>
      <c r="C643" s="325"/>
      <c r="D643" s="325"/>
    </row>
    <row r="644" spans="1:13" x14ac:dyDescent="0.2">
      <c r="A644" s="32"/>
      <c r="B644" s="325"/>
      <c r="C644" s="325"/>
      <c r="D644" s="325"/>
    </row>
    <row r="645" spans="1:13" x14ac:dyDescent="0.2">
      <c r="A645" s="36"/>
      <c r="B645" s="36"/>
      <c r="C645" s="36"/>
      <c r="D645" s="36"/>
    </row>
    <row r="650" spans="1:13" ht="21" x14ac:dyDescent="0.2">
      <c r="A650" s="326" t="s">
        <v>61</v>
      </c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</row>
    <row r="651" spans="1:13" ht="16.5" thickBot="1" x14ac:dyDescent="0.3">
      <c r="A651" s="327" t="str">
        <f>A654</f>
        <v>Ратушная Маргарита</v>
      </c>
      <c r="B651" s="327"/>
      <c r="C651" s="327"/>
      <c r="D651" s="327"/>
      <c r="E651" s="327"/>
      <c r="F651" s="327"/>
      <c r="G651" s="327"/>
      <c r="H651" s="327"/>
      <c r="I651" s="327"/>
      <c r="M651">
        <v>20</v>
      </c>
    </row>
    <row r="652" spans="1:13" x14ac:dyDescent="0.2">
      <c r="A652" s="16"/>
      <c r="B652" s="328" t="s">
        <v>18</v>
      </c>
      <c r="C652" s="329"/>
      <c r="D652" s="330" t="s">
        <v>19</v>
      </c>
      <c r="E652" s="328" t="s">
        <v>19</v>
      </c>
      <c r="F652" s="329"/>
      <c r="G652" s="329"/>
      <c r="H652" s="329"/>
      <c r="I652" s="329"/>
    </row>
    <row r="653" spans="1:13" ht="51.75" thickBot="1" x14ac:dyDescent="0.25">
      <c r="A653" s="17"/>
      <c r="B653" s="18" t="s">
        <v>39</v>
      </c>
      <c r="C653" s="19" t="s">
        <v>3</v>
      </c>
      <c r="D653" s="20" t="s">
        <v>4</v>
      </c>
      <c r="E653" s="18" t="s">
        <v>5</v>
      </c>
      <c r="F653" s="19" t="s">
        <v>36</v>
      </c>
      <c r="G653" s="19" t="s">
        <v>40</v>
      </c>
      <c r="H653" s="19" t="s">
        <v>35</v>
      </c>
      <c r="I653" s="19" t="s">
        <v>8</v>
      </c>
    </row>
    <row r="654" spans="1:13" x14ac:dyDescent="0.2">
      <c r="A654" s="21" t="str">
        <f>'инд. оценки 1 кл.'!B24</f>
        <v>Ратушная Маргарита</v>
      </c>
      <c r="B654" s="22">
        <f>'инд. оценки 1 кл.'!E24</f>
        <v>5</v>
      </c>
      <c r="C654" s="23">
        <f>'инд. оценки 1 кл.'!H24</f>
        <v>3</v>
      </c>
      <c r="D654" s="24">
        <f>'инд. оценки 1 кл.'!K24</f>
        <v>5</v>
      </c>
      <c r="E654" s="22">
        <f>'инд. оценки 1 кл.'!N24</f>
        <v>5</v>
      </c>
      <c r="F654" s="23">
        <f>'инд. оценки 1 кл.'!Q24</f>
        <v>6</v>
      </c>
      <c r="G654" s="23">
        <f>'инд. оценки 1 кл.'!T24</f>
        <v>3</v>
      </c>
      <c r="H654" s="23">
        <f>'инд. оценки 1 кл.'!W24</f>
        <v>6</v>
      </c>
      <c r="I654" s="23">
        <f>'инд. оценки 1 кл.'!Z24</f>
        <v>3</v>
      </c>
    </row>
    <row r="655" spans="1:13" x14ac:dyDescent="0.2">
      <c r="A655" s="25" t="s">
        <v>46</v>
      </c>
      <c r="B655" s="26">
        <f>'группы 1 кл.'!C22</f>
        <v>1</v>
      </c>
      <c r="C655" s="26">
        <f>'группы 1 кл.'!D22</f>
        <v>2</v>
      </c>
      <c r="D655" s="26">
        <f>'группы 1 кл.'!E22</f>
        <v>1</v>
      </c>
      <c r="E655" s="26">
        <f>'группы 1 кл.'!F22</f>
        <v>3</v>
      </c>
      <c r="F655" s="26">
        <f>'группы 1 кл.'!G22</f>
        <v>1</v>
      </c>
      <c r="G655" s="26">
        <f>'группы 1 кл.'!H22</f>
        <v>2</v>
      </c>
      <c r="H655" s="26">
        <f>'группы 1 кл.'!I22</f>
        <v>1</v>
      </c>
      <c r="I655" s="26">
        <f>'группы 1 кл.'!J22</f>
        <v>2</v>
      </c>
    </row>
    <row r="657" spans="1:4" ht="13.5" thickBot="1" x14ac:dyDescent="0.25"/>
    <row r="658" spans="1:4" x14ac:dyDescent="0.2">
      <c r="A658" s="331" t="s">
        <v>42</v>
      </c>
      <c r="B658" s="332"/>
      <c r="C658" s="332"/>
      <c r="D658" s="333"/>
    </row>
    <row r="659" spans="1:4" ht="13.5" thickBot="1" x14ac:dyDescent="0.25">
      <c r="A659" s="334"/>
      <c r="B659" s="335"/>
      <c r="C659" s="335"/>
      <c r="D659" s="336"/>
    </row>
    <row r="660" spans="1:4" x14ac:dyDescent="0.2">
      <c r="A660" s="30" t="s">
        <v>58</v>
      </c>
      <c r="B660" s="319">
        <f>SUM(B654:I654)</f>
        <v>36</v>
      </c>
      <c r="C660" s="320"/>
      <c r="D660" s="321"/>
    </row>
    <row r="661" spans="1:4" x14ac:dyDescent="0.2">
      <c r="A661" s="31" t="s">
        <v>48</v>
      </c>
      <c r="B661" s="322">
        <f>MODE(B655:I655)</f>
        <v>1</v>
      </c>
      <c r="C661" s="323"/>
      <c r="D661" s="324"/>
    </row>
    <row r="673" spans="1:13" x14ac:dyDescent="0.2">
      <c r="A673" s="36"/>
      <c r="B673" s="36"/>
      <c r="C673" s="36"/>
      <c r="D673" s="36"/>
    </row>
    <row r="674" spans="1:13" x14ac:dyDescent="0.2">
      <c r="A674" s="36"/>
      <c r="B674" s="36"/>
      <c r="C674" s="36"/>
      <c r="D674" s="36"/>
    </row>
    <row r="675" spans="1:13" ht="18.75" x14ac:dyDescent="0.2">
      <c r="A675" s="42"/>
      <c r="B675" s="42"/>
      <c r="C675" s="42"/>
      <c r="D675" s="42"/>
    </row>
    <row r="676" spans="1:13" ht="18.75" x14ac:dyDescent="0.2">
      <c r="A676" s="42"/>
      <c r="B676" s="42"/>
      <c r="C676" s="42"/>
      <c r="D676" s="42"/>
    </row>
    <row r="677" spans="1:13" x14ac:dyDescent="0.2">
      <c r="A677" s="32"/>
      <c r="B677" s="325"/>
      <c r="C677" s="325"/>
      <c r="D677" s="325"/>
    </row>
    <row r="678" spans="1:13" x14ac:dyDescent="0.2">
      <c r="A678" s="32"/>
      <c r="B678" s="325"/>
      <c r="C678" s="325"/>
      <c r="D678" s="325"/>
    </row>
    <row r="679" spans="1:13" x14ac:dyDescent="0.2">
      <c r="A679" s="36"/>
      <c r="B679" s="36"/>
      <c r="C679" s="36"/>
      <c r="D679" s="36"/>
    </row>
    <row r="684" spans="1:13" ht="21" x14ac:dyDescent="0.2">
      <c r="A684" s="326" t="s">
        <v>61</v>
      </c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</row>
    <row r="685" spans="1:13" ht="16.5" thickBot="1" x14ac:dyDescent="0.3">
      <c r="A685" s="327" t="str">
        <f>A688</f>
        <v>Салтыков Кирилл</v>
      </c>
      <c r="B685" s="327"/>
      <c r="C685" s="327"/>
      <c r="D685" s="327"/>
      <c r="E685" s="327"/>
      <c r="F685" s="327"/>
      <c r="G685" s="327"/>
      <c r="H685" s="327"/>
      <c r="I685" s="327"/>
      <c r="M685">
        <v>21</v>
      </c>
    </row>
    <row r="686" spans="1:13" x14ac:dyDescent="0.2">
      <c r="A686" s="16"/>
      <c r="B686" s="328" t="s">
        <v>18</v>
      </c>
      <c r="C686" s="329"/>
      <c r="D686" s="330" t="s">
        <v>19</v>
      </c>
      <c r="E686" s="328" t="s">
        <v>19</v>
      </c>
      <c r="F686" s="329"/>
      <c r="G686" s="329"/>
      <c r="H686" s="329"/>
      <c r="I686" s="329"/>
    </row>
    <row r="687" spans="1:13" ht="51.75" thickBot="1" x14ac:dyDescent="0.25">
      <c r="A687" s="17"/>
      <c r="B687" s="18" t="s">
        <v>39</v>
      </c>
      <c r="C687" s="19" t="s">
        <v>3</v>
      </c>
      <c r="D687" s="20" t="s">
        <v>4</v>
      </c>
      <c r="E687" s="18" t="s">
        <v>5</v>
      </c>
      <c r="F687" s="19" t="s">
        <v>36</v>
      </c>
      <c r="G687" s="19" t="s">
        <v>40</v>
      </c>
      <c r="H687" s="19" t="s">
        <v>35</v>
      </c>
      <c r="I687" s="19" t="s">
        <v>8</v>
      </c>
    </row>
    <row r="688" spans="1:13" x14ac:dyDescent="0.2">
      <c r="A688" s="21" t="str">
        <f>'инд. оценки 1 кл.'!B25</f>
        <v>Салтыков Кирилл</v>
      </c>
      <c r="B688" s="22">
        <f>'инд. оценки 1 кл.'!E25</f>
        <v>6</v>
      </c>
      <c r="C688" s="23">
        <f>'инд. оценки 1 кл.'!H25</f>
        <v>3</v>
      </c>
      <c r="D688" s="24">
        <f>'инд. оценки 1 кл.'!K25</f>
        <v>6</v>
      </c>
      <c r="E688" s="22">
        <f>'инд. оценки 1 кл.'!N25</f>
        <v>6</v>
      </c>
      <c r="F688" s="23">
        <f>'инд. оценки 1 кл.'!Q25</f>
        <v>5</v>
      </c>
      <c r="G688" s="23">
        <f>'инд. оценки 1 кл.'!T25</f>
        <v>2</v>
      </c>
      <c r="H688" s="23">
        <f>'инд. оценки 1 кл.'!W25</f>
        <v>5</v>
      </c>
      <c r="I688" s="23">
        <f>'инд. оценки 1 кл.'!Z25</f>
        <v>4</v>
      </c>
    </row>
    <row r="689" spans="1:9" x14ac:dyDescent="0.2">
      <c r="A689" s="25" t="s">
        <v>46</v>
      </c>
      <c r="B689" s="26">
        <f>'группы 1 кл.'!C23</f>
        <v>1</v>
      </c>
      <c r="C689" s="26">
        <f>'группы 1 кл.'!D23</f>
        <v>4</v>
      </c>
      <c r="D689" s="26">
        <f>'группы 1 кл.'!E23</f>
        <v>1</v>
      </c>
      <c r="E689" s="26">
        <f>'группы 1 кл.'!F23</f>
        <v>1</v>
      </c>
      <c r="F689" s="26">
        <f>'группы 1 кл.'!G23</f>
        <v>1</v>
      </c>
      <c r="G689" s="26">
        <f>'группы 1 кл.'!H23</f>
        <v>2</v>
      </c>
      <c r="H689" s="26">
        <f>'группы 1 кл.'!I23</f>
        <v>1</v>
      </c>
      <c r="I689" s="26">
        <f>'группы 1 кл.'!J23</f>
        <v>3</v>
      </c>
    </row>
    <row r="691" spans="1:9" ht="13.5" thickBot="1" x14ac:dyDescent="0.25"/>
    <row r="692" spans="1:9" x14ac:dyDescent="0.2">
      <c r="A692" s="331" t="s">
        <v>42</v>
      </c>
      <c r="B692" s="332"/>
      <c r="C692" s="332"/>
      <c r="D692" s="333"/>
    </row>
    <row r="693" spans="1:9" ht="13.5" thickBot="1" x14ac:dyDescent="0.25">
      <c r="A693" s="334"/>
      <c r="B693" s="335"/>
      <c r="C693" s="335"/>
      <c r="D693" s="336"/>
    </row>
    <row r="694" spans="1:9" x14ac:dyDescent="0.2">
      <c r="A694" s="30" t="s">
        <v>58</v>
      </c>
      <c r="B694" s="319">
        <f>SUM(B688:I688)</f>
        <v>37</v>
      </c>
      <c r="C694" s="320"/>
      <c r="D694" s="321"/>
    </row>
    <row r="695" spans="1:9" x14ac:dyDescent="0.2">
      <c r="A695" s="31" t="s">
        <v>48</v>
      </c>
      <c r="B695" s="322">
        <f>MODE(B689:I689)</f>
        <v>1</v>
      </c>
      <c r="C695" s="323"/>
      <c r="D695" s="324"/>
    </row>
    <row r="707" spans="1:13" x14ac:dyDescent="0.2">
      <c r="A707" s="36"/>
      <c r="B707" s="36"/>
      <c r="C707" s="36"/>
      <c r="D707" s="36"/>
    </row>
    <row r="708" spans="1:13" x14ac:dyDescent="0.2">
      <c r="A708" s="36"/>
      <c r="B708" s="36"/>
      <c r="C708" s="36"/>
      <c r="D708" s="36"/>
    </row>
    <row r="709" spans="1:13" ht="18.75" x14ac:dyDescent="0.2">
      <c r="A709" s="42"/>
      <c r="B709" s="42"/>
      <c r="C709" s="42"/>
      <c r="D709" s="42"/>
    </row>
    <row r="710" spans="1:13" ht="18.75" x14ac:dyDescent="0.2">
      <c r="A710" s="42"/>
      <c r="B710" s="42"/>
      <c r="C710" s="42"/>
      <c r="D710" s="42"/>
    </row>
    <row r="711" spans="1:13" x14ac:dyDescent="0.2">
      <c r="A711" s="32"/>
      <c r="B711" s="325"/>
      <c r="C711" s="325"/>
      <c r="D711" s="325"/>
    </row>
    <row r="712" spans="1:13" x14ac:dyDescent="0.2">
      <c r="A712" s="32"/>
      <c r="B712" s="325"/>
      <c r="C712" s="325"/>
      <c r="D712" s="325"/>
    </row>
    <row r="713" spans="1:13" x14ac:dyDescent="0.2">
      <c r="A713" s="36"/>
      <c r="B713" s="36"/>
      <c r="C713" s="36"/>
      <c r="D713" s="36"/>
    </row>
    <row r="718" spans="1:13" ht="21" x14ac:dyDescent="0.2">
      <c r="A718" s="326" t="s">
        <v>61</v>
      </c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</row>
    <row r="719" spans="1:13" ht="16.5" thickBot="1" x14ac:dyDescent="0.3">
      <c r="A719" s="327" t="str">
        <f>A722</f>
        <v>Самойлов Савва</v>
      </c>
      <c r="B719" s="327"/>
      <c r="C719" s="327"/>
      <c r="D719" s="327"/>
      <c r="E719" s="327"/>
      <c r="F719" s="327"/>
      <c r="G719" s="327"/>
      <c r="H719" s="327"/>
      <c r="I719" s="327"/>
      <c r="M719">
        <v>22</v>
      </c>
    </row>
    <row r="720" spans="1:13" x14ac:dyDescent="0.2">
      <c r="A720" s="16"/>
      <c r="B720" s="328" t="s">
        <v>18</v>
      </c>
      <c r="C720" s="329"/>
      <c r="D720" s="330" t="s">
        <v>19</v>
      </c>
      <c r="E720" s="328" t="s">
        <v>19</v>
      </c>
      <c r="F720" s="329"/>
      <c r="G720" s="329"/>
      <c r="H720" s="329"/>
      <c r="I720" s="329"/>
    </row>
    <row r="721" spans="1:9" ht="51.75" thickBot="1" x14ac:dyDescent="0.25">
      <c r="A721" s="17"/>
      <c r="B721" s="18" t="s">
        <v>39</v>
      </c>
      <c r="C721" s="19" t="s">
        <v>3</v>
      </c>
      <c r="D721" s="20" t="s">
        <v>4</v>
      </c>
      <c r="E721" s="18" t="s">
        <v>5</v>
      </c>
      <c r="F721" s="19" t="s">
        <v>36</v>
      </c>
      <c r="G721" s="19" t="s">
        <v>40</v>
      </c>
      <c r="H721" s="19" t="s">
        <v>35</v>
      </c>
      <c r="I721" s="19" t="s">
        <v>8</v>
      </c>
    </row>
    <row r="722" spans="1:9" x14ac:dyDescent="0.2">
      <c r="A722" s="21" t="str">
        <f>'инд. оценки 1 кл.'!B26</f>
        <v>Самойлов Савва</v>
      </c>
      <c r="B722" s="22">
        <f>'инд. оценки 1 кл.'!E26</f>
        <v>4</v>
      </c>
      <c r="C722" s="23">
        <f>'инд. оценки 1 кл.'!H26</f>
        <v>4</v>
      </c>
      <c r="D722" s="24">
        <f>'инд. оценки 1 кл.'!K26</f>
        <v>2</v>
      </c>
      <c r="E722" s="22">
        <f>'инд. оценки 1 кл.'!N26</f>
        <v>5</v>
      </c>
      <c r="F722" s="23">
        <f>'инд. оценки 1 кл.'!Q26</f>
        <v>4</v>
      </c>
      <c r="G722" s="23">
        <f>'инд. оценки 1 кл.'!T26</f>
        <v>4</v>
      </c>
      <c r="H722" s="23">
        <f>'инд. оценки 1 кл.'!W26</f>
        <v>4</v>
      </c>
      <c r="I722" s="23">
        <f>'инд. оценки 1 кл.'!Z26</f>
        <v>3</v>
      </c>
    </row>
    <row r="723" spans="1:9" x14ac:dyDescent="0.2">
      <c r="A723" s="25" t="s">
        <v>46</v>
      </c>
      <c r="B723" s="26">
        <f>'группы 1 кл.'!C24</f>
        <v>3</v>
      </c>
      <c r="C723" s="26">
        <f>'группы 1 кл.'!D24</f>
        <v>3</v>
      </c>
      <c r="D723" s="26">
        <f>'группы 1 кл.'!E24</f>
        <v>4</v>
      </c>
      <c r="E723" s="26">
        <f>'группы 1 кл.'!F24</f>
        <v>1</v>
      </c>
      <c r="F723" s="26">
        <f>'группы 1 кл.'!G24</f>
        <v>3</v>
      </c>
      <c r="G723" s="26">
        <f>'группы 1 кл.'!H24</f>
        <v>2</v>
      </c>
      <c r="H723" s="26">
        <f>'группы 1 кл.'!I24</f>
        <v>3</v>
      </c>
      <c r="I723" s="26">
        <f>'группы 1 кл.'!J24</f>
        <v>4</v>
      </c>
    </row>
    <row r="725" spans="1:9" ht="13.5" thickBot="1" x14ac:dyDescent="0.25"/>
    <row r="726" spans="1:9" x14ac:dyDescent="0.2">
      <c r="A726" s="331" t="s">
        <v>42</v>
      </c>
      <c r="B726" s="332"/>
      <c r="C726" s="332"/>
      <c r="D726" s="333"/>
    </row>
    <row r="727" spans="1:9" ht="13.5" thickBot="1" x14ac:dyDescent="0.25">
      <c r="A727" s="334"/>
      <c r="B727" s="335"/>
      <c r="C727" s="335"/>
      <c r="D727" s="336"/>
    </row>
    <row r="728" spans="1:9" x14ac:dyDescent="0.2">
      <c r="A728" s="30" t="s">
        <v>58</v>
      </c>
      <c r="B728" s="319">
        <f>SUM(B722:I722)</f>
        <v>30</v>
      </c>
      <c r="C728" s="320"/>
      <c r="D728" s="321"/>
    </row>
    <row r="729" spans="1:9" x14ac:dyDescent="0.2">
      <c r="A729" s="31" t="s">
        <v>48</v>
      </c>
      <c r="B729" s="322">
        <f>MODE(B723:I723)</f>
        <v>3</v>
      </c>
      <c r="C729" s="323"/>
      <c r="D729" s="324"/>
    </row>
    <row r="741" spans="1:13" x14ac:dyDescent="0.2">
      <c r="A741" s="36"/>
      <c r="B741" s="36"/>
      <c r="C741" s="36"/>
      <c r="D741" s="36"/>
    </row>
    <row r="742" spans="1:13" x14ac:dyDescent="0.2">
      <c r="A742" s="36"/>
      <c r="B742" s="36"/>
      <c r="C742" s="36"/>
      <c r="D742" s="36"/>
    </row>
    <row r="743" spans="1:13" ht="18.75" x14ac:dyDescent="0.2">
      <c r="A743" s="42"/>
      <c r="B743" s="42"/>
      <c r="C743" s="42"/>
      <c r="D743" s="42"/>
    </row>
    <row r="744" spans="1:13" ht="18.75" x14ac:dyDescent="0.2">
      <c r="A744" s="42"/>
      <c r="B744" s="42"/>
      <c r="C744" s="42"/>
      <c r="D744" s="42"/>
    </row>
    <row r="745" spans="1:13" x14ac:dyDescent="0.2">
      <c r="A745" s="32"/>
      <c r="B745" s="325"/>
      <c r="C745" s="325"/>
      <c r="D745" s="325"/>
    </row>
    <row r="746" spans="1:13" x14ac:dyDescent="0.2">
      <c r="A746" s="32"/>
      <c r="B746" s="325"/>
      <c r="C746" s="325"/>
      <c r="D746" s="325"/>
    </row>
    <row r="747" spans="1:13" x14ac:dyDescent="0.2">
      <c r="A747" s="36"/>
      <c r="B747" s="36"/>
      <c r="C747" s="36"/>
      <c r="D747" s="36"/>
    </row>
    <row r="752" spans="1:13" ht="21" x14ac:dyDescent="0.2">
      <c r="A752" s="326" t="s">
        <v>61</v>
      </c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</row>
    <row r="753" spans="1:13" ht="16.5" thickBot="1" x14ac:dyDescent="0.3">
      <c r="A753" s="327" t="str">
        <f>A756</f>
        <v>Чолпонкулов Эмир</v>
      </c>
      <c r="B753" s="327"/>
      <c r="C753" s="327"/>
      <c r="D753" s="327"/>
      <c r="E753" s="327"/>
      <c r="F753" s="327"/>
      <c r="G753" s="327"/>
      <c r="H753" s="327"/>
      <c r="I753" s="327"/>
      <c r="M753">
        <v>23</v>
      </c>
    </row>
    <row r="754" spans="1:13" x14ac:dyDescent="0.2">
      <c r="A754" s="16"/>
      <c r="B754" s="328" t="s">
        <v>18</v>
      </c>
      <c r="C754" s="329"/>
      <c r="D754" s="330" t="s">
        <v>19</v>
      </c>
      <c r="E754" s="328" t="s">
        <v>19</v>
      </c>
      <c r="F754" s="329"/>
      <c r="G754" s="329"/>
      <c r="H754" s="329"/>
      <c r="I754" s="329"/>
    </row>
    <row r="755" spans="1:13" ht="51.75" thickBot="1" x14ac:dyDescent="0.25">
      <c r="A755" s="17"/>
      <c r="B755" s="18" t="s">
        <v>39</v>
      </c>
      <c r="C755" s="19" t="s">
        <v>3</v>
      </c>
      <c r="D755" s="20" t="s">
        <v>4</v>
      </c>
      <c r="E755" s="18" t="s">
        <v>5</v>
      </c>
      <c r="F755" s="19" t="s">
        <v>36</v>
      </c>
      <c r="G755" s="19" t="s">
        <v>40</v>
      </c>
      <c r="H755" s="19" t="s">
        <v>35</v>
      </c>
      <c r="I755" s="19" t="s">
        <v>8</v>
      </c>
    </row>
    <row r="756" spans="1:13" x14ac:dyDescent="0.2">
      <c r="A756" s="21" t="str">
        <f>'инд. оценки 1 кл.'!B27</f>
        <v>Чолпонкулов Эмир</v>
      </c>
      <c r="B756" s="22">
        <f>'инд. оценки 1 кл.'!E27</f>
        <v>5</v>
      </c>
      <c r="C756" s="23">
        <f>'инд. оценки 1 кл.'!H27</f>
        <v>4</v>
      </c>
      <c r="D756" s="24">
        <f>'инд. оценки 1 кл.'!K27</f>
        <v>1</v>
      </c>
      <c r="E756" s="22">
        <f>'инд. оценки 1 кл.'!N27</f>
        <v>4</v>
      </c>
      <c r="F756" s="23">
        <f>'инд. оценки 1 кл.'!Q27</f>
        <v>2</v>
      </c>
      <c r="G756" s="23">
        <f>'инд. оценки 1 кл.'!T27</f>
        <v>2</v>
      </c>
      <c r="H756" s="23">
        <f>'инд. оценки 1 кл.'!W27</f>
        <v>5</v>
      </c>
      <c r="I756" s="23">
        <f>'инд. оценки 1 кл.'!Z27</f>
        <v>4</v>
      </c>
    </row>
    <row r="757" spans="1:13" x14ac:dyDescent="0.2">
      <c r="A757" s="25" t="s">
        <v>46</v>
      </c>
      <c r="B757" s="26">
        <f>'группы 1 кл.'!C25</f>
        <v>3</v>
      </c>
      <c r="C757" s="26">
        <f>'группы 1 кл.'!D25</f>
        <v>3</v>
      </c>
      <c r="D757" s="26">
        <f>'группы 1 кл.'!E25</f>
        <v>4</v>
      </c>
      <c r="E757" s="26">
        <f>'группы 1 кл.'!F25</f>
        <v>2</v>
      </c>
      <c r="F757" s="26">
        <f>'группы 1 кл.'!G25</f>
        <v>2</v>
      </c>
      <c r="G757" s="26">
        <f>'группы 1 кл.'!H25</f>
        <v>2</v>
      </c>
      <c r="H757" s="26">
        <f>'группы 1 кл.'!I25</f>
        <v>1</v>
      </c>
      <c r="I757" s="26">
        <f>'группы 1 кл.'!J25</f>
        <v>3</v>
      </c>
    </row>
    <row r="759" spans="1:13" ht="13.5" thickBot="1" x14ac:dyDescent="0.25"/>
    <row r="760" spans="1:13" x14ac:dyDescent="0.2">
      <c r="A760" s="331" t="s">
        <v>42</v>
      </c>
      <c r="B760" s="332"/>
      <c r="C760" s="332"/>
      <c r="D760" s="333"/>
    </row>
    <row r="761" spans="1:13" ht="13.5" thickBot="1" x14ac:dyDescent="0.25">
      <c r="A761" s="334"/>
      <c r="B761" s="335"/>
      <c r="C761" s="335"/>
      <c r="D761" s="336"/>
    </row>
    <row r="762" spans="1:13" x14ac:dyDescent="0.2">
      <c r="A762" s="30" t="s">
        <v>58</v>
      </c>
      <c r="B762" s="319">
        <f>SUM(B756:I756)</f>
        <v>27</v>
      </c>
      <c r="C762" s="320"/>
      <c r="D762" s="321"/>
    </row>
    <row r="763" spans="1:13" x14ac:dyDescent="0.2">
      <c r="A763" s="31" t="s">
        <v>48</v>
      </c>
      <c r="B763" s="322">
        <f>MODE(B757:I757)</f>
        <v>3</v>
      </c>
      <c r="C763" s="323"/>
      <c r="D763" s="324"/>
    </row>
    <row r="775" spans="1:4" x14ac:dyDescent="0.2">
      <c r="A775" s="36"/>
      <c r="B775" s="36"/>
      <c r="C775" s="36"/>
      <c r="D775" s="36"/>
    </row>
    <row r="776" spans="1:4" x14ac:dyDescent="0.2">
      <c r="A776" s="36"/>
      <c r="B776" s="36"/>
      <c r="C776" s="36"/>
      <c r="D776" s="36"/>
    </row>
    <row r="777" spans="1:4" ht="18.75" x14ac:dyDescent="0.2">
      <c r="A777" s="42"/>
      <c r="B777" s="42"/>
      <c r="C777" s="42"/>
      <c r="D777" s="42"/>
    </row>
    <row r="778" spans="1:4" ht="18.75" x14ac:dyDescent="0.2">
      <c r="A778" s="42"/>
      <c r="B778" s="42"/>
      <c r="C778" s="42"/>
      <c r="D778" s="42"/>
    </row>
    <row r="779" spans="1:4" x14ac:dyDescent="0.2">
      <c r="A779" s="32"/>
      <c r="B779" s="325"/>
      <c r="C779" s="325"/>
      <c r="D779" s="325"/>
    </row>
    <row r="780" spans="1:4" x14ac:dyDescent="0.2">
      <c r="A780" s="32"/>
      <c r="B780" s="325"/>
      <c r="C780" s="325"/>
      <c r="D780" s="325"/>
    </row>
    <row r="781" spans="1:4" x14ac:dyDescent="0.2">
      <c r="A781" s="36"/>
      <c r="B781" s="36"/>
      <c r="C781" s="36"/>
      <c r="D781" s="36"/>
    </row>
    <row r="786" spans="1:13" ht="21" x14ac:dyDescent="0.2">
      <c r="A786" s="326" t="s">
        <v>61</v>
      </c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</row>
    <row r="787" spans="1:13" ht="16.5" thickBot="1" x14ac:dyDescent="0.3">
      <c r="A787" s="327" t="str">
        <f>A790</f>
        <v>Шарипов Илья</v>
      </c>
      <c r="B787" s="327"/>
      <c r="C787" s="327"/>
      <c r="D787" s="327"/>
      <c r="E787" s="327"/>
      <c r="F787" s="327"/>
      <c r="G787" s="327"/>
      <c r="H787" s="327"/>
      <c r="I787" s="327"/>
      <c r="M787">
        <v>24</v>
      </c>
    </row>
    <row r="788" spans="1:13" x14ac:dyDescent="0.2">
      <c r="A788" s="16"/>
      <c r="B788" s="328" t="s">
        <v>18</v>
      </c>
      <c r="C788" s="329"/>
      <c r="D788" s="330" t="s">
        <v>19</v>
      </c>
      <c r="E788" s="328" t="s">
        <v>19</v>
      </c>
      <c r="F788" s="329"/>
      <c r="G788" s="329"/>
      <c r="H788" s="329"/>
      <c r="I788" s="329"/>
    </row>
    <row r="789" spans="1:13" ht="51.75" thickBot="1" x14ac:dyDescent="0.25">
      <c r="A789" s="17"/>
      <c r="B789" s="18" t="s">
        <v>39</v>
      </c>
      <c r="C789" s="19" t="s">
        <v>3</v>
      </c>
      <c r="D789" s="20" t="s">
        <v>4</v>
      </c>
      <c r="E789" s="18" t="s">
        <v>5</v>
      </c>
      <c r="F789" s="19" t="s">
        <v>36</v>
      </c>
      <c r="G789" s="19" t="s">
        <v>40</v>
      </c>
      <c r="H789" s="19" t="s">
        <v>35</v>
      </c>
      <c r="I789" s="19" t="s">
        <v>8</v>
      </c>
    </row>
    <row r="790" spans="1:13" x14ac:dyDescent="0.2">
      <c r="A790" s="21" t="str">
        <f>'инд. оценки 1 кл.'!B28</f>
        <v>Шарипов Илья</v>
      </c>
      <c r="B790" s="22">
        <f>'инд. оценки 1 кл.'!E28</f>
        <v>4</v>
      </c>
      <c r="C790" s="23">
        <f>'инд. оценки 1 кл.'!H28</f>
        <v>5</v>
      </c>
      <c r="D790" s="24">
        <f>'инд. оценки 1 кл.'!K28</f>
        <v>1</v>
      </c>
      <c r="E790" s="22">
        <f>'инд. оценки 1 кл.'!N28</f>
        <v>2</v>
      </c>
      <c r="F790" s="23">
        <f>'инд. оценки 1 кл.'!Q28</f>
        <v>5</v>
      </c>
      <c r="G790" s="23">
        <f>'инд. оценки 1 кл.'!T28</f>
        <v>5</v>
      </c>
      <c r="H790" s="23">
        <f>'инд. оценки 1 кл.'!W28</f>
        <v>5</v>
      </c>
      <c r="I790" s="23">
        <f>'инд. оценки 1 кл.'!Z28</f>
        <v>5</v>
      </c>
    </row>
    <row r="791" spans="1:13" x14ac:dyDescent="0.2">
      <c r="A791" s="25" t="s">
        <v>46</v>
      </c>
      <c r="B791" s="26">
        <f>'группы 1 кл.'!C26</f>
        <v>2</v>
      </c>
      <c r="C791" s="26">
        <f>'группы 1 кл.'!D26</f>
        <v>1</v>
      </c>
      <c r="D791" s="26">
        <f>'группы 1 кл.'!E26</f>
        <v>4</v>
      </c>
      <c r="E791" s="26">
        <f>'группы 1 кл.'!F26</f>
        <v>4</v>
      </c>
      <c r="F791" s="26">
        <f>'группы 1 кл.'!G26</f>
        <v>1</v>
      </c>
      <c r="G791" s="26">
        <f>'группы 1 кл.'!H26</f>
        <v>1</v>
      </c>
      <c r="H791" s="26">
        <f>'группы 1 кл.'!I26</f>
        <v>1</v>
      </c>
      <c r="I791" s="26">
        <f>'группы 1 кл.'!J26</f>
        <v>1</v>
      </c>
    </row>
    <row r="793" spans="1:13" ht="13.5" thickBot="1" x14ac:dyDescent="0.25"/>
    <row r="794" spans="1:13" x14ac:dyDescent="0.2">
      <c r="A794" s="331" t="s">
        <v>42</v>
      </c>
      <c r="B794" s="332"/>
      <c r="C794" s="332"/>
      <c r="D794" s="333"/>
    </row>
    <row r="795" spans="1:13" ht="13.5" thickBot="1" x14ac:dyDescent="0.25">
      <c r="A795" s="334"/>
      <c r="B795" s="335"/>
      <c r="C795" s="335"/>
      <c r="D795" s="336"/>
    </row>
    <row r="796" spans="1:13" x14ac:dyDescent="0.2">
      <c r="A796" s="30" t="s">
        <v>58</v>
      </c>
      <c r="B796" s="319">
        <f>SUM(B790:I790)</f>
        <v>32</v>
      </c>
      <c r="C796" s="320"/>
      <c r="D796" s="321"/>
    </row>
    <row r="797" spans="1:13" x14ac:dyDescent="0.2">
      <c r="A797" s="31" t="s">
        <v>48</v>
      </c>
      <c r="B797" s="322">
        <f>MODE(B791:I791)</f>
        <v>1</v>
      </c>
      <c r="C797" s="323"/>
      <c r="D797" s="324"/>
    </row>
    <row r="809" spans="1:4" x14ac:dyDescent="0.2">
      <c r="A809" s="36"/>
      <c r="B809" s="36"/>
      <c r="C809" s="36"/>
      <c r="D809" s="36"/>
    </row>
    <row r="810" spans="1:4" x14ac:dyDescent="0.2">
      <c r="A810" s="36"/>
      <c r="B810" s="36"/>
      <c r="C810" s="36"/>
      <c r="D810" s="36"/>
    </row>
    <row r="811" spans="1:4" ht="18.75" x14ac:dyDescent="0.2">
      <c r="A811" s="42"/>
      <c r="B811" s="42"/>
      <c r="C811" s="42"/>
      <c r="D811" s="42"/>
    </row>
    <row r="812" spans="1:4" ht="18.75" x14ac:dyDescent="0.2">
      <c r="A812" s="42"/>
      <c r="B812" s="42"/>
      <c r="C812" s="42"/>
      <c r="D812" s="42"/>
    </row>
    <row r="813" spans="1:4" x14ac:dyDescent="0.2">
      <c r="A813" s="32"/>
      <c r="B813" s="325"/>
      <c r="C813" s="325"/>
      <c r="D813" s="325"/>
    </row>
    <row r="814" spans="1:4" x14ac:dyDescent="0.2">
      <c r="A814" s="32"/>
      <c r="B814" s="325"/>
      <c r="C814" s="325"/>
      <c r="D814" s="325"/>
    </row>
    <row r="815" spans="1:4" x14ac:dyDescent="0.2">
      <c r="A815" s="36"/>
      <c r="B815" s="36"/>
      <c r="C815" s="36"/>
      <c r="D815" s="36"/>
    </row>
    <row r="820" spans="1:13" ht="21" x14ac:dyDescent="0.2">
      <c r="A820" s="326" t="s">
        <v>61</v>
      </c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</row>
    <row r="821" spans="1:13" ht="16.5" thickBot="1" x14ac:dyDescent="0.3">
      <c r="A821" s="327">
        <f>A824</f>
        <v>0</v>
      </c>
      <c r="B821" s="327"/>
      <c r="C821" s="327"/>
      <c r="D821" s="327"/>
      <c r="E821" s="327"/>
      <c r="F821" s="327"/>
      <c r="G821" s="327"/>
      <c r="H821" s="327"/>
      <c r="I821" s="327"/>
      <c r="M821">
        <v>25</v>
      </c>
    </row>
    <row r="822" spans="1:13" x14ac:dyDescent="0.2">
      <c r="A822" s="16"/>
      <c r="B822" s="328" t="s">
        <v>18</v>
      </c>
      <c r="C822" s="329"/>
      <c r="D822" s="330" t="s">
        <v>19</v>
      </c>
      <c r="E822" s="328" t="s">
        <v>19</v>
      </c>
      <c r="F822" s="329"/>
      <c r="G822" s="329"/>
      <c r="H822" s="329"/>
      <c r="I822" s="329"/>
    </row>
    <row r="823" spans="1:13" ht="51.75" thickBot="1" x14ac:dyDescent="0.25">
      <c r="A823" s="17"/>
      <c r="B823" s="18" t="s">
        <v>39</v>
      </c>
      <c r="C823" s="19" t="s">
        <v>3</v>
      </c>
      <c r="D823" s="20" t="s">
        <v>4</v>
      </c>
      <c r="E823" s="18" t="s">
        <v>5</v>
      </c>
      <c r="F823" s="19" t="s">
        <v>36</v>
      </c>
      <c r="G823" s="19" t="s">
        <v>40</v>
      </c>
      <c r="H823" s="19" t="s">
        <v>35</v>
      </c>
      <c r="I823" s="19" t="s">
        <v>8</v>
      </c>
    </row>
    <row r="824" spans="1:13" x14ac:dyDescent="0.2">
      <c r="A824" s="21">
        <f>'инд. оценки 1 кл.'!B29</f>
        <v>0</v>
      </c>
      <c r="B824" s="22">
        <f>'инд. оценки 1 кл.'!E29</f>
        <v>0</v>
      </c>
      <c r="C824" s="23">
        <f>'инд. оценки 1 кл.'!H29</f>
        <v>0</v>
      </c>
      <c r="D824" s="24">
        <f>'инд. оценки 1 кл.'!K29</f>
        <v>0</v>
      </c>
      <c r="E824" s="22">
        <f>'инд. оценки 1 кл.'!N29</f>
        <v>0</v>
      </c>
      <c r="F824" s="23">
        <f>'инд. оценки 1 кл.'!Q29</f>
        <v>0</v>
      </c>
      <c r="G824" s="23">
        <f>'инд. оценки 1 кл.'!T29</f>
        <v>0</v>
      </c>
      <c r="H824" s="23">
        <f>'инд. оценки 1 кл.'!W29</f>
        <v>0</v>
      </c>
      <c r="I824" s="23">
        <f>'инд. оценки 1 кл.'!Z29</f>
        <v>0</v>
      </c>
    </row>
    <row r="825" spans="1:13" x14ac:dyDescent="0.2">
      <c r="A825" s="25" t="s">
        <v>46</v>
      </c>
      <c r="B825" s="26" t="str">
        <f>'группы 1 кл.'!C27</f>
        <v xml:space="preserve"> </v>
      </c>
      <c r="C825" s="26" t="str">
        <f>'группы 1 кл.'!D27</f>
        <v xml:space="preserve"> </v>
      </c>
      <c r="D825" s="26" t="str">
        <f>'группы 1 кл.'!E27</f>
        <v xml:space="preserve"> </v>
      </c>
      <c r="E825" s="26" t="str">
        <f>'группы 1 кл.'!F27</f>
        <v xml:space="preserve"> </v>
      </c>
      <c r="F825" s="26" t="str">
        <f>'группы 1 кл.'!G27</f>
        <v xml:space="preserve"> </v>
      </c>
      <c r="G825" s="26" t="str">
        <f>'группы 1 кл.'!H27</f>
        <v xml:space="preserve"> </v>
      </c>
      <c r="H825" s="26" t="str">
        <f>'группы 1 кл.'!I27</f>
        <v xml:space="preserve"> </v>
      </c>
      <c r="I825" s="26" t="str">
        <f>'группы 1 кл.'!J27</f>
        <v xml:space="preserve"> </v>
      </c>
    </row>
    <row r="827" spans="1:13" ht="13.5" thickBot="1" x14ac:dyDescent="0.25"/>
    <row r="828" spans="1:13" x14ac:dyDescent="0.2">
      <c r="A828" s="331" t="s">
        <v>42</v>
      </c>
      <c r="B828" s="332"/>
      <c r="C828" s="332"/>
      <c r="D828" s="333"/>
    </row>
    <row r="829" spans="1:13" ht="13.5" thickBot="1" x14ac:dyDescent="0.25">
      <c r="A829" s="334"/>
      <c r="B829" s="335"/>
      <c r="C829" s="335"/>
      <c r="D829" s="336"/>
    </row>
    <row r="830" spans="1:13" x14ac:dyDescent="0.2">
      <c r="A830" s="30" t="s">
        <v>58</v>
      </c>
      <c r="B830" s="319">
        <f>SUM(B824:I824)</f>
        <v>0</v>
      </c>
      <c r="C830" s="320"/>
      <c r="D830" s="321"/>
    </row>
    <row r="831" spans="1:13" x14ac:dyDescent="0.2">
      <c r="A831" s="31" t="s">
        <v>48</v>
      </c>
      <c r="B831" s="322" t="e">
        <f>MODE(B825:I825)</f>
        <v>#N/A</v>
      </c>
      <c r="C831" s="323"/>
      <c r="D831" s="324"/>
    </row>
    <row r="843" spans="1:4" x14ac:dyDescent="0.2">
      <c r="A843" s="36"/>
      <c r="B843" s="36"/>
      <c r="C843" s="36"/>
      <c r="D843" s="36"/>
    </row>
    <row r="844" spans="1:4" x14ac:dyDescent="0.2">
      <c r="A844" s="36"/>
      <c r="B844" s="36"/>
      <c r="C844" s="36"/>
      <c r="D844" s="36"/>
    </row>
    <row r="845" spans="1:4" ht="18.75" x14ac:dyDescent="0.2">
      <c r="A845" s="42"/>
      <c r="B845" s="42"/>
      <c r="C845" s="42"/>
      <c r="D845" s="42"/>
    </row>
    <row r="846" spans="1:4" ht="18.75" x14ac:dyDescent="0.2">
      <c r="A846" s="42"/>
      <c r="B846" s="42"/>
      <c r="C846" s="42"/>
      <c r="D846" s="42"/>
    </row>
    <row r="847" spans="1:4" x14ac:dyDescent="0.2">
      <c r="A847" s="32"/>
      <c r="B847" s="325"/>
      <c r="C847" s="325"/>
      <c r="D847" s="325"/>
    </row>
    <row r="848" spans="1:4" x14ac:dyDescent="0.2">
      <c r="A848" s="32"/>
      <c r="B848" s="325"/>
      <c r="C848" s="325"/>
      <c r="D848" s="325"/>
    </row>
    <row r="849" spans="1:13" x14ac:dyDescent="0.2">
      <c r="A849" s="36"/>
      <c r="B849" s="36"/>
      <c r="C849" s="36"/>
      <c r="D849" s="36"/>
    </row>
    <row r="854" spans="1:13" ht="21" x14ac:dyDescent="0.2">
      <c r="A854" s="326" t="s">
        <v>61</v>
      </c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</row>
    <row r="855" spans="1:13" ht="16.5" thickBot="1" x14ac:dyDescent="0.3">
      <c r="A855" s="327">
        <f>A858</f>
        <v>0</v>
      </c>
      <c r="B855" s="327"/>
      <c r="C855" s="327"/>
      <c r="D855" s="327"/>
      <c r="E855" s="327"/>
      <c r="F855" s="327"/>
      <c r="G855" s="327"/>
      <c r="H855" s="327"/>
      <c r="I855" s="327"/>
      <c r="M855">
        <v>26</v>
      </c>
    </row>
    <row r="856" spans="1:13" x14ac:dyDescent="0.2">
      <c r="A856" s="16"/>
      <c r="B856" s="328" t="s">
        <v>18</v>
      </c>
      <c r="C856" s="329"/>
      <c r="D856" s="330" t="s">
        <v>19</v>
      </c>
      <c r="E856" s="328" t="s">
        <v>19</v>
      </c>
      <c r="F856" s="329"/>
      <c r="G856" s="329"/>
      <c r="H856" s="329"/>
      <c r="I856" s="329"/>
    </row>
    <row r="857" spans="1:13" ht="51.75" thickBot="1" x14ac:dyDescent="0.25">
      <c r="A857" s="17"/>
      <c r="B857" s="18" t="s">
        <v>39</v>
      </c>
      <c r="C857" s="19" t="s">
        <v>3</v>
      </c>
      <c r="D857" s="20" t="s">
        <v>4</v>
      </c>
      <c r="E857" s="18" t="s">
        <v>5</v>
      </c>
      <c r="F857" s="19" t="s">
        <v>36</v>
      </c>
      <c r="G857" s="19" t="s">
        <v>40</v>
      </c>
      <c r="H857" s="19" t="s">
        <v>35</v>
      </c>
      <c r="I857" s="19" t="s">
        <v>8</v>
      </c>
    </row>
    <row r="858" spans="1:13" x14ac:dyDescent="0.2">
      <c r="A858" s="21">
        <f>'инд. оценки 1 кл.'!B30</f>
        <v>0</v>
      </c>
      <c r="B858" s="22">
        <f>'инд. оценки 1 кл.'!E30</f>
        <v>0</v>
      </c>
      <c r="C858" s="23">
        <f>'инд. оценки 1 кл.'!H30</f>
        <v>0</v>
      </c>
      <c r="D858" s="24">
        <f>'инд. оценки 1 кл.'!K30</f>
        <v>0</v>
      </c>
      <c r="E858" s="22">
        <f>'инд. оценки 1 кл.'!N30</f>
        <v>0</v>
      </c>
      <c r="F858" s="23">
        <f>'инд. оценки 1 кл.'!Q30</f>
        <v>0</v>
      </c>
      <c r="G858" s="23">
        <f>'инд. оценки 1 кл.'!T30</f>
        <v>0</v>
      </c>
      <c r="H858" s="23">
        <f>'инд. оценки 1 кл.'!W30</f>
        <v>0</v>
      </c>
      <c r="I858" s="23">
        <f>'инд. оценки 1 кл.'!Z30</f>
        <v>0</v>
      </c>
    </row>
    <row r="859" spans="1:13" x14ac:dyDescent="0.2">
      <c r="A859" s="25" t="s">
        <v>46</v>
      </c>
      <c r="B859" s="26" t="str">
        <f>'группы 1 кл.'!C28</f>
        <v xml:space="preserve"> </v>
      </c>
      <c r="C859" s="26" t="str">
        <f>'группы 1 кл.'!D28</f>
        <v xml:space="preserve"> </v>
      </c>
      <c r="D859" s="26" t="str">
        <f>'группы 1 кл.'!E28</f>
        <v xml:space="preserve"> </v>
      </c>
      <c r="E859" s="26" t="str">
        <f>'группы 1 кл.'!F28</f>
        <v xml:space="preserve"> </v>
      </c>
      <c r="F859" s="26" t="str">
        <f>'группы 1 кл.'!G28</f>
        <v xml:space="preserve"> </v>
      </c>
      <c r="G859" s="26" t="str">
        <f>'группы 1 кл.'!H28</f>
        <v xml:space="preserve"> </v>
      </c>
      <c r="H859" s="26" t="str">
        <f>'группы 1 кл.'!I28</f>
        <v xml:space="preserve"> </v>
      </c>
      <c r="I859" s="26" t="str">
        <f>'группы 1 кл.'!J28</f>
        <v xml:space="preserve"> </v>
      </c>
    </row>
    <row r="861" spans="1:13" ht="13.5" thickBot="1" x14ac:dyDescent="0.25"/>
    <row r="862" spans="1:13" x14ac:dyDescent="0.2">
      <c r="A862" s="331" t="s">
        <v>42</v>
      </c>
      <c r="B862" s="332"/>
      <c r="C862" s="332"/>
      <c r="D862" s="333"/>
    </row>
    <row r="863" spans="1:13" ht="13.5" thickBot="1" x14ac:dyDescent="0.25">
      <c r="A863" s="334"/>
      <c r="B863" s="335"/>
      <c r="C863" s="335"/>
      <c r="D863" s="336"/>
    </row>
    <row r="864" spans="1:13" x14ac:dyDescent="0.2">
      <c r="A864" s="30" t="s">
        <v>58</v>
      </c>
      <c r="B864" s="319">
        <f>SUM(B858:I858)</f>
        <v>0</v>
      </c>
      <c r="C864" s="320"/>
      <c r="D864" s="321"/>
    </row>
    <row r="865" spans="1:4" x14ac:dyDescent="0.2">
      <c r="A865" s="31" t="s">
        <v>48</v>
      </c>
      <c r="B865" s="322" t="e">
        <f>MODE(B859:I859)</f>
        <v>#N/A</v>
      </c>
      <c r="C865" s="323"/>
      <c r="D865" s="324"/>
    </row>
    <row r="877" spans="1:4" x14ac:dyDescent="0.2">
      <c r="A877" s="36"/>
      <c r="B877" s="36"/>
      <c r="C877" s="36"/>
      <c r="D877" s="36"/>
    </row>
    <row r="878" spans="1:4" x14ac:dyDescent="0.2">
      <c r="A878" s="36"/>
      <c r="B878" s="36"/>
      <c r="C878" s="36"/>
      <c r="D878" s="36"/>
    </row>
    <row r="879" spans="1:4" ht="18.75" x14ac:dyDescent="0.2">
      <c r="A879" s="42"/>
      <c r="B879" s="42"/>
      <c r="C879" s="42"/>
      <c r="D879" s="42"/>
    </row>
    <row r="880" spans="1:4" ht="18.75" x14ac:dyDescent="0.2">
      <c r="A880" s="42"/>
      <c r="B880" s="42"/>
      <c r="C880" s="42"/>
      <c r="D880" s="42"/>
    </row>
    <row r="881" spans="1:13" x14ac:dyDescent="0.2">
      <c r="A881" s="32"/>
      <c r="B881" s="325"/>
      <c r="C881" s="325"/>
      <c r="D881" s="325"/>
    </row>
    <row r="882" spans="1:13" x14ac:dyDescent="0.2">
      <c r="A882" s="32"/>
      <c r="B882" s="325"/>
      <c r="C882" s="325"/>
      <c r="D882" s="325"/>
    </row>
    <row r="883" spans="1:13" x14ac:dyDescent="0.2">
      <c r="A883" s="36"/>
      <c r="B883" s="36"/>
      <c r="C883" s="36"/>
      <c r="D883" s="36"/>
    </row>
    <row r="888" spans="1:13" ht="21" x14ac:dyDescent="0.2">
      <c r="A888" s="326" t="s">
        <v>61</v>
      </c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</row>
    <row r="889" spans="1:13" ht="16.5" thickBot="1" x14ac:dyDescent="0.3">
      <c r="A889" s="327">
        <f>A892</f>
        <v>0</v>
      </c>
      <c r="B889" s="327"/>
      <c r="C889" s="327"/>
      <c r="D889" s="327"/>
      <c r="E889" s="327"/>
      <c r="F889" s="327"/>
      <c r="G889" s="327"/>
      <c r="H889" s="327"/>
      <c r="I889" s="327"/>
      <c r="M889">
        <v>27</v>
      </c>
    </row>
    <row r="890" spans="1:13" x14ac:dyDescent="0.2">
      <c r="A890" s="16"/>
      <c r="B890" s="328" t="s">
        <v>18</v>
      </c>
      <c r="C890" s="329"/>
      <c r="D890" s="330" t="s">
        <v>19</v>
      </c>
      <c r="E890" s="328" t="s">
        <v>19</v>
      </c>
      <c r="F890" s="329"/>
      <c r="G890" s="329"/>
      <c r="H890" s="329"/>
      <c r="I890" s="329"/>
    </row>
    <row r="891" spans="1:13" ht="51.75" thickBot="1" x14ac:dyDescent="0.25">
      <c r="A891" s="17"/>
      <c r="B891" s="18" t="s">
        <v>39</v>
      </c>
      <c r="C891" s="19" t="s">
        <v>3</v>
      </c>
      <c r="D891" s="20" t="s">
        <v>4</v>
      </c>
      <c r="E891" s="18" t="s">
        <v>5</v>
      </c>
      <c r="F891" s="19" t="s">
        <v>36</v>
      </c>
      <c r="G891" s="19" t="s">
        <v>40</v>
      </c>
      <c r="H891" s="19" t="s">
        <v>35</v>
      </c>
      <c r="I891" s="19" t="s">
        <v>8</v>
      </c>
    </row>
    <row r="892" spans="1:13" x14ac:dyDescent="0.2">
      <c r="A892" s="21">
        <f>'инд. оценки 1 кл.'!B31</f>
        <v>0</v>
      </c>
      <c r="B892" s="22">
        <f>'инд. оценки 1 кл.'!E31</f>
        <v>0</v>
      </c>
      <c r="C892" s="23">
        <f>'инд. оценки 1 кл.'!H31</f>
        <v>0</v>
      </c>
      <c r="D892" s="24">
        <f>'инд. оценки 1 кл.'!K31</f>
        <v>0</v>
      </c>
      <c r="E892" s="22">
        <f>'инд. оценки 1 кл.'!N31</f>
        <v>0</v>
      </c>
      <c r="F892" s="23">
        <f>'инд. оценки 1 кл.'!Q31</f>
        <v>0</v>
      </c>
      <c r="G892" s="23">
        <f>'инд. оценки 1 кл.'!T31</f>
        <v>0</v>
      </c>
      <c r="H892" s="23">
        <f>'инд. оценки 1 кл.'!W31</f>
        <v>0</v>
      </c>
      <c r="I892" s="23">
        <f>'инд. оценки 1 кл.'!Z31</f>
        <v>0</v>
      </c>
    </row>
    <row r="893" spans="1:13" x14ac:dyDescent="0.2">
      <c r="A893" s="25" t="s">
        <v>46</v>
      </c>
      <c r="B893" s="26" t="str">
        <f>'группы 1 кл.'!C29</f>
        <v xml:space="preserve"> </v>
      </c>
      <c r="C893" s="26" t="str">
        <f>'группы 1 кл.'!D29</f>
        <v xml:space="preserve"> </v>
      </c>
      <c r="D893" s="26" t="str">
        <f>'группы 1 кл.'!E29</f>
        <v xml:space="preserve"> </v>
      </c>
      <c r="E893" s="26" t="str">
        <f>'группы 1 кл.'!F29</f>
        <v xml:space="preserve"> </v>
      </c>
      <c r="F893" s="26" t="str">
        <f>'группы 1 кл.'!G29</f>
        <v xml:space="preserve"> </v>
      </c>
      <c r="G893" s="26" t="str">
        <f>'группы 1 кл.'!H29</f>
        <v xml:space="preserve"> </v>
      </c>
      <c r="H893" s="26" t="str">
        <f>'группы 1 кл.'!I29</f>
        <v xml:space="preserve"> </v>
      </c>
      <c r="I893" s="26" t="str">
        <f>'группы 1 кл.'!J29</f>
        <v xml:space="preserve"> </v>
      </c>
    </row>
    <row r="895" spans="1:13" ht="13.5" thickBot="1" x14ac:dyDescent="0.25"/>
    <row r="896" spans="1:13" x14ac:dyDescent="0.2">
      <c r="A896" s="331" t="s">
        <v>42</v>
      </c>
      <c r="B896" s="332"/>
      <c r="C896" s="332"/>
      <c r="D896" s="333"/>
    </row>
    <row r="897" spans="1:4" ht="13.5" thickBot="1" x14ac:dyDescent="0.25">
      <c r="A897" s="334"/>
      <c r="B897" s="335"/>
      <c r="C897" s="335"/>
      <c r="D897" s="336"/>
    </row>
    <row r="898" spans="1:4" x14ac:dyDescent="0.2">
      <c r="A898" s="30" t="s">
        <v>58</v>
      </c>
      <c r="B898" s="319">
        <f>SUM(B892:I892)</f>
        <v>0</v>
      </c>
      <c r="C898" s="320"/>
      <c r="D898" s="321"/>
    </row>
    <row r="899" spans="1:4" x14ac:dyDescent="0.2">
      <c r="A899" s="31" t="s">
        <v>48</v>
      </c>
      <c r="B899" s="322" t="e">
        <f>MODE(B893:I893)</f>
        <v>#N/A</v>
      </c>
      <c r="C899" s="323"/>
      <c r="D899" s="324"/>
    </row>
    <row r="911" spans="1:4" x14ac:dyDescent="0.2">
      <c r="A911" s="36"/>
      <c r="B911" s="36"/>
      <c r="C911" s="36"/>
      <c r="D911" s="36"/>
    </row>
    <row r="912" spans="1:4" x14ac:dyDescent="0.2">
      <c r="A912" s="36"/>
      <c r="B912" s="36"/>
      <c r="C912" s="36"/>
      <c r="D912" s="36"/>
    </row>
    <row r="913" spans="1:13" ht="18.75" x14ac:dyDescent="0.2">
      <c r="A913" s="42"/>
      <c r="B913" s="42"/>
      <c r="C913" s="42"/>
      <c r="D913" s="42"/>
    </row>
    <row r="914" spans="1:13" ht="18.75" x14ac:dyDescent="0.2">
      <c r="A914" s="42"/>
      <c r="B914" s="42"/>
      <c r="C914" s="42"/>
      <c r="D914" s="42"/>
    </row>
    <row r="915" spans="1:13" x14ac:dyDescent="0.2">
      <c r="A915" s="32"/>
      <c r="B915" s="325"/>
      <c r="C915" s="325"/>
      <c r="D915" s="325"/>
    </row>
    <row r="916" spans="1:13" x14ac:dyDescent="0.2">
      <c r="A916" s="32"/>
      <c r="B916" s="325"/>
      <c r="C916" s="325"/>
      <c r="D916" s="325"/>
    </row>
    <row r="917" spans="1:13" x14ac:dyDescent="0.2">
      <c r="A917" s="36"/>
      <c r="B917" s="36"/>
      <c r="C917" s="36"/>
      <c r="D917" s="36"/>
    </row>
    <row r="922" spans="1:13" ht="21" x14ac:dyDescent="0.2">
      <c r="A922" s="326" t="s">
        <v>61</v>
      </c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</row>
    <row r="923" spans="1:13" ht="16.5" thickBot="1" x14ac:dyDescent="0.3">
      <c r="A923" s="327">
        <f>A926</f>
        <v>0</v>
      </c>
      <c r="B923" s="327"/>
      <c r="C923" s="327"/>
      <c r="D923" s="327"/>
      <c r="E923" s="327"/>
      <c r="F923" s="327"/>
      <c r="G923" s="327"/>
      <c r="H923" s="327"/>
      <c r="I923" s="327"/>
      <c r="M923">
        <v>28</v>
      </c>
    </row>
    <row r="924" spans="1:13" x14ac:dyDescent="0.2">
      <c r="A924" s="16"/>
      <c r="B924" s="328" t="s">
        <v>18</v>
      </c>
      <c r="C924" s="329"/>
      <c r="D924" s="330" t="s">
        <v>19</v>
      </c>
      <c r="E924" s="328" t="s">
        <v>19</v>
      </c>
      <c r="F924" s="329"/>
      <c r="G924" s="329"/>
      <c r="H924" s="329"/>
      <c r="I924" s="329"/>
    </row>
    <row r="925" spans="1:13" ht="51.75" thickBot="1" x14ac:dyDescent="0.25">
      <c r="A925" s="17"/>
      <c r="B925" s="18" t="s">
        <v>39</v>
      </c>
      <c r="C925" s="19" t="s">
        <v>3</v>
      </c>
      <c r="D925" s="20" t="s">
        <v>4</v>
      </c>
      <c r="E925" s="18" t="s">
        <v>5</v>
      </c>
      <c r="F925" s="19" t="s">
        <v>36</v>
      </c>
      <c r="G925" s="19" t="s">
        <v>40</v>
      </c>
      <c r="H925" s="19" t="s">
        <v>35</v>
      </c>
      <c r="I925" s="19" t="s">
        <v>8</v>
      </c>
    </row>
    <row r="926" spans="1:13" x14ac:dyDescent="0.2">
      <c r="A926" s="21">
        <f>'инд. оценки 1 кл.'!B32</f>
        <v>0</v>
      </c>
      <c r="B926" s="22">
        <f>'инд. оценки 1 кл.'!E32</f>
        <v>0</v>
      </c>
      <c r="C926" s="23">
        <f>'инд. оценки 1 кл.'!H32</f>
        <v>0</v>
      </c>
      <c r="D926" s="24">
        <f>'инд. оценки 1 кл.'!K32</f>
        <v>0</v>
      </c>
      <c r="E926" s="22">
        <f>'инд. оценки 1 кл.'!N32</f>
        <v>0</v>
      </c>
      <c r="F926" s="23">
        <f>'инд. оценки 1 кл.'!Q32</f>
        <v>0</v>
      </c>
      <c r="G926" s="23">
        <f>'инд. оценки 1 кл.'!T32</f>
        <v>0</v>
      </c>
      <c r="H926" s="23">
        <f>'инд. оценки 1 кл.'!W32</f>
        <v>0</v>
      </c>
      <c r="I926" s="23">
        <f>'инд. оценки 1 кл.'!Z32</f>
        <v>0</v>
      </c>
    </row>
    <row r="927" spans="1:13" x14ac:dyDescent="0.2">
      <c r="A927" s="25" t="s">
        <v>46</v>
      </c>
      <c r="B927" s="26" t="str">
        <f>'группы 1 кл.'!C30</f>
        <v xml:space="preserve"> </v>
      </c>
      <c r="C927" s="26" t="str">
        <f>'группы 1 кл.'!D30</f>
        <v xml:space="preserve"> </v>
      </c>
      <c r="D927" s="26" t="str">
        <f>'группы 1 кл.'!E30</f>
        <v xml:space="preserve"> </v>
      </c>
      <c r="E927" s="26" t="str">
        <f>'группы 1 кл.'!F30</f>
        <v xml:space="preserve"> </v>
      </c>
      <c r="F927" s="26" t="str">
        <f>'группы 1 кл.'!G30</f>
        <v xml:space="preserve"> </v>
      </c>
      <c r="G927" s="26" t="str">
        <f>'группы 1 кл.'!H30</f>
        <v xml:space="preserve"> </v>
      </c>
      <c r="H927" s="26" t="str">
        <f>'группы 1 кл.'!I30</f>
        <v xml:space="preserve"> </v>
      </c>
      <c r="I927" s="26" t="str">
        <f>'группы 1 кл.'!J30</f>
        <v xml:space="preserve"> </v>
      </c>
    </row>
    <row r="929" spans="1:4" ht="13.5" thickBot="1" x14ac:dyDescent="0.25"/>
    <row r="930" spans="1:4" x14ac:dyDescent="0.2">
      <c r="A930" s="331" t="s">
        <v>42</v>
      </c>
      <c r="B930" s="332"/>
      <c r="C930" s="332"/>
      <c r="D930" s="333"/>
    </row>
    <row r="931" spans="1:4" ht="13.5" thickBot="1" x14ac:dyDescent="0.25">
      <c r="A931" s="334"/>
      <c r="B931" s="335"/>
      <c r="C931" s="335"/>
      <c r="D931" s="336"/>
    </row>
    <row r="932" spans="1:4" x14ac:dyDescent="0.2">
      <c r="A932" s="30" t="s">
        <v>58</v>
      </c>
      <c r="B932" s="319">
        <f>SUM(B926:I926)</f>
        <v>0</v>
      </c>
      <c r="C932" s="320"/>
      <c r="D932" s="321"/>
    </row>
    <row r="933" spans="1:4" x14ac:dyDescent="0.2">
      <c r="A933" s="31" t="s">
        <v>48</v>
      </c>
      <c r="B933" s="322" t="e">
        <f>MODE(B927:I927)</f>
        <v>#N/A</v>
      </c>
      <c r="C933" s="323"/>
      <c r="D933" s="324"/>
    </row>
    <row r="945" spans="1:13" x14ac:dyDescent="0.2">
      <c r="A945" s="36"/>
      <c r="B945" s="36"/>
      <c r="C945" s="36"/>
      <c r="D945" s="36"/>
    </row>
    <row r="946" spans="1:13" x14ac:dyDescent="0.2">
      <c r="A946" s="36"/>
      <c r="B946" s="36"/>
      <c r="C946" s="36"/>
      <c r="D946" s="36"/>
    </row>
    <row r="947" spans="1:13" ht="18.75" x14ac:dyDescent="0.2">
      <c r="A947" s="42"/>
      <c r="B947" s="42"/>
      <c r="C947" s="42"/>
      <c r="D947" s="42"/>
    </row>
    <row r="948" spans="1:13" ht="18.75" x14ac:dyDescent="0.2">
      <c r="A948" s="42"/>
      <c r="B948" s="42"/>
      <c r="C948" s="42"/>
      <c r="D948" s="42"/>
    </row>
    <row r="949" spans="1:13" x14ac:dyDescent="0.2">
      <c r="A949" s="32"/>
      <c r="B949" s="325"/>
      <c r="C949" s="325"/>
      <c r="D949" s="325"/>
    </row>
    <row r="950" spans="1:13" x14ac:dyDescent="0.2">
      <c r="A950" s="32"/>
      <c r="B950" s="325"/>
      <c r="C950" s="325"/>
      <c r="D950" s="325"/>
    </row>
    <row r="951" spans="1:13" x14ac:dyDescent="0.2">
      <c r="A951" s="36"/>
      <c r="B951" s="36"/>
      <c r="C951" s="36"/>
      <c r="D951" s="36"/>
    </row>
    <row r="956" spans="1:13" ht="21" x14ac:dyDescent="0.2">
      <c r="A956" s="326" t="s">
        <v>61</v>
      </c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</row>
    <row r="957" spans="1:13" ht="16.5" thickBot="1" x14ac:dyDescent="0.3">
      <c r="A957" s="327">
        <f>A960</f>
        <v>0</v>
      </c>
      <c r="B957" s="327"/>
      <c r="C957" s="327"/>
      <c r="D957" s="327"/>
      <c r="E957" s="327"/>
      <c r="F957" s="327"/>
      <c r="G957" s="327"/>
      <c r="H957" s="327"/>
      <c r="I957" s="327"/>
      <c r="M957">
        <v>29</v>
      </c>
    </row>
    <row r="958" spans="1:13" x14ac:dyDescent="0.2">
      <c r="A958" s="16"/>
      <c r="B958" s="328" t="s">
        <v>18</v>
      </c>
      <c r="C958" s="329"/>
      <c r="D958" s="330" t="s">
        <v>19</v>
      </c>
      <c r="E958" s="328" t="s">
        <v>19</v>
      </c>
      <c r="F958" s="329"/>
      <c r="G958" s="329"/>
      <c r="H958" s="329"/>
      <c r="I958" s="329"/>
    </row>
    <row r="959" spans="1:13" ht="51.75" thickBot="1" x14ac:dyDescent="0.25">
      <c r="A959" s="17"/>
      <c r="B959" s="18" t="s">
        <v>39</v>
      </c>
      <c r="C959" s="19" t="s">
        <v>3</v>
      </c>
      <c r="D959" s="20" t="s">
        <v>4</v>
      </c>
      <c r="E959" s="18" t="s">
        <v>5</v>
      </c>
      <c r="F959" s="19" t="s">
        <v>36</v>
      </c>
      <c r="G959" s="19" t="s">
        <v>40</v>
      </c>
      <c r="H959" s="19" t="s">
        <v>35</v>
      </c>
      <c r="I959" s="19" t="s">
        <v>8</v>
      </c>
    </row>
    <row r="960" spans="1:13" x14ac:dyDescent="0.2">
      <c r="A960" s="21">
        <f>'инд. оценки 1 кл.'!B33</f>
        <v>0</v>
      </c>
      <c r="B960" s="22">
        <f>'инд. оценки 1 кл.'!E33</f>
        <v>0</v>
      </c>
      <c r="C960" s="23">
        <f>'инд. оценки 1 кл.'!H33</f>
        <v>0</v>
      </c>
      <c r="D960" s="24">
        <f>'инд. оценки 1 кл.'!K33</f>
        <v>0</v>
      </c>
      <c r="E960" s="22">
        <f>'инд. оценки 1 кл.'!N33</f>
        <v>0</v>
      </c>
      <c r="F960" s="23">
        <f>'инд. оценки 1 кл.'!Q33</f>
        <v>0</v>
      </c>
      <c r="G960" s="23">
        <f>'инд. оценки 1 кл.'!T33</f>
        <v>0</v>
      </c>
      <c r="H960" s="23">
        <f>'инд. оценки 1 кл.'!W33</f>
        <v>0</v>
      </c>
      <c r="I960" s="23">
        <f>'инд. оценки 1 кл.'!Z33</f>
        <v>0</v>
      </c>
    </row>
    <row r="961" spans="1:9" x14ac:dyDescent="0.2">
      <c r="A961" s="25" t="s">
        <v>46</v>
      </c>
      <c r="B961" s="26" t="str">
        <f>'группы 1 кл.'!C31</f>
        <v xml:space="preserve"> </v>
      </c>
      <c r="C961" s="26" t="str">
        <f>'группы 1 кл.'!D31</f>
        <v xml:space="preserve"> </v>
      </c>
      <c r="D961" s="26" t="str">
        <f>'группы 1 кл.'!E31</f>
        <v xml:space="preserve"> </v>
      </c>
      <c r="E961" s="26" t="str">
        <f>'группы 1 кл.'!F31</f>
        <v xml:space="preserve"> </v>
      </c>
      <c r="F961" s="26" t="str">
        <f>'группы 1 кл.'!G31</f>
        <v xml:space="preserve"> </v>
      </c>
      <c r="G961" s="26" t="str">
        <f>'группы 1 кл.'!H31</f>
        <v xml:space="preserve"> </v>
      </c>
      <c r="H961" s="26" t="str">
        <f>'группы 1 кл.'!I31</f>
        <v xml:space="preserve"> </v>
      </c>
      <c r="I961" s="26" t="str">
        <f>'группы 1 кл.'!J31</f>
        <v xml:space="preserve"> </v>
      </c>
    </row>
    <row r="963" spans="1:9" ht="13.5" thickBot="1" x14ac:dyDescent="0.25"/>
    <row r="964" spans="1:9" x14ac:dyDescent="0.2">
      <c r="A964" s="331" t="s">
        <v>42</v>
      </c>
      <c r="B964" s="332"/>
      <c r="C964" s="332"/>
      <c r="D964" s="333"/>
    </row>
    <row r="965" spans="1:9" ht="13.5" thickBot="1" x14ac:dyDescent="0.25">
      <c r="A965" s="334"/>
      <c r="B965" s="335"/>
      <c r="C965" s="335"/>
      <c r="D965" s="336"/>
    </row>
    <row r="966" spans="1:9" x14ac:dyDescent="0.2">
      <c r="A966" s="30" t="s">
        <v>58</v>
      </c>
      <c r="B966" s="319">
        <f>SUM(B960:I960)</f>
        <v>0</v>
      </c>
      <c r="C966" s="320"/>
      <c r="D966" s="321"/>
    </row>
    <row r="967" spans="1:9" x14ac:dyDescent="0.2">
      <c r="A967" s="31" t="s">
        <v>48</v>
      </c>
      <c r="B967" s="322" t="e">
        <f>MODE(B961:I961)</f>
        <v>#N/A</v>
      </c>
      <c r="C967" s="323"/>
      <c r="D967" s="324"/>
    </row>
    <row r="979" spans="1:13" x14ac:dyDescent="0.2">
      <c r="A979" s="36"/>
      <c r="B979" s="36"/>
      <c r="C979" s="36"/>
      <c r="D979" s="36"/>
    </row>
    <row r="980" spans="1:13" x14ac:dyDescent="0.2">
      <c r="A980" s="36"/>
      <c r="B980" s="36"/>
      <c r="C980" s="36"/>
      <c r="D980" s="36"/>
    </row>
    <row r="981" spans="1:13" ht="18.75" x14ac:dyDescent="0.2">
      <c r="A981" s="42"/>
      <c r="B981" s="42"/>
      <c r="C981" s="42"/>
      <c r="D981" s="42"/>
    </row>
    <row r="982" spans="1:13" ht="18.75" x14ac:dyDescent="0.2">
      <c r="A982" s="42"/>
      <c r="B982" s="42"/>
      <c r="C982" s="42"/>
      <c r="D982" s="42"/>
    </row>
    <row r="983" spans="1:13" x14ac:dyDescent="0.2">
      <c r="A983" s="32"/>
      <c r="B983" s="325"/>
      <c r="C983" s="325"/>
      <c r="D983" s="325"/>
    </row>
    <row r="984" spans="1:13" x14ac:dyDescent="0.2">
      <c r="A984" s="32"/>
      <c r="B984" s="325"/>
      <c r="C984" s="325"/>
      <c r="D984" s="325"/>
    </row>
    <row r="985" spans="1:13" x14ac:dyDescent="0.2">
      <c r="A985" s="36"/>
      <c r="B985" s="36"/>
      <c r="C985" s="36"/>
      <c r="D985" s="36"/>
    </row>
    <row r="990" spans="1:13" ht="21" x14ac:dyDescent="0.2">
      <c r="A990" s="326" t="s">
        <v>61</v>
      </c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</row>
    <row r="991" spans="1:13" ht="16.5" thickBot="1" x14ac:dyDescent="0.3">
      <c r="A991" s="327">
        <f>A994</f>
        <v>0</v>
      </c>
      <c r="B991" s="327"/>
      <c r="C991" s="327"/>
      <c r="D991" s="327"/>
      <c r="E991" s="327"/>
      <c r="F991" s="327"/>
      <c r="G991" s="327"/>
      <c r="H991" s="327"/>
      <c r="I991" s="327"/>
      <c r="M991">
        <v>30</v>
      </c>
    </row>
    <row r="992" spans="1:13" x14ac:dyDescent="0.2">
      <c r="A992" s="16"/>
      <c r="B992" s="328" t="s">
        <v>18</v>
      </c>
      <c r="C992" s="329"/>
      <c r="D992" s="330" t="s">
        <v>19</v>
      </c>
      <c r="E992" s="328" t="s">
        <v>19</v>
      </c>
      <c r="F992" s="329"/>
      <c r="G992" s="329"/>
      <c r="H992" s="329"/>
      <c r="I992" s="329"/>
    </row>
    <row r="993" spans="1:9" ht="51.75" thickBot="1" x14ac:dyDescent="0.25">
      <c r="A993" s="17"/>
      <c r="B993" s="18" t="s">
        <v>39</v>
      </c>
      <c r="C993" s="19" t="s">
        <v>3</v>
      </c>
      <c r="D993" s="20" t="s">
        <v>4</v>
      </c>
      <c r="E993" s="18" t="s">
        <v>5</v>
      </c>
      <c r="F993" s="19" t="s">
        <v>36</v>
      </c>
      <c r="G993" s="19" t="s">
        <v>40</v>
      </c>
      <c r="H993" s="19" t="s">
        <v>35</v>
      </c>
      <c r="I993" s="19" t="s">
        <v>8</v>
      </c>
    </row>
    <row r="994" spans="1:9" x14ac:dyDescent="0.2">
      <c r="A994" s="21">
        <f>'инд. оценки 1 кл.'!B34</f>
        <v>0</v>
      </c>
      <c r="B994" s="22">
        <f>'инд. оценки 1 кл.'!E34</f>
        <v>0</v>
      </c>
      <c r="C994" s="23">
        <f>'инд. оценки 1 кл.'!H34</f>
        <v>0</v>
      </c>
      <c r="D994" s="24">
        <f>'инд. оценки 1 кл.'!K34</f>
        <v>0</v>
      </c>
      <c r="E994" s="22">
        <f>'инд. оценки 1 кл.'!N34</f>
        <v>0</v>
      </c>
      <c r="F994" s="23">
        <f>'инд. оценки 1 кл.'!Q34</f>
        <v>0</v>
      </c>
      <c r="G994" s="23">
        <f>'инд. оценки 1 кл.'!T34</f>
        <v>0</v>
      </c>
      <c r="H994" s="23">
        <f>'инд. оценки 1 кл.'!W34</f>
        <v>0</v>
      </c>
      <c r="I994" s="23">
        <f>'инд. оценки 1 кл.'!Z34</f>
        <v>0</v>
      </c>
    </row>
    <row r="995" spans="1:9" x14ac:dyDescent="0.2">
      <c r="A995" s="25" t="s">
        <v>46</v>
      </c>
      <c r="B995" s="26" t="str">
        <f>'группы 1 кл.'!C32</f>
        <v xml:space="preserve"> </v>
      </c>
      <c r="C995" s="26" t="str">
        <f>'группы 1 кл.'!D32</f>
        <v xml:space="preserve"> </v>
      </c>
      <c r="D995" s="26" t="str">
        <f>'группы 1 кл.'!E32</f>
        <v xml:space="preserve"> </v>
      </c>
      <c r="E995" s="26" t="str">
        <f>'группы 1 кл.'!F32</f>
        <v xml:space="preserve"> </v>
      </c>
      <c r="F995" s="26" t="str">
        <f>'группы 1 кл.'!G32</f>
        <v xml:space="preserve"> </v>
      </c>
      <c r="G995" s="26" t="str">
        <f>'группы 1 кл.'!H32</f>
        <v xml:space="preserve"> </v>
      </c>
      <c r="H995" s="26" t="str">
        <f>'группы 1 кл.'!I32</f>
        <v xml:space="preserve"> </v>
      </c>
      <c r="I995" s="26" t="str">
        <f>'группы 1 кл.'!J32</f>
        <v xml:space="preserve"> </v>
      </c>
    </row>
    <row r="997" spans="1:9" ht="13.5" thickBot="1" x14ac:dyDescent="0.25"/>
    <row r="998" spans="1:9" x14ac:dyDescent="0.2">
      <c r="A998" s="331" t="s">
        <v>42</v>
      </c>
      <c r="B998" s="332"/>
      <c r="C998" s="332"/>
      <c r="D998" s="333"/>
    </row>
    <row r="999" spans="1:9" ht="13.5" thickBot="1" x14ac:dyDescent="0.25">
      <c r="A999" s="334"/>
      <c r="B999" s="335"/>
      <c r="C999" s="335"/>
      <c r="D999" s="336"/>
    </row>
    <row r="1000" spans="1:9" x14ac:dyDescent="0.2">
      <c r="A1000" s="30" t="s">
        <v>58</v>
      </c>
      <c r="B1000" s="319">
        <f>SUM(B994:I994)</f>
        <v>0</v>
      </c>
      <c r="C1000" s="320"/>
      <c r="D1000" s="321"/>
    </row>
    <row r="1001" spans="1:9" x14ac:dyDescent="0.2">
      <c r="A1001" s="31" t="s">
        <v>48</v>
      </c>
      <c r="B1001" s="322" t="e">
        <f>MODE(B995:I995)</f>
        <v>#N/A</v>
      </c>
      <c r="C1001" s="323"/>
      <c r="D1001" s="324"/>
    </row>
    <row r="1013" spans="1:13" x14ac:dyDescent="0.2">
      <c r="A1013" s="36"/>
      <c r="B1013" s="36"/>
      <c r="C1013" s="36"/>
      <c r="D1013" s="36"/>
    </row>
    <row r="1014" spans="1:13" x14ac:dyDescent="0.2">
      <c r="A1014" s="36"/>
      <c r="B1014" s="36"/>
      <c r="C1014" s="36"/>
      <c r="D1014" s="36"/>
    </row>
    <row r="1015" spans="1:13" ht="18.75" x14ac:dyDescent="0.2">
      <c r="A1015" s="42"/>
      <c r="B1015" s="42"/>
      <c r="C1015" s="42"/>
      <c r="D1015" s="42"/>
    </row>
    <row r="1016" spans="1:13" ht="18.75" x14ac:dyDescent="0.2">
      <c r="A1016" s="42"/>
      <c r="B1016" s="42"/>
      <c r="C1016" s="42"/>
      <c r="D1016" s="42"/>
    </row>
    <row r="1017" spans="1:13" x14ac:dyDescent="0.2">
      <c r="A1017" s="32"/>
      <c r="B1017" s="325"/>
      <c r="C1017" s="325"/>
      <c r="D1017" s="325"/>
    </row>
    <row r="1018" spans="1:13" x14ac:dyDescent="0.2">
      <c r="A1018" s="32"/>
      <c r="B1018" s="325"/>
      <c r="C1018" s="325"/>
      <c r="D1018" s="325"/>
    </row>
    <row r="1019" spans="1:13" x14ac:dyDescent="0.2">
      <c r="A1019" s="36"/>
      <c r="B1019" s="36"/>
      <c r="C1019" s="36"/>
      <c r="D1019" s="36"/>
    </row>
    <row r="1024" spans="1:13" ht="21" x14ac:dyDescent="0.2">
      <c r="A1024" s="326" t="s">
        <v>61</v>
      </c>
      <c r="B1024" s="326"/>
      <c r="C1024" s="326"/>
      <c r="D1024" s="326"/>
      <c r="E1024" s="326"/>
      <c r="F1024" s="326"/>
      <c r="G1024" s="326"/>
      <c r="H1024" s="326"/>
      <c r="I1024" s="326"/>
      <c r="J1024" s="326"/>
      <c r="K1024" s="326"/>
      <c r="L1024" s="326"/>
      <c r="M1024" s="326"/>
    </row>
    <row r="1025" spans="1:13" ht="16.5" thickBot="1" x14ac:dyDescent="0.3">
      <c r="A1025" s="327">
        <f>A1028</f>
        <v>0</v>
      </c>
      <c r="B1025" s="327"/>
      <c r="C1025" s="327"/>
      <c r="D1025" s="327"/>
      <c r="E1025" s="327"/>
      <c r="F1025" s="327"/>
      <c r="G1025" s="327"/>
      <c r="H1025" s="327"/>
      <c r="I1025" s="327"/>
      <c r="M1025">
        <v>31</v>
      </c>
    </row>
    <row r="1026" spans="1:13" x14ac:dyDescent="0.2">
      <c r="A1026" s="16"/>
      <c r="B1026" s="328" t="s">
        <v>18</v>
      </c>
      <c r="C1026" s="329"/>
      <c r="D1026" s="330" t="s">
        <v>19</v>
      </c>
      <c r="E1026" s="328" t="s">
        <v>19</v>
      </c>
      <c r="F1026" s="329"/>
      <c r="G1026" s="329"/>
      <c r="H1026" s="329"/>
      <c r="I1026" s="329"/>
    </row>
    <row r="1027" spans="1:13" ht="51.75" thickBot="1" x14ac:dyDescent="0.25">
      <c r="A1027" s="17"/>
      <c r="B1027" s="18" t="s">
        <v>39</v>
      </c>
      <c r="C1027" s="19" t="s">
        <v>3</v>
      </c>
      <c r="D1027" s="20" t="s">
        <v>4</v>
      </c>
      <c r="E1027" s="18" t="s">
        <v>5</v>
      </c>
      <c r="F1027" s="19" t="s">
        <v>36</v>
      </c>
      <c r="G1027" s="19" t="s">
        <v>40</v>
      </c>
      <c r="H1027" s="19" t="s">
        <v>35</v>
      </c>
      <c r="I1027" s="19" t="s">
        <v>8</v>
      </c>
    </row>
    <row r="1028" spans="1:13" x14ac:dyDescent="0.2">
      <c r="A1028" s="21">
        <f>'инд. оценки 1 кл.'!B35</f>
        <v>0</v>
      </c>
      <c r="B1028" s="22">
        <f>'инд. оценки 1 кл.'!E35</f>
        <v>0</v>
      </c>
      <c r="C1028" s="23">
        <f>'инд. оценки 1 кл.'!H35</f>
        <v>0</v>
      </c>
      <c r="D1028" s="24">
        <f>'инд. оценки 1 кл.'!K35</f>
        <v>0</v>
      </c>
      <c r="E1028" s="22">
        <f>'инд. оценки 1 кл.'!N35</f>
        <v>0</v>
      </c>
      <c r="F1028" s="23">
        <f>'инд. оценки 1 кл.'!Q35</f>
        <v>0</v>
      </c>
      <c r="G1028" s="23">
        <f>'инд. оценки 1 кл.'!T35</f>
        <v>0</v>
      </c>
      <c r="H1028" s="23">
        <f>'инд. оценки 1 кл.'!W35</f>
        <v>0</v>
      </c>
      <c r="I1028" s="23">
        <f>'инд. оценки 1 кл.'!Z35</f>
        <v>0</v>
      </c>
    </row>
    <row r="1029" spans="1:13" x14ac:dyDescent="0.2">
      <c r="A1029" s="25" t="s">
        <v>46</v>
      </c>
      <c r="B1029" s="26" t="str">
        <f>'группы 1 кл.'!C33</f>
        <v xml:space="preserve"> </v>
      </c>
      <c r="C1029" s="26" t="str">
        <f>'группы 1 кл.'!D33</f>
        <v xml:space="preserve"> </v>
      </c>
      <c r="D1029" s="26" t="str">
        <f>'группы 1 кл.'!E33</f>
        <v xml:space="preserve"> </v>
      </c>
      <c r="E1029" s="26" t="str">
        <f>'группы 1 кл.'!F33</f>
        <v xml:space="preserve"> </v>
      </c>
      <c r="F1029" s="26" t="str">
        <f>'группы 1 кл.'!G33</f>
        <v xml:space="preserve"> </v>
      </c>
      <c r="G1029" s="26" t="str">
        <f>'группы 1 кл.'!H33</f>
        <v xml:space="preserve"> </v>
      </c>
      <c r="H1029" s="26" t="str">
        <f>'группы 1 кл.'!I33</f>
        <v xml:space="preserve"> </v>
      </c>
      <c r="I1029" s="26" t="str">
        <f>'группы 1 кл.'!J33</f>
        <v xml:space="preserve"> </v>
      </c>
    </row>
    <row r="1031" spans="1:13" ht="13.5" thickBot="1" x14ac:dyDescent="0.25"/>
    <row r="1032" spans="1:13" x14ac:dyDescent="0.2">
      <c r="A1032" s="331" t="s">
        <v>42</v>
      </c>
      <c r="B1032" s="332"/>
      <c r="C1032" s="332"/>
      <c r="D1032" s="333"/>
    </row>
    <row r="1033" spans="1:13" ht="13.5" thickBot="1" x14ac:dyDescent="0.25">
      <c r="A1033" s="334"/>
      <c r="B1033" s="335"/>
      <c r="C1033" s="335"/>
      <c r="D1033" s="336"/>
    </row>
    <row r="1034" spans="1:13" x14ac:dyDescent="0.2">
      <c r="A1034" s="30" t="s">
        <v>58</v>
      </c>
      <c r="B1034" s="319">
        <f>SUM(B1028:I1028)</f>
        <v>0</v>
      </c>
      <c r="C1034" s="320"/>
      <c r="D1034" s="321"/>
    </row>
    <row r="1035" spans="1:13" x14ac:dyDescent="0.2">
      <c r="A1035" s="31" t="s">
        <v>48</v>
      </c>
      <c r="B1035" s="322" t="e">
        <f>MODE(B1029:I1029)</f>
        <v>#N/A</v>
      </c>
      <c r="C1035" s="323"/>
      <c r="D1035" s="324"/>
    </row>
    <row r="1047" spans="1:4" x14ac:dyDescent="0.2">
      <c r="A1047" s="36"/>
      <c r="B1047" s="36"/>
      <c r="C1047" s="36"/>
      <c r="D1047" s="36"/>
    </row>
    <row r="1048" spans="1:4" x14ac:dyDescent="0.2">
      <c r="A1048" s="36"/>
      <c r="B1048" s="36"/>
      <c r="C1048" s="36"/>
      <c r="D1048" s="36"/>
    </row>
    <row r="1049" spans="1:4" ht="18.75" x14ac:dyDescent="0.2">
      <c r="A1049" s="42"/>
      <c r="B1049" s="42"/>
      <c r="C1049" s="42"/>
      <c r="D1049" s="42"/>
    </row>
    <row r="1050" spans="1:4" ht="18.75" x14ac:dyDescent="0.2">
      <c r="A1050" s="42"/>
      <c r="B1050" s="42"/>
      <c r="C1050" s="42"/>
      <c r="D1050" s="42"/>
    </row>
    <row r="1051" spans="1:4" x14ac:dyDescent="0.2">
      <c r="A1051" s="32"/>
      <c r="B1051" s="325"/>
      <c r="C1051" s="325"/>
      <c r="D1051" s="325"/>
    </row>
    <row r="1052" spans="1:4" x14ac:dyDescent="0.2">
      <c r="A1052" s="32"/>
      <c r="B1052" s="325"/>
      <c r="C1052" s="325"/>
      <c r="D1052" s="325"/>
    </row>
    <row r="1053" spans="1:4" x14ac:dyDescent="0.2">
      <c r="A1053" s="36"/>
      <c r="B1053" s="36"/>
      <c r="C1053" s="36"/>
      <c r="D1053" s="36"/>
    </row>
    <row r="1058" spans="1:13" ht="21" x14ac:dyDescent="0.2">
      <c r="A1058" s="326" t="s">
        <v>61</v>
      </c>
      <c r="B1058" s="326"/>
      <c r="C1058" s="326"/>
      <c r="D1058" s="326"/>
      <c r="E1058" s="326"/>
      <c r="F1058" s="326"/>
      <c r="G1058" s="326"/>
      <c r="H1058" s="326"/>
      <c r="I1058" s="326"/>
      <c r="J1058" s="326"/>
      <c r="K1058" s="326"/>
      <c r="L1058" s="326"/>
      <c r="M1058" s="326"/>
    </row>
    <row r="1059" spans="1:13" ht="16.5" thickBot="1" x14ac:dyDescent="0.3">
      <c r="A1059" s="327">
        <f>A1062</f>
        <v>0</v>
      </c>
      <c r="B1059" s="327"/>
      <c r="C1059" s="327"/>
      <c r="D1059" s="327"/>
      <c r="E1059" s="327"/>
      <c r="F1059" s="327"/>
      <c r="G1059" s="327"/>
      <c r="H1059" s="327"/>
      <c r="I1059" s="327"/>
      <c r="M1059">
        <v>32</v>
      </c>
    </row>
    <row r="1060" spans="1:13" x14ac:dyDescent="0.2">
      <c r="A1060" s="16"/>
      <c r="B1060" s="328" t="s">
        <v>18</v>
      </c>
      <c r="C1060" s="329"/>
      <c r="D1060" s="330" t="s">
        <v>19</v>
      </c>
      <c r="E1060" s="328" t="s">
        <v>19</v>
      </c>
      <c r="F1060" s="329"/>
      <c r="G1060" s="329"/>
      <c r="H1060" s="329"/>
      <c r="I1060" s="329"/>
    </row>
    <row r="1061" spans="1:13" ht="51.75" thickBot="1" x14ac:dyDescent="0.25">
      <c r="A1061" s="17"/>
      <c r="B1061" s="18" t="s">
        <v>39</v>
      </c>
      <c r="C1061" s="19" t="s">
        <v>3</v>
      </c>
      <c r="D1061" s="20" t="s">
        <v>4</v>
      </c>
      <c r="E1061" s="18" t="s">
        <v>5</v>
      </c>
      <c r="F1061" s="19" t="s">
        <v>36</v>
      </c>
      <c r="G1061" s="19" t="s">
        <v>40</v>
      </c>
      <c r="H1061" s="19" t="s">
        <v>35</v>
      </c>
      <c r="I1061" s="19" t="s">
        <v>8</v>
      </c>
    </row>
    <row r="1062" spans="1:13" x14ac:dyDescent="0.2">
      <c r="A1062" s="21">
        <f>'инд. оценки 1 кл.'!B36</f>
        <v>0</v>
      </c>
      <c r="B1062" s="22">
        <f>'инд. оценки 1 кл.'!E36</f>
        <v>0</v>
      </c>
      <c r="C1062" s="23">
        <f>'инд. оценки 1 кл.'!H36</f>
        <v>0</v>
      </c>
      <c r="D1062" s="24">
        <f>'инд. оценки 1 кл.'!K36</f>
        <v>0</v>
      </c>
      <c r="E1062" s="22">
        <f>'инд. оценки 1 кл.'!N36</f>
        <v>0</v>
      </c>
      <c r="F1062" s="23">
        <f>'инд. оценки 1 кл.'!Q36</f>
        <v>0</v>
      </c>
      <c r="G1062" s="23">
        <f>'инд. оценки 1 кл.'!T36</f>
        <v>0</v>
      </c>
      <c r="H1062" s="23">
        <f>'инд. оценки 1 кл.'!W36</f>
        <v>0</v>
      </c>
      <c r="I1062" s="23">
        <f>'инд. оценки 1 кл.'!Z36</f>
        <v>0</v>
      </c>
    </row>
    <row r="1063" spans="1:13" x14ac:dyDescent="0.2">
      <c r="A1063" s="25" t="s">
        <v>46</v>
      </c>
      <c r="B1063" s="26" t="str">
        <f>'группы 1 кл.'!C34</f>
        <v xml:space="preserve"> </v>
      </c>
      <c r="C1063" s="26" t="str">
        <f>'группы 1 кл.'!D34</f>
        <v xml:space="preserve"> </v>
      </c>
      <c r="D1063" s="26" t="str">
        <f>'группы 1 кл.'!E34</f>
        <v xml:space="preserve"> </v>
      </c>
      <c r="E1063" s="26" t="str">
        <f>'группы 1 кл.'!F34</f>
        <v xml:space="preserve"> </v>
      </c>
      <c r="F1063" s="26" t="str">
        <f>'группы 1 кл.'!G34</f>
        <v xml:space="preserve"> </v>
      </c>
      <c r="G1063" s="26" t="str">
        <f>'группы 1 кл.'!H34</f>
        <v xml:space="preserve"> </v>
      </c>
      <c r="H1063" s="26" t="str">
        <f>'группы 1 кл.'!I34</f>
        <v xml:space="preserve"> </v>
      </c>
      <c r="I1063" s="26" t="str">
        <f>'группы 1 кл.'!J34</f>
        <v xml:space="preserve"> </v>
      </c>
    </row>
    <row r="1065" spans="1:13" ht="13.5" thickBot="1" x14ac:dyDescent="0.25"/>
    <row r="1066" spans="1:13" x14ac:dyDescent="0.2">
      <c r="A1066" s="331" t="s">
        <v>42</v>
      </c>
      <c r="B1066" s="332"/>
      <c r="C1066" s="332"/>
      <c r="D1066" s="333"/>
    </row>
    <row r="1067" spans="1:13" ht="13.5" thickBot="1" x14ac:dyDescent="0.25">
      <c r="A1067" s="334"/>
      <c r="B1067" s="335"/>
      <c r="C1067" s="335"/>
      <c r="D1067" s="336"/>
    </row>
    <row r="1068" spans="1:13" x14ac:dyDescent="0.2">
      <c r="A1068" s="30" t="s">
        <v>58</v>
      </c>
      <c r="B1068" s="319">
        <f>SUM(B1062:I1062)</f>
        <v>0</v>
      </c>
      <c r="C1068" s="320"/>
      <c r="D1068" s="321"/>
    </row>
    <row r="1069" spans="1:13" x14ac:dyDescent="0.2">
      <c r="A1069" s="31" t="s">
        <v>48</v>
      </c>
      <c r="B1069" s="322" t="e">
        <f>MODE(B1063:I1063)</f>
        <v>#N/A</v>
      </c>
      <c r="C1069" s="323"/>
      <c r="D1069" s="324"/>
    </row>
    <row r="1081" spans="1:4" x14ac:dyDescent="0.2">
      <c r="A1081" s="36"/>
      <c r="B1081" s="36"/>
      <c r="C1081" s="36"/>
      <c r="D1081" s="36"/>
    </row>
    <row r="1082" spans="1:4" x14ac:dyDescent="0.2">
      <c r="A1082" s="36"/>
      <c r="B1082" s="36"/>
      <c r="C1082" s="36"/>
      <c r="D1082" s="36"/>
    </row>
    <row r="1083" spans="1:4" ht="18.75" x14ac:dyDescent="0.2">
      <c r="A1083" s="42"/>
      <c r="B1083" s="42"/>
      <c r="C1083" s="42"/>
      <c r="D1083" s="42"/>
    </row>
    <row r="1084" spans="1:4" ht="18.75" x14ac:dyDescent="0.2">
      <c r="A1084" s="42"/>
      <c r="B1084" s="42"/>
      <c r="C1084" s="42"/>
      <c r="D1084" s="42"/>
    </row>
    <row r="1085" spans="1:4" x14ac:dyDescent="0.2">
      <c r="A1085" s="32"/>
      <c r="B1085" s="325"/>
      <c r="C1085" s="325"/>
      <c r="D1085" s="325"/>
    </row>
    <row r="1086" spans="1:4" x14ac:dyDescent="0.2">
      <c r="A1086" s="32"/>
      <c r="B1086" s="325"/>
      <c r="C1086" s="325"/>
      <c r="D1086" s="325"/>
    </row>
    <row r="1087" spans="1:4" x14ac:dyDescent="0.2">
      <c r="A1087" s="36"/>
      <c r="B1087" s="36"/>
      <c r="C1087" s="36"/>
      <c r="D1087" s="36"/>
    </row>
    <row r="1092" spans="1:13" ht="21" x14ac:dyDescent="0.2">
      <c r="A1092" s="326" t="s">
        <v>61</v>
      </c>
      <c r="B1092" s="326"/>
      <c r="C1092" s="326"/>
      <c r="D1092" s="326"/>
      <c r="E1092" s="326"/>
      <c r="F1092" s="326"/>
      <c r="G1092" s="326"/>
      <c r="H1092" s="326"/>
      <c r="I1092" s="326"/>
      <c r="J1092" s="326"/>
      <c r="K1092" s="326"/>
      <c r="L1092" s="326"/>
      <c r="M1092" s="326"/>
    </row>
    <row r="1093" spans="1:13" ht="16.5" thickBot="1" x14ac:dyDescent="0.3">
      <c r="A1093" s="327">
        <f>A1096</f>
        <v>0</v>
      </c>
      <c r="B1093" s="327"/>
      <c r="C1093" s="327"/>
      <c r="D1093" s="327"/>
      <c r="E1093" s="327"/>
      <c r="F1093" s="327"/>
      <c r="G1093" s="327"/>
      <c r="H1093" s="327"/>
      <c r="I1093" s="327"/>
      <c r="M1093">
        <v>33</v>
      </c>
    </row>
    <row r="1094" spans="1:13" x14ac:dyDescent="0.2">
      <c r="A1094" s="16"/>
      <c r="B1094" s="328" t="s">
        <v>18</v>
      </c>
      <c r="C1094" s="329"/>
      <c r="D1094" s="330" t="s">
        <v>19</v>
      </c>
      <c r="E1094" s="328" t="s">
        <v>19</v>
      </c>
      <c r="F1094" s="329"/>
      <c r="G1094" s="329"/>
      <c r="H1094" s="329"/>
      <c r="I1094" s="329"/>
    </row>
    <row r="1095" spans="1:13" ht="51.75" thickBot="1" x14ac:dyDescent="0.25">
      <c r="A1095" s="17"/>
      <c r="B1095" s="18" t="s">
        <v>39</v>
      </c>
      <c r="C1095" s="19" t="s">
        <v>3</v>
      </c>
      <c r="D1095" s="20" t="s">
        <v>4</v>
      </c>
      <c r="E1095" s="18" t="s">
        <v>5</v>
      </c>
      <c r="F1095" s="19" t="s">
        <v>36</v>
      </c>
      <c r="G1095" s="19" t="s">
        <v>40</v>
      </c>
      <c r="H1095" s="19" t="s">
        <v>35</v>
      </c>
      <c r="I1095" s="19" t="s">
        <v>8</v>
      </c>
    </row>
    <row r="1096" spans="1:13" x14ac:dyDescent="0.2">
      <c r="A1096" s="21">
        <f>'инд. оценки 1 кл.'!B37</f>
        <v>0</v>
      </c>
      <c r="B1096" s="22">
        <f>'инд. оценки 1 кл.'!E37</f>
        <v>0</v>
      </c>
      <c r="C1096" s="23">
        <f>'инд. оценки 1 кл.'!H37</f>
        <v>0</v>
      </c>
      <c r="D1096" s="24">
        <f>'инд. оценки 1 кл.'!K37</f>
        <v>0</v>
      </c>
      <c r="E1096" s="22">
        <f>'инд. оценки 1 кл.'!N37</f>
        <v>0</v>
      </c>
      <c r="F1096" s="23">
        <f>'инд. оценки 1 кл.'!Q37</f>
        <v>0</v>
      </c>
      <c r="G1096" s="23">
        <f>'инд. оценки 1 кл.'!T37</f>
        <v>0</v>
      </c>
      <c r="H1096" s="23">
        <f>'инд. оценки 1 кл.'!W37</f>
        <v>0</v>
      </c>
      <c r="I1096" s="23">
        <f>'инд. оценки 1 кл.'!Z37</f>
        <v>0</v>
      </c>
    </row>
    <row r="1097" spans="1:13" x14ac:dyDescent="0.2">
      <c r="A1097" s="25" t="s">
        <v>46</v>
      </c>
      <c r="B1097" s="26" t="str">
        <f>'группы 1 кл.'!C35</f>
        <v xml:space="preserve"> </v>
      </c>
      <c r="C1097" s="26" t="str">
        <f>'группы 1 кл.'!D35</f>
        <v xml:space="preserve"> </v>
      </c>
      <c r="D1097" s="26" t="str">
        <f>'группы 1 кл.'!E35</f>
        <v xml:space="preserve"> </v>
      </c>
      <c r="E1097" s="26" t="str">
        <f>'группы 1 кл.'!F35</f>
        <v xml:space="preserve"> </v>
      </c>
      <c r="F1097" s="26" t="str">
        <f>'группы 1 кл.'!G35</f>
        <v xml:space="preserve"> </v>
      </c>
      <c r="G1097" s="26" t="str">
        <f>'группы 1 кл.'!H35</f>
        <v xml:space="preserve"> </v>
      </c>
      <c r="H1097" s="26" t="str">
        <f>'группы 1 кл.'!I35</f>
        <v xml:space="preserve"> </v>
      </c>
      <c r="I1097" s="26" t="str">
        <f>'группы 1 кл.'!J35</f>
        <v xml:space="preserve"> </v>
      </c>
    </row>
    <row r="1099" spans="1:13" ht="13.5" thickBot="1" x14ac:dyDescent="0.25"/>
    <row r="1100" spans="1:13" x14ac:dyDescent="0.2">
      <c r="A1100" s="331" t="s">
        <v>42</v>
      </c>
      <c r="B1100" s="332"/>
      <c r="C1100" s="332"/>
      <c r="D1100" s="333"/>
    </row>
    <row r="1101" spans="1:13" ht="13.5" thickBot="1" x14ac:dyDescent="0.25">
      <c r="A1101" s="334"/>
      <c r="B1101" s="335"/>
      <c r="C1101" s="335"/>
      <c r="D1101" s="336"/>
    </row>
    <row r="1102" spans="1:13" x14ac:dyDescent="0.2">
      <c r="A1102" s="30" t="s">
        <v>58</v>
      </c>
      <c r="B1102" s="319">
        <f>SUM(B1096:I1096)</f>
        <v>0</v>
      </c>
      <c r="C1102" s="320"/>
      <c r="D1102" s="321"/>
    </row>
    <row r="1103" spans="1:13" x14ac:dyDescent="0.2">
      <c r="A1103" s="31" t="s">
        <v>48</v>
      </c>
      <c r="B1103" s="322" t="e">
        <f>MODE(B1097:I1097)</f>
        <v>#N/A</v>
      </c>
      <c r="C1103" s="323"/>
      <c r="D1103" s="324"/>
    </row>
    <row r="1115" spans="1:4" x14ac:dyDescent="0.2">
      <c r="A1115" s="36"/>
      <c r="B1115" s="36"/>
      <c r="C1115" s="36"/>
      <c r="D1115" s="36"/>
    </row>
    <row r="1116" spans="1:4" x14ac:dyDescent="0.2">
      <c r="A1116" s="36"/>
      <c r="B1116" s="36"/>
      <c r="C1116" s="36"/>
      <c r="D1116" s="36"/>
    </row>
    <row r="1117" spans="1:4" ht="18.75" x14ac:dyDescent="0.2">
      <c r="A1117" s="42"/>
      <c r="B1117" s="42"/>
      <c r="C1117" s="42"/>
      <c r="D1117" s="42"/>
    </row>
    <row r="1118" spans="1:4" ht="18.75" x14ac:dyDescent="0.2">
      <c r="A1118" s="42"/>
      <c r="B1118" s="42"/>
      <c r="C1118" s="42"/>
      <c r="D1118" s="42"/>
    </row>
    <row r="1119" spans="1:4" x14ac:dyDescent="0.2">
      <c r="A1119" s="32"/>
      <c r="B1119" s="325"/>
      <c r="C1119" s="325"/>
      <c r="D1119" s="325"/>
    </row>
    <row r="1120" spans="1:4" x14ac:dyDescent="0.2">
      <c r="A1120" s="32"/>
      <c r="B1120" s="325"/>
      <c r="C1120" s="325"/>
      <c r="D1120" s="325"/>
    </row>
    <row r="1121" spans="1:13" x14ac:dyDescent="0.2">
      <c r="A1121" s="36"/>
      <c r="B1121" s="36"/>
      <c r="C1121" s="36"/>
      <c r="D1121" s="36"/>
    </row>
    <row r="1126" spans="1:13" ht="21" x14ac:dyDescent="0.2">
      <c r="A1126" s="326" t="s">
        <v>61</v>
      </c>
      <c r="B1126" s="326"/>
      <c r="C1126" s="326"/>
      <c r="D1126" s="326"/>
      <c r="E1126" s="326"/>
      <c r="F1126" s="326"/>
      <c r="G1126" s="326"/>
      <c r="H1126" s="326"/>
      <c r="I1126" s="326"/>
      <c r="J1126" s="326"/>
      <c r="K1126" s="326"/>
      <c r="L1126" s="326"/>
      <c r="M1126" s="326"/>
    </row>
    <row r="1127" spans="1:13" ht="16.5" thickBot="1" x14ac:dyDescent="0.3">
      <c r="A1127" s="327">
        <f>A1130</f>
        <v>0</v>
      </c>
      <c r="B1127" s="327"/>
      <c r="C1127" s="327"/>
      <c r="D1127" s="327"/>
      <c r="E1127" s="327"/>
      <c r="F1127" s="327"/>
      <c r="G1127" s="327"/>
      <c r="H1127" s="327"/>
      <c r="I1127" s="327"/>
      <c r="M1127">
        <v>34</v>
      </c>
    </row>
    <row r="1128" spans="1:13" x14ac:dyDescent="0.2">
      <c r="A1128" s="16"/>
      <c r="B1128" s="328" t="s">
        <v>18</v>
      </c>
      <c r="C1128" s="329"/>
      <c r="D1128" s="330" t="s">
        <v>19</v>
      </c>
      <c r="E1128" s="328" t="s">
        <v>19</v>
      </c>
      <c r="F1128" s="329"/>
      <c r="G1128" s="329"/>
      <c r="H1128" s="329"/>
      <c r="I1128" s="329"/>
    </row>
    <row r="1129" spans="1:13" ht="51.75" thickBot="1" x14ac:dyDescent="0.25">
      <c r="A1129" s="17"/>
      <c r="B1129" s="18" t="s">
        <v>39</v>
      </c>
      <c r="C1129" s="19" t="s">
        <v>3</v>
      </c>
      <c r="D1129" s="20" t="s">
        <v>4</v>
      </c>
      <c r="E1129" s="18" t="s">
        <v>5</v>
      </c>
      <c r="F1129" s="19" t="s">
        <v>36</v>
      </c>
      <c r="G1129" s="19" t="s">
        <v>40</v>
      </c>
      <c r="H1129" s="19" t="s">
        <v>35</v>
      </c>
      <c r="I1129" s="19" t="s">
        <v>8</v>
      </c>
    </row>
    <row r="1130" spans="1:13" x14ac:dyDescent="0.2">
      <c r="A1130" s="21">
        <f>'инд. оценки 1 кл.'!B38</f>
        <v>0</v>
      </c>
      <c r="B1130" s="22">
        <f>'инд. оценки 1 кл.'!E38</f>
        <v>0</v>
      </c>
      <c r="C1130" s="23">
        <f>'инд. оценки 1 кл.'!H38</f>
        <v>0</v>
      </c>
      <c r="D1130" s="24">
        <f>'инд. оценки 1 кл.'!K38</f>
        <v>0</v>
      </c>
      <c r="E1130" s="22">
        <f>'инд. оценки 1 кл.'!N38</f>
        <v>0</v>
      </c>
      <c r="F1130" s="23">
        <f>'инд. оценки 1 кл.'!Q38</f>
        <v>0</v>
      </c>
      <c r="G1130" s="23">
        <f>'инд. оценки 1 кл.'!T38</f>
        <v>0</v>
      </c>
      <c r="H1130" s="23">
        <f>'инд. оценки 1 кл.'!W38</f>
        <v>0</v>
      </c>
      <c r="I1130" s="23">
        <f>'инд. оценки 1 кл.'!Z38</f>
        <v>0</v>
      </c>
    </row>
    <row r="1131" spans="1:13" x14ac:dyDescent="0.2">
      <c r="A1131" s="25" t="s">
        <v>46</v>
      </c>
      <c r="B1131" s="26" t="str">
        <f>'группы 1 кл.'!C36</f>
        <v xml:space="preserve"> </v>
      </c>
      <c r="C1131" s="26" t="str">
        <f>'группы 1 кл.'!D36</f>
        <v xml:space="preserve"> </v>
      </c>
      <c r="D1131" s="26" t="str">
        <f>'группы 1 кл.'!E36</f>
        <v xml:space="preserve"> </v>
      </c>
      <c r="E1131" s="26" t="str">
        <f>'группы 1 кл.'!F36</f>
        <v xml:space="preserve"> </v>
      </c>
      <c r="F1131" s="26" t="str">
        <f>'группы 1 кл.'!G36</f>
        <v xml:space="preserve"> </v>
      </c>
      <c r="G1131" s="26" t="str">
        <f>'группы 1 кл.'!H36</f>
        <v xml:space="preserve"> </v>
      </c>
      <c r="H1131" s="26" t="str">
        <f>'группы 1 кл.'!I36</f>
        <v xml:space="preserve"> </v>
      </c>
      <c r="I1131" s="26" t="str">
        <f>'группы 1 кл.'!J36</f>
        <v xml:space="preserve"> </v>
      </c>
    </row>
    <row r="1133" spans="1:13" ht="13.5" thickBot="1" x14ac:dyDescent="0.25"/>
    <row r="1134" spans="1:13" x14ac:dyDescent="0.2">
      <c r="A1134" s="331" t="s">
        <v>42</v>
      </c>
      <c r="B1134" s="332"/>
      <c r="C1134" s="332"/>
      <c r="D1134" s="333"/>
    </row>
    <row r="1135" spans="1:13" ht="13.5" thickBot="1" x14ac:dyDescent="0.25">
      <c r="A1135" s="334"/>
      <c r="B1135" s="335"/>
      <c r="C1135" s="335"/>
      <c r="D1135" s="336"/>
    </row>
    <row r="1136" spans="1:13" x14ac:dyDescent="0.2">
      <c r="A1136" s="30" t="s">
        <v>58</v>
      </c>
      <c r="B1136" s="319">
        <f>SUM(B1130:I1130)</f>
        <v>0</v>
      </c>
      <c r="C1136" s="320"/>
      <c r="D1136" s="321"/>
    </row>
    <row r="1137" spans="1:4" x14ac:dyDescent="0.2">
      <c r="A1137" s="31" t="s">
        <v>48</v>
      </c>
      <c r="B1137" s="322" t="e">
        <f>MODE(B1131:I1131)</f>
        <v>#N/A</v>
      </c>
      <c r="C1137" s="323"/>
      <c r="D1137" s="324"/>
    </row>
    <row r="1149" spans="1:4" x14ac:dyDescent="0.2">
      <c r="A1149" s="36"/>
      <c r="B1149" s="36"/>
      <c r="C1149" s="36"/>
      <c r="D1149" s="36"/>
    </row>
    <row r="1150" spans="1:4" x14ac:dyDescent="0.2">
      <c r="A1150" s="36"/>
      <c r="B1150" s="36"/>
      <c r="C1150" s="36"/>
      <c r="D1150" s="36"/>
    </row>
    <row r="1151" spans="1:4" ht="18.75" x14ac:dyDescent="0.2">
      <c r="A1151" s="42"/>
      <c r="B1151" s="42"/>
      <c r="C1151" s="42"/>
      <c r="D1151" s="42"/>
    </row>
    <row r="1152" spans="1:4" ht="18.75" x14ac:dyDescent="0.2">
      <c r="A1152" s="42"/>
      <c r="B1152" s="42"/>
      <c r="C1152" s="42"/>
      <c r="D1152" s="42"/>
    </row>
    <row r="1153" spans="1:13" x14ac:dyDescent="0.2">
      <c r="A1153" s="32"/>
      <c r="B1153" s="325"/>
      <c r="C1153" s="325"/>
      <c r="D1153" s="325"/>
    </row>
    <row r="1154" spans="1:13" x14ac:dyDescent="0.2">
      <c r="A1154" s="32"/>
      <c r="B1154" s="325"/>
      <c r="C1154" s="325"/>
      <c r="D1154" s="325"/>
    </row>
    <row r="1155" spans="1:13" x14ac:dyDescent="0.2">
      <c r="A1155" s="36"/>
      <c r="B1155" s="36"/>
      <c r="C1155" s="36"/>
      <c r="D1155" s="36"/>
    </row>
    <row r="1160" spans="1:13" ht="21" x14ac:dyDescent="0.2">
      <c r="A1160" s="326" t="s">
        <v>61</v>
      </c>
      <c r="B1160" s="326"/>
      <c r="C1160" s="326"/>
      <c r="D1160" s="326"/>
      <c r="E1160" s="326"/>
      <c r="F1160" s="326"/>
      <c r="G1160" s="326"/>
      <c r="H1160" s="326"/>
      <c r="I1160" s="326"/>
      <c r="J1160" s="326"/>
      <c r="K1160" s="326"/>
      <c r="L1160" s="326"/>
      <c r="M1160" s="326"/>
    </row>
    <row r="1161" spans="1:13" ht="16.5" thickBot="1" x14ac:dyDescent="0.3">
      <c r="A1161" s="327">
        <f>A1164</f>
        <v>0</v>
      </c>
      <c r="B1161" s="327"/>
      <c r="C1161" s="327"/>
      <c r="D1161" s="327"/>
      <c r="E1161" s="327"/>
      <c r="F1161" s="327"/>
      <c r="G1161" s="327"/>
      <c r="H1161" s="327"/>
      <c r="I1161" s="327"/>
      <c r="M1161">
        <v>35</v>
      </c>
    </row>
    <row r="1162" spans="1:13" x14ac:dyDescent="0.2">
      <c r="A1162" s="16"/>
      <c r="B1162" s="328" t="s">
        <v>18</v>
      </c>
      <c r="C1162" s="329"/>
      <c r="D1162" s="330" t="s">
        <v>19</v>
      </c>
      <c r="E1162" s="328" t="s">
        <v>19</v>
      </c>
      <c r="F1162" s="329"/>
      <c r="G1162" s="329"/>
      <c r="H1162" s="329"/>
      <c r="I1162" s="329"/>
    </row>
    <row r="1163" spans="1:13" ht="51.75" thickBot="1" x14ac:dyDescent="0.25">
      <c r="A1163" s="17"/>
      <c r="B1163" s="18" t="s">
        <v>39</v>
      </c>
      <c r="C1163" s="19" t="s">
        <v>3</v>
      </c>
      <c r="D1163" s="20" t="s">
        <v>4</v>
      </c>
      <c r="E1163" s="18" t="s">
        <v>5</v>
      </c>
      <c r="F1163" s="19" t="s">
        <v>36</v>
      </c>
      <c r="G1163" s="19" t="s">
        <v>40</v>
      </c>
      <c r="H1163" s="19" t="s">
        <v>35</v>
      </c>
      <c r="I1163" s="19" t="s">
        <v>8</v>
      </c>
    </row>
    <row r="1164" spans="1:13" x14ac:dyDescent="0.2">
      <c r="A1164" s="21">
        <f>'инд. оценки 1 кл.'!B39</f>
        <v>0</v>
      </c>
      <c r="B1164" s="22">
        <f>'инд. оценки 1 кл.'!E39</f>
        <v>0</v>
      </c>
      <c r="C1164" s="23">
        <f>'инд. оценки 1 кл.'!H39</f>
        <v>0</v>
      </c>
      <c r="D1164" s="24">
        <f>'инд. оценки 1 кл.'!K39</f>
        <v>0</v>
      </c>
      <c r="E1164" s="22">
        <f>'инд. оценки 1 кл.'!N39</f>
        <v>0</v>
      </c>
      <c r="F1164" s="23">
        <f>'инд. оценки 1 кл.'!Q39</f>
        <v>0</v>
      </c>
      <c r="G1164" s="23">
        <f>'инд. оценки 1 кл.'!T39</f>
        <v>0</v>
      </c>
      <c r="H1164" s="23">
        <f>'инд. оценки 1 кл.'!W39</f>
        <v>0</v>
      </c>
      <c r="I1164" s="23">
        <f>'инд. оценки 1 кл.'!Z39</f>
        <v>0</v>
      </c>
    </row>
    <row r="1165" spans="1:13" x14ac:dyDescent="0.2">
      <c r="A1165" s="25" t="s">
        <v>46</v>
      </c>
      <c r="B1165" s="26" t="str">
        <f>'группы 1 кл.'!C37</f>
        <v xml:space="preserve"> </v>
      </c>
      <c r="C1165" s="26" t="str">
        <f>'группы 1 кл.'!D37</f>
        <v xml:space="preserve"> </v>
      </c>
      <c r="D1165" s="26" t="str">
        <f>'группы 1 кл.'!E37</f>
        <v xml:space="preserve"> </v>
      </c>
      <c r="E1165" s="26" t="str">
        <f>'группы 1 кл.'!F37</f>
        <v xml:space="preserve"> </v>
      </c>
      <c r="F1165" s="26" t="str">
        <f>'группы 1 кл.'!G37</f>
        <v xml:space="preserve"> </v>
      </c>
      <c r="G1165" s="26" t="str">
        <f>'группы 1 кл.'!H37</f>
        <v xml:space="preserve"> </v>
      </c>
      <c r="H1165" s="26" t="str">
        <f>'группы 1 кл.'!I37</f>
        <v xml:space="preserve"> </v>
      </c>
      <c r="I1165" s="26" t="str">
        <f>'группы 1 кл.'!J37</f>
        <v xml:space="preserve"> </v>
      </c>
    </row>
    <row r="1167" spans="1:13" ht="13.5" thickBot="1" x14ac:dyDescent="0.25"/>
    <row r="1168" spans="1:13" x14ac:dyDescent="0.2">
      <c r="A1168" s="331" t="s">
        <v>42</v>
      </c>
      <c r="B1168" s="332"/>
      <c r="C1168" s="332"/>
      <c r="D1168" s="333"/>
    </row>
    <row r="1169" spans="1:4" ht="13.5" thickBot="1" x14ac:dyDescent="0.25">
      <c r="A1169" s="334"/>
      <c r="B1169" s="335"/>
      <c r="C1169" s="335"/>
      <c r="D1169" s="336"/>
    </row>
    <row r="1170" spans="1:4" x14ac:dyDescent="0.2">
      <c r="A1170" s="30" t="s">
        <v>58</v>
      </c>
      <c r="B1170" s="319">
        <f>SUM(B1164:I1164)</f>
        <v>0</v>
      </c>
      <c r="C1170" s="320"/>
      <c r="D1170" s="321"/>
    </row>
    <row r="1171" spans="1:4" x14ac:dyDescent="0.2">
      <c r="A1171" s="31" t="s">
        <v>48</v>
      </c>
      <c r="B1171" s="322" t="e">
        <f>MODE(B1165:I1165)</f>
        <v>#N/A</v>
      </c>
      <c r="C1171" s="323"/>
      <c r="D1171" s="324"/>
    </row>
    <row r="1183" spans="1:4" x14ac:dyDescent="0.2">
      <c r="A1183" s="36"/>
      <c r="B1183" s="36"/>
      <c r="C1183" s="36"/>
      <c r="D1183" s="36"/>
    </row>
    <row r="1184" spans="1:4" x14ac:dyDescent="0.2">
      <c r="A1184" s="36"/>
      <c r="B1184" s="36"/>
      <c r="C1184" s="36"/>
      <c r="D1184" s="36"/>
    </row>
    <row r="1185" spans="1:4" ht="18.75" x14ac:dyDescent="0.2">
      <c r="A1185" s="42"/>
      <c r="B1185" s="42"/>
      <c r="C1185" s="42"/>
      <c r="D1185" s="42"/>
    </row>
    <row r="1186" spans="1:4" ht="18.75" x14ac:dyDescent="0.2">
      <c r="A1186" s="42"/>
      <c r="B1186" s="42"/>
      <c r="C1186" s="42"/>
      <c r="D1186" s="42"/>
    </row>
    <row r="1187" spans="1:4" x14ac:dyDescent="0.2">
      <c r="A1187" s="32"/>
      <c r="B1187" s="325"/>
      <c r="C1187" s="325"/>
      <c r="D1187" s="325"/>
    </row>
    <row r="1188" spans="1:4" x14ac:dyDescent="0.2">
      <c r="A1188" s="32"/>
      <c r="B1188" s="325"/>
      <c r="C1188" s="325"/>
      <c r="D1188" s="325"/>
    </row>
    <row r="1189" spans="1:4" x14ac:dyDescent="0.2">
      <c r="A1189" s="36"/>
      <c r="B1189" s="36"/>
      <c r="C1189" s="36"/>
      <c r="D1189" s="36"/>
    </row>
  </sheetData>
  <sheetProtection password="CF36" sheet="1"/>
  <mergeCells count="315">
    <mergeCell ref="A148:D149"/>
    <mergeCell ref="B184:D184"/>
    <mergeCell ref="B151:D151"/>
    <mergeCell ref="B167:D167"/>
    <mergeCell ref="A174:M174"/>
    <mergeCell ref="A182:D183"/>
    <mergeCell ref="B150:D150"/>
    <mergeCell ref="A175:I175"/>
    <mergeCell ref="B176:D176"/>
    <mergeCell ref="E176:I176"/>
    <mergeCell ref="B168:D168"/>
    <mergeCell ref="A141:I141"/>
    <mergeCell ref="B142:D142"/>
    <mergeCell ref="E142:I142"/>
    <mergeCell ref="B99:D99"/>
    <mergeCell ref="A72:I72"/>
    <mergeCell ref="B63:D63"/>
    <mergeCell ref="A79:D80"/>
    <mergeCell ref="B81:D81"/>
    <mergeCell ref="B82:D82"/>
    <mergeCell ref="A106:M106"/>
    <mergeCell ref="A107:I107"/>
    <mergeCell ref="B117:D117"/>
    <mergeCell ref="B133:D133"/>
    <mergeCell ref="A114:D115"/>
    <mergeCell ref="B108:D108"/>
    <mergeCell ref="E108:I108"/>
    <mergeCell ref="B134:D134"/>
    <mergeCell ref="B116:D116"/>
    <mergeCell ref="A140:M140"/>
    <mergeCell ref="B270:D270"/>
    <mergeCell ref="A276:M276"/>
    <mergeCell ref="A277:I277"/>
    <mergeCell ref="A1:M1"/>
    <mergeCell ref="B29:D29"/>
    <mergeCell ref="B38:D38"/>
    <mergeCell ref="E38:I38"/>
    <mergeCell ref="A37:I37"/>
    <mergeCell ref="B98:D98"/>
    <mergeCell ref="B73:D73"/>
    <mergeCell ref="E73:I73"/>
    <mergeCell ref="A9:D10"/>
    <mergeCell ref="B11:D11"/>
    <mergeCell ref="B12:D12"/>
    <mergeCell ref="B64:D64"/>
    <mergeCell ref="A71:M71"/>
    <mergeCell ref="A2:I2"/>
    <mergeCell ref="B3:D3"/>
    <mergeCell ref="E3:I3"/>
    <mergeCell ref="B28:D28"/>
    <mergeCell ref="A44:D45"/>
    <mergeCell ref="B46:D46"/>
    <mergeCell ref="B47:D47"/>
    <mergeCell ref="A36:M36"/>
    <mergeCell ref="B185:D185"/>
    <mergeCell ref="B201:D201"/>
    <mergeCell ref="B202:D202"/>
    <mergeCell ref="A208:M208"/>
    <mergeCell ref="A216:D217"/>
    <mergeCell ref="B218:D218"/>
    <mergeCell ref="B269:D269"/>
    <mergeCell ref="A209:I209"/>
    <mergeCell ref="B210:D210"/>
    <mergeCell ref="E210:I210"/>
    <mergeCell ref="B244:D244"/>
    <mergeCell ref="E244:I244"/>
    <mergeCell ref="A250:D251"/>
    <mergeCell ref="B252:D252"/>
    <mergeCell ref="B253:D253"/>
    <mergeCell ref="B219:D219"/>
    <mergeCell ref="B235:D235"/>
    <mergeCell ref="B236:D236"/>
    <mergeCell ref="A242:M242"/>
    <mergeCell ref="A243:I243"/>
    <mergeCell ref="B278:D278"/>
    <mergeCell ref="E278:I278"/>
    <mergeCell ref="A352:D353"/>
    <mergeCell ref="B354:D354"/>
    <mergeCell ref="B355:D355"/>
    <mergeCell ref="B371:D371"/>
    <mergeCell ref="B303:D303"/>
    <mergeCell ref="B304:D304"/>
    <mergeCell ref="A318:D319"/>
    <mergeCell ref="B320:D320"/>
    <mergeCell ref="A311:I311"/>
    <mergeCell ref="B312:D312"/>
    <mergeCell ref="B321:D321"/>
    <mergeCell ref="B337:D337"/>
    <mergeCell ref="B338:D338"/>
    <mergeCell ref="A344:M344"/>
    <mergeCell ref="A345:I345"/>
    <mergeCell ref="B346:D346"/>
    <mergeCell ref="E346:I346"/>
    <mergeCell ref="E312:I312"/>
    <mergeCell ref="A284:D285"/>
    <mergeCell ref="B286:D286"/>
    <mergeCell ref="B287:D287"/>
    <mergeCell ref="A310:M310"/>
    <mergeCell ref="B405:D405"/>
    <mergeCell ref="B406:D406"/>
    <mergeCell ref="A412:M412"/>
    <mergeCell ref="A413:I413"/>
    <mergeCell ref="B372:D372"/>
    <mergeCell ref="A378:M378"/>
    <mergeCell ref="A379:I379"/>
    <mergeCell ref="B380:D380"/>
    <mergeCell ref="E380:I380"/>
    <mergeCell ref="A386:D387"/>
    <mergeCell ref="B388:D388"/>
    <mergeCell ref="B389:D389"/>
    <mergeCell ref="B414:D414"/>
    <mergeCell ref="E414:I414"/>
    <mergeCell ref="B491:D491"/>
    <mergeCell ref="B507:D507"/>
    <mergeCell ref="B456:D456"/>
    <mergeCell ref="B457:D457"/>
    <mergeCell ref="B482:D482"/>
    <mergeCell ref="A420:D421"/>
    <mergeCell ref="B422:D422"/>
    <mergeCell ref="E482:I482"/>
    <mergeCell ref="A488:D489"/>
    <mergeCell ref="B490:D490"/>
    <mergeCell ref="B473:D473"/>
    <mergeCell ref="B474:D474"/>
    <mergeCell ref="A480:M480"/>
    <mergeCell ref="A481:I481"/>
    <mergeCell ref="A446:M446"/>
    <mergeCell ref="A447:I447"/>
    <mergeCell ref="B448:D448"/>
    <mergeCell ref="E448:I448"/>
    <mergeCell ref="B423:D423"/>
    <mergeCell ref="B439:D439"/>
    <mergeCell ref="B440:D440"/>
    <mergeCell ref="B508:D508"/>
    <mergeCell ref="A514:M514"/>
    <mergeCell ref="A515:I515"/>
    <mergeCell ref="B516:D516"/>
    <mergeCell ref="E516:I516"/>
    <mergeCell ref="A522:D523"/>
    <mergeCell ref="B524:D524"/>
    <mergeCell ref="B525:D525"/>
    <mergeCell ref="A454:D455"/>
    <mergeCell ref="B559:D559"/>
    <mergeCell ref="B575:D575"/>
    <mergeCell ref="B576:D576"/>
    <mergeCell ref="B541:D541"/>
    <mergeCell ref="B542:D542"/>
    <mergeCell ref="A590:D591"/>
    <mergeCell ref="B550:D550"/>
    <mergeCell ref="E550:I550"/>
    <mergeCell ref="A556:D557"/>
    <mergeCell ref="B558:D558"/>
    <mergeCell ref="A548:M548"/>
    <mergeCell ref="A549:I549"/>
    <mergeCell ref="E618:I618"/>
    <mergeCell ref="A616:M616"/>
    <mergeCell ref="A617:I617"/>
    <mergeCell ref="A582:M582"/>
    <mergeCell ref="B643:D643"/>
    <mergeCell ref="B592:D592"/>
    <mergeCell ref="B593:D593"/>
    <mergeCell ref="B618:D618"/>
    <mergeCell ref="A624:D625"/>
    <mergeCell ref="B626:D626"/>
    <mergeCell ref="B609:D609"/>
    <mergeCell ref="B610:D610"/>
    <mergeCell ref="A583:I583"/>
    <mergeCell ref="B584:D584"/>
    <mergeCell ref="E584:I584"/>
    <mergeCell ref="B644:D644"/>
    <mergeCell ref="A650:M650"/>
    <mergeCell ref="A651:I651"/>
    <mergeCell ref="B652:D652"/>
    <mergeCell ref="E652:I652"/>
    <mergeCell ref="A658:D659"/>
    <mergeCell ref="B660:D660"/>
    <mergeCell ref="B661:D661"/>
    <mergeCell ref="B627:D627"/>
    <mergeCell ref="B695:D695"/>
    <mergeCell ref="B711:D711"/>
    <mergeCell ref="B712:D712"/>
    <mergeCell ref="B677:D677"/>
    <mergeCell ref="B678:D678"/>
    <mergeCell ref="A726:D727"/>
    <mergeCell ref="B686:D686"/>
    <mergeCell ref="E686:I686"/>
    <mergeCell ref="A692:D693"/>
    <mergeCell ref="B694:D694"/>
    <mergeCell ref="A684:M684"/>
    <mergeCell ref="A685:I685"/>
    <mergeCell ref="B780:D780"/>
    <mergeCell ref="A786:M786"/>
    <mergeCell ref="B856:D856"/>
    <mergeCell ref="E856:I856"/>
    <mergeCell ref="B763:D763"/>
    <mergeCell ref="E754:I754"/>
    <mergeCell ref="A752:M752"/>
    <mergeCell ref="A753:I753"/>
    <mergeCell ref="A718:M718"/>
    <mergeCell ref="B779:D779"/>
    <mergeCell ref="B728:D728"/>
    <mergeCell ref="B729:D729"/>
    <mergeCell ref="B754:D754"/>
    <mergeCell ref="A760:D761"/>
    <mergeCell ref="B762:D762"/>
    <mergeCell ref="B745:D745"/>
    <mergeCell ref="B746:D746"/>
    <mergeCell ref="A719:I719"/>
    <mergeCell ref="B720:D720"/>
    <mergeCell ref="E720:I720"/>
    <mergeCell ref="B822:D822"/>
    <mergeCell ref="E822:I822"/>
    <mergeCell ref="A787:I787"/>
    <mergeCell ref="B788:D788"/>
    <mergeCell ref="E788:I788"/>
    <mergeCell ref="A794:D795"/>
    <mergeCell ref="B796:D796"/>
    <mergeCell ref="B864:D864"/>
    <mergeCell ref="B797:D797"/>
    <mergeCell ref="B813:D813"/>
    <mergeCell ref="B814:D814"/>
    <mergeCell ref="A820:M820"/>
    <mergeCell ref="A821:I821"/>
    <mergeCell ref="B865:D865"/>
    <mergeCell ref="B890:D890"/>
    <mergeCell ref="A828:D829"/>
    <mergeCell ref="B830:D830"/>
    <mergeCell ref="B831:D831"/>
    <mergeCell ref="B847:D847"/>
    <mergeCell ref="B848:D848"/>
    <mergeCell ref="A854:M854"/>
    <mergeCell ref="A855:I855"/>
    <mergeCell ref="B881:D881"/>
    <mergeCell ref="B882:D882"/>
    <mergeCell ref="A888:M888"/>
    <mergeCell ref="A889:I889"/>
    <mergeCell ref="A862:D863"/>
    <mergeCell ref="B899:D899"/>
    <mergeCell ref="B915:D915"/>
    <mergeCell ref="A956:M956"/>
    <mergeCell ref="A957:I957"/>
    <mergeCell ref="B916:D916"/>
    <mergeCell ref="A922:M922"/>
    <mergeCell ref="E890:I890"/>
    <mergeCell ref="A896:D897"/>
    <mergeCell ref="B898:D898"/>
    <mergeCell ref="B958:D958"/>
    <mergeCell ref="E958:I958"/>
    <mergeCell ref="A923:I923"/>
    <mergeCell ref="B924:D924"/>
    <mergeCell ref="E924:I924"/>
    <mergeCell ref="A930:D931"/>
    <mergeCell ref="B932:D932"/>
    <mergeCell ref="B933:D933"/>
    <mergeCell ref="B949:D949"/>
    <mergeCell ref="B950:D950"/>
    <mergeCell ref="A964:D965"/>
    <mergeCell ref="B966:D966"/>
    <mergeCell ref="B967:D967"/>
    <mergeCell ref="B983:D983"/>
    <mergeCell ref="A1024:M1024"/>
    <mergeCell ref="A1025:I1025"/>
    <mergeCell ref="B1026:D1026"/>
    <mergeCell ref="E1026:I1026"/>
    <mergeCell ref="A1032:D1033"/>
    <mergeCell ref="B1017:D1017"/>
    <mergeCell ref="B1018:D1018"/>
    <mergeCell ref="A991:I991"/>
    <mergeCell ref="B992:D992"/>
    <mergeCell ref="E992:I992"/>
    <mergeCell ref="A998:D999"/>
    <mergeCell ref="B1000:D1000"/>
    <mergeCell ref="B1001:D1001"/>
    <mergeCell ref="B984:D984"/>
    <mergeCell ref="A990:M990"/>
    <mergeCell ref="B1034:D1034"/>
    <mergeCell ref="B1035:D1035"/>
    <mergeCell ref="B1051:D1051"/>
    <mergeCell ref="B1052:D1052"/>
    <mergeCell ref="A1058:M1058"/>
    <mergeCell ref="A1059:I1059"/>
    <mergeCell ref="B1060:D1060"/>
    <mergeCell ref="E1060:I1060"/>
    <mergeCell ref="A1066:D1067"/>
    <mergeCell ref="B1068:D1068"/>
    <mergeCell ref="B1069:D1069"/>
    <mergeCell ref="B1085:D1085"/>
    <mergeCell ref="B1086:D1086"/>
    <mergeCell ref="A1092:M1092"/>
    <mergeCell ref="A1093:I1093"/>
    <mergeCell ref="B1094:D1094"/>
    <mergeCell ref="E1094:I1094"/>
    <mergeCell ref="A1100:D1101"/>
    <mergeCell ref="B1102:D1102"/>
    <mergeCell ref="B1103:D1103"/>
    <mergeCell ref="B1119:D1119"/>
    <mergeCell ref="B1120:D1120"/>
    <mergeCell ref="A1126:M1126"/>
    <mergeCell ref="A1127:I1127"/>
    <mergeCell ref="B1128:D1128"/>
    <mergeCell ref="E1128:I1128"/>
    <mergeCell ref="A1134:D1135"/>
    <mergeCell ref="B1136:D1136"/>
    <mergeCell ref="B1137:D1137"/>
    <mergeCell ref="B1153:D1153"/>
    <mergeCell ref="B1154:D1154"/>
    <mergeCell ref="A1160:M1160"/>
    <mergeCell ref="B1187:D1187"/>
    <mergeCell ref="B1188:D1188"/>
    <mergeCell ref="A1161:I1161"/>
    <mergeCell ref="B1162:D1162"/>
    <mergeCell ref="E1162:I1162"/>
    <mergeCell ref="A1168:D1169"/>
    <mergeCell ref="B1170:D1170"/>
    <mergeCell ref="B1171:D1171"/>
  </mergeCells>
  <phoneticPr fontId="3" type="noConversion"/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FF0000"/>
  </sheetPr>
  <dimension ref="A1:AR40"/>
  <sheetViews>
    <sheetView topLeftCell="A4" zoomScale="110" zoomScaleNormal="110" workbookViewId="0">
      <selection activeCell="AP29" sqref="AP29"/>
    </sheetView>
  </sheetViews>
  <sheetFormatPr defaultColWidth="11.42578125" defaultRowHeight="12.75" x14ac:dyDescent="0.2"/>
  <cols>
    <col min="1" max="1" width="3.42578125" style="15" customWidth="1"/>
    <col min="2" max="2" width="18.5703125" style="171" customWidth="1"/>
    <col min="3" max="41" width="2.85546875" style="15" customWidth="1"/>
    <col min="42" max="16384" width="11.42578125" style="15"/>
  </cols>
  <sheetData>
    <row r="1" spans="1:44" ht="16.5" thickBot="1" x14ac:dyDescent="0.3">
      <c r="A1" s="337" t="s">
        <v>73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8"/>
      <c r="AL1" s="338"/>
      <c r="AM1" s="338"/>
      <c r="AN1" s="338"/>
      <c r="AO1" s="338"/>
    </row>
    <row r="2" spans="1:44" s="164" customFormat="1" ht="18.75" x14ac:dyDescent="0.2">
      <c r="A2" s="161"/>
      <c r="B2" s="162" t="s">
        <v>37</v>
      </c>
      <c r="C2" s="339" t="s">
        <v>18</v>
      </c>
      <c r="D2" s="340"/>
      <c r="E2" s="340"/>
      <c r="F2" s="340"/>
      <c r="G2" s="340"/>
      <c r="H2" s="340"/>
      <c r="I2" s="340"/>
      <c r="J2" s="340"/>
      <c r="K2" s="341"/>
      <c r="L2" s="339" t="s">
        <v>19</v>
      </c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39" t="s">
        <v>34</v>
      </c>
      <c r="AH2" s="340"/>
      <c r="AI2" s="340"/>
      <c r="AJ2" s="340"/>
      <c r="AK2" s="340"/>
      <c r="AL2" s="340"/>
      <c r="AM2" s="340"/>
      <c r="AN2" s="340"/>
      <c r="AO2" s="341"/>
      <c r="AP2" s="219"/>
      <c r="AQ2" s="163"/>
      <c r="AR2" s="163"/>
    </row>
    <row r="3" spans="1:44" s="164" customFormat="1" ht="18.75" customHeight="1" thickBot="1" x14ac:dyDescent="0.25">
      <c r="A3" s="165"/>
      <c r="B3" s="166"/>
      <c r="C3" s="342" t="s">
        <v>87</v>
      </c>
      <c r="D3" s="343"/>
      <c r="E3" s="343"/>
      <c r="F3" s="343"/>
      <c r="G3" s="343"/>
      <c r="H3" s="343"/>
      <c r="I3" s="343" t="s">
        <v>86</v>
      </c>
      <c r="J3" s="343"/>
      <c r="K3" s="347"/>
      <c r="L3" s="342" t="s">
        <v>87</v>
      </c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 t="s">
        <v>86</v>
      </c>
      <c r="AE3" s="343"/>
      <c r="AF3" s="347"/>
      <c r="AG3" s="348" t="s">
        <v>86</v>
      </c>
      <c r="AH3" s="343"/>
      <c r="AI3" s="343"/>
      <c r="AJ3" s="343"/>
      <c r="AK3" s="343"/>
      <c r="AL3" s="343"/>
      <c r="AM3" s="343"/>
      <c r="AN3" s="343"/>
      <c r="AO3" s="347"/>
      <c r="AP3" s="163"/>
      <c r="AQ3" s="163"/>
      <c r="AR3" s="163"/>
    </row>
    <row r="4" spans="1:44" ht="69.75" customHeight="1" x14ac:dyDescent="0.2">
      <c r="A4" s="349" t="s">
        <v>0</v>
      </c>
      <c r="B4" s="350" t="s">
        <v>1</v>
      </c>
      <c r="C4" s="344" t="s">
        <v>2</v>
      </c>
      <c r="D4" s="345"/>
      <c r="E4" s="346"/>
      <c r="F4" s="344" t="s">
        <v>3</v>
      </c>
      <c r="G4" s="345"/>
      <c r="H4" s="346"/>
      <c r="I4" s="344" t="s">
        <v>13</v>
      </c>
      <c r="J4" s="345"/>
      <c r="K4" s="346"/>
      <c r="L4" s="344" t="s">
        <v>4</v>
      </c>
      <c r="M4" s="345"/>
      <c r="N4" s="346"/>
      <c r="O4" s="344" t="s">
        <v>5</v>
      </c>
      <c r="P4" s="345"/>
      <c r="Q4" s="346"/>
      <c r="R4" s="344" t="s">
        <v>36</v>
      </c>
      <c r="S4" s="345"/>
      <c r="T4" s="346"/>
      <c r="U4" s="344" t="s">
        <v>7</v>
      </c>
      <c r="V4" s="345"/>
      <c r="W4" s="346"/>
      <c r="X4" s="344" t="s">
        <v>35</v>
      </c>
      <c r="Y4" s="345"/>
      <c r="Z4" s="346"/>
      <c r="AA4" s="344" t="s">
        <v>8</v>
      </c>
      <c r="AB4" s="345"/>
      <c r="AC4" s="346"/>
      <c r="AD4" s="344" t="s">
        <v>17</v>
      </c>
      <c r="AE4" s="345"/>
      <c r="AF4" s="346"/>
      <c r="AG4" s="344" t="s">
        <v>14</v>
      </c>
      <c r="AH4" s="345"/>
      <c r="AI4" s="346"/>
      <c r="AJ4" s="344" t="s">
        <v>15</v>
      </c>
      <c r="AK4" s="345"/>
      <c r="AL4" s="346"/>
      <c r="AM4" s="344" t="s">
        <v>16</v>
      </c>
      <c r="AN4" s="345"/>
      <c r="AO4" s="346"/>
      <c r="AQ4" s="28"/>
      <c r="AR4" s="160"/>
    </row>
    <row r="5" spans="1:44" ht="15" x14ac:dyDescent="0.25">
      <c r="A5" s="349"/>
      <c r="B5" s="350"/>
      <c r="C5" s="167" t="s">
        <v>9</v>
      </c>
      <c r="D5" s="168" t="s">
        <v>68</v>
      </c>
      <c r="E5" s="169" t="s">
        <v>12</v>
      </c>
      <c r="F5" s="167" t="s">
        <v>9</v>
      </c>
      <c r="G5" s="168" t="s">
        <v>68</v>
      </c>
      <c r="H5" s="169" t="s">
        <v>12</v>
      </c>
      <c r="I5" s="167" t="s">
        <v>9</v>
      </c>
      <c r="J5" s="168" t="s">
        <v>68</v>
      </c>
      <c r="K5" s="169" t="s">
        <v>12</v>
      </c>
      <c r="L5" s="167" t="s">
        <v>9</v>
      </c>
      <c r="M5" s="168" t="s">
        <v>68</v>
      </c>
      <c r="N5" s="169" t="s">
        <v>12</v>
      </c>
      <c r="O5" s="167" t="s">
        <v>9</v>
      </c>
      <c r="P5" s="168" t="s">
        <v>68</v>
      </c>
      <c r="Q5" s="169" t="s">
        <v>12</v>
      </c>
      <c r="R5" s="167" t="s">
        <v>9</v>
      </c>
      <c r="S5" s="168" t="s">
        <v>68</v>
      </c>
      <c r="T5" s="169" t="s">
        <v>12</v>
      </c>
      <c r="U5" s="167" t="s">
        <v>9</v>
      </c>
      <c r="V5" s="168" t="s">
        <v>68</v>
      </c>
      <c r="W5" s="169" t="s">
        <v>12</v>
      </c>
      <c r="X5" s="167" t="s">
        <v>9</v>
      </c>
      <c r="Y5" s="168" t="s">
        <v>68</v>
      </c>
      <c r="Z5" s="169" t="s">
        <v>12</v>
      </c>
      <c r="AA5" s="167" t="s">
        <v>9</v>
      </c>
      <c r="AB5" s="168" t="s">
        <v>68</v>
      </c>
      <c r="AC5" s="169" t="s">
        <v>12</v>
      </c>
      <c r="AD5" s="167" t="s">
        <v>9</v>
      </c>
      <c r="AE5" s="168" t="s">
        <v>68</v>
      </c>
      <c r="AF5" s="169" t="s">
        <v>12</v>
      </c>
      <c r="AG5" s="167" t="s">
        <v>68</v>
      </c>
      <c r="AH5" s="168" t="s">
        <v>9</v>
      </c>
      <c r="AI5" s="169" t="s">
        <v>12</v>
      </c>
      <c r="AJ5" s="167" t="s">
        <v>9</v>
      </c>
      <c r="AK5" s="168" t="s">
        <v>68</v>
      </c>
      <c r="AL5" s="169" t="s">
        <v>12</v>
      </c>
      <c r="AM5" s="167" t="s">
        <v>9</v>
      </c>
      <c r="AN5" s="168" t="s">
        <v>68</v>
      </c>
      <c r="AO5" s="169" t="s">
        <v>12</v>
      </c>
      <c r="AQ5" s="28"/>
      <c r="AR5" s="160"/>
    </row>
    <row r="6" spans="1:44" x14ac:dyDescent="0.2">
      <c r="A6" s="170">
        <v>1</v>
      </c>
      <c r="B6" s="155" t="str">
        <f>'инд. оценки 1 кл.'!B5</f>
        <v>Афонина Виктория</v>
      </c>
      <c r="C6" s="10">
        <v>1</v>
      </c>
      <c r="D6" s="8">
        <v>0</v>
      </c>
      <c r="E6" s="156">
        <v>0</v>
      </c>
      <c r="F6" s="10">
        <v>0</v>
      </c>
      <c r="G6" s="8">
        <v>0</v>
      </c>
      <c r="H6" s="156">
        <v>0</v>
      </c>
      <c r="I6" s="10">
        <v>0</v>
      </c>
      <c r="J6" s="8">
        <v>0</v>
      </c>
      <c r="K6" s="156">
        <v>1</v>
      </c>
      <c r="L6" s="10">
        <v>1</v>
      </c>
      <c r="M6" s="8">
        <v>0</v>
      </c>
      <c r="N6" s="156">
        <v>0</v>
      </c>
      <c r="O6" s="10">
        <v>0</v>
      </c>
      <c r="P6" s="8">
        <v>2</v>
      </c>
      <c r="Q6" s="156">
        <v>1</v>
      </c>
      <c r="R6" s="10">
        <v>1</v>
      </c>
      <c r="S6" s="8">
        <v>1</v>
      </c>
      <c r="T6" s="156">
        <v>0</v>
      </c>
      <c r="U6" s="10">
        <v>0</v>
      </c>
      <c r="V6" s="8">
        <v>0</v>
      </c>
      <c r="W6" s="156">
        <v>0</v>
      </c>
      <c r="X6" s="10">
        <v>1</v>
      </c>
      <c r="Y6" s="8">
        <v>0</v>
      </c>
      <c r="Z6" s="156">
        <v>0</v>
      </c>
      <c r="AA6" s="10">
        <v>1</v>
      </c>
      <c r="AB6" s="8">
        <v>0</v>
      </c>
      <c r="AC6" s="156">
        <v>0</v>
      </c>
      <c r="AD6" s="10">
        <v>1</v>
      </c>
      <c r="AE6" s="8">
        <v>2</v>
      </c>
      <c r="AF6" s="156">
        <v>1</v>
      </c>
      <c r="AG6" s="10">
        <v>1</v>
      </c>
      <c r="AH6" s="8">
        <v>1</v>
      </c>
      <c r="AI6" s="156">
        <v>0</v>
      </c>
      <c r="AJ6" s="10">
        <v>1</v>
      </c>
      <c r="AK6" s="8">
        <v>1</v>
      </c>
      <c r="AL6" s="156">
        <v>0</v>
      </c>
      <c r="AM6" s="10">
        <v>0</v>
      </c>
      <c r="AN6" s="8">
        <v>1</v>
      </c>
      <c r="AO6" s="156">
        <v>0</v>
      </c>
      <c r="AQ6" s="28"/>
      <c r="AR6" s="160"/>
    </row>
    <row r="7" spans="1:44" x14ac:dyDescent="0.2">
      <c r="A7" s="170">
        <v>2</v>
      </c>
      <c r="B7" s="155" t="str">
        <f>'инд. оценки 1 кл.'!B6</f>
        <v>Байков Егор</v>
      </c>
      <c r="C7" s="10">
        <v>0</v>
      </c>
      <c r="D7" s="8">
        <v>0</v>
      </c>
      <c r="E7" s="156">
        <v>0</v>
      </c>
      <c r="F7" s="10">
        <v>1</v>
      </c>
      <c r="G7" s="8">
        <v>0</v>
      </c>
      <c r="H7" s="156">
        <v>0</v>
      </c>
      <c r="I7" s="10">
        <v>1</v>
      </c>
      <c r="J7" s="8">
        <v>0</v>
      </c>
      <c r="K7" s="156">
        <v>1</v>
      </c>
      <c r="L7" s="10">
        <v>2</v>
      </c>
      <c r="M7" s="8">
        <v>0</v>
      </c>
      <c r="N7" s="156">
        <v>0</v>
      </c>
      <c r="O7" s="10">
        <v>1</v>
      </c>
      <c r="P7" s="8">
        <v>1</v>
      </c>
      <c r="Q7" s="156">
        <v>0</v>
      </c>
      <c r="R7" s="10">
        <v>1</v>
      </c>
      <c r="S7" s="8">
        <v>0</v>
      </c>
      <c r="T7" s="156">
        <v>0</v>
      </c>
      <c r="U7" s="10">
        <v>1</v>
      </c>
      <c r="V7" s="8">
        <v>1</v>
      </c>
      <c r="W7" s="156">
        <v>0</v>
      </c>
      <c r="X7" s="10">
        <v>0</v>
      </c>
      <c r="Y7" s="8">
        <v>0</v>
      </c>
      <c r="Z7" s="156">
        <v>1</v>
      </c>
      <c r="AA7" s="10">
        <v>1</v>
      </c>
      <c r="AB7" s="8">
        <v>1</v>
      </c>
      <c r="AC7" s="156">
        <v>2</v>
      </c>
      <c r="AD7" s="10">
        <v>0</v>
      </c>
      <c r="AE7" s="8">
        <v>2</v>
      </c>
      <c r="AF7" s="156">
        <v>0</v>
      </c>
      <c r="AG7" s="10">
        <v>0</v>
      </c>
      <c r="AH7" s="8">
        <v>1</v>
      </c>
      <c r="AI7" s="156">
        <v>1</v>
      </c>
      <c r="AJ7" s="10">
        <v>1</v>
      </c>
      <c r="AK7" s="8">
        <v>1</v>
      </c>
      <c r="AL7" s="156">
        <v>0</v>
      </c>
      <c r="AM7" s="10">
        <v>1</v>
      </c>
      <c r="AN7" s="8">
        <v>0</v>
      </c>
      <c r="AO7" s="156">
        <v>0</v>
      </c>
      <c r="AQ7" s="28"/>
      <c r="AR7" s="160"/>
    </row>
    <row r="8" spans="1:44" x14ac:dyDescent="0.2">
      <c r="A8" s="170">
        <v>3</v>
      </c>
      <c r="B8" s="155" t="str">
        <f>'инд. оценки 1 кл.'!B7</f>
        <v>Боклаганич Артем</v>
      </c>
      <c r="C8" s="10">
        <v>1</v>
      </c>
      <c r="D8" s="8">
        <v>0</v>
      </c>
      <c r="E8" s="156">
        <v>1</v>
      </c>
      <c r="F8" s="10">
        <v>1</v>
      </c>
      <c r="G8" s="8">
        <v>1</v>
      </c>
      <c r="H8" s="156">
        <v>0</v>
      </c>
      <c r="I8" s="10">
        <v>1</v>
      </c>
      <c r="J8" s="8">
        <v>0</v>
      </c>
      <c r="K8" s="156">
        <v>1</v>
      </c>
      <c r="L8" s="10">
        <v>2</v>
      </c>
      <c r="M8" s="8">
        <v>0</v>
      </c>
      <c r="N8" s="156">
        <v>1</v>
      </c>
      <c r="O8" s="10">
        <v>1</v>
      </c>
      <c r="P8" s="8">
        <v>1</v>
      </c>
      <c r="Q8" s="156">
        <v>1</v>
      </c>
      <c r="R8" s="10">
        <v>1</v>
      </c>
      <c r="S8" s="8">
        <v>1</v>
      </c>
      <c r="T8" s="156">
        <v>1</v>
      </c>
      <c r="U8" s="10">
        <v>1</v>
      </c>
      <c r="V8" s="8">
        <v>0</v>
      </c>
      <c r="W8" s="156">
        <v>0</v>
      </c>
      <c r="X8" s="10">
        <v>0</v>
      </c>
      <c r="Y8" s="8">
        <v>1</v>
      </c>
      <c r="Z8" s="156">
        <v>1</v>
      </c>
      <c r="AA8" s="10">
        <v>1</v>
      </c>
      <c r="AB8" s="8">
        <v>0</v>
      </c>
      <c r="AC8" s="156">
        <v>1</v>
      </c>
      <c r="AD8" s="10">
        <v>1</v>
      </c>
      <c r="AE8" s="8">
        <v>1</v>
      </c>
      <c r="AF8" s="156">
        <v>1</v>
      </c>
      <c r="AG8" s="10">
        <v>0</v>
      </c>
      <c r="AH8" s="8">
        <v>1</v>
      </c>
      <c r="AI8" s="156">
        <v>0</v>
      </c>
      <c r="AJ8" s="10">
        <v>1</v>
      </c>
      <c r="AK8" s="8">
        <v>1</v>
      </c>
      <c r="AL8" s="156">
        <v>1</v>
      </c>
      <c r="AM8" s="10">
        <v>1</v>
      </c>
      <c r="AN8" s="8">
        <v>2</v>
      </c>
      <c r="AO8" s="156">
        <v>0</v>
      </c>
      <c r="AQ8" s="28"/>
      <c r="AR8" s="160"/>
    </row>
    <row r="9" spans="1:44" x14ac:dyDescent="0.2">
      <c r="A9" s="170">
        <v>4</v>
      </c>
      <c r="B9" s="155" t="str">
        <f>'инд. оценки 1 кл.'!B8</f>
        <v>Бутакова Мария</v>
      </c>
      <c r="C9" s="10">
        <v>2</v>
      </c>
      <c r="D9" s="8">
        <v>0</v>
      </c>
      <c r="E9" s="156">
        <v>1</v>
      </c>
      <c r="F9" s="10">
        <v>2</v>
      </c>
      <c r="G9" s="8">
        <v>1</v>
      </c>
      <c r="H9" s="156">
        <v>1</v>
      </c>
      <c r="I9" s="10">
        <v>1</v>
      </c>
      <c r="J9" s="8">
        <v>1</v>
      </c>
      <c r="K9" s="156">
        <v>1</v>
      </c>
      <c r="L9" s="10">
        <v>1</v>
      </c>
      <c r="M9" s="8">
        <v>1</v>
      </c>
      <c r="N9" s="156">
        <v>1</v>
      </c>
      <c r="O9" s="10">
        <v>2</v>
      </c>
      <c r="P9" s="8">
        <v>0</v>
      </c>
      <c r="Q9" s="156">
        <v>0</v>
      </c>
      <c r="R9" s="10">
        <v>1</v>
      </c>
      <c r="S9" s="8">
        <v>1</v>
      </c>
      <c r="T9" s="156">
        <v>1</v>
      </c>
      <c r="U9" s="10">
        <v>1</v>
      </c>
      <c r="V9" s="8">
        <v>1</v>
      </c>
      <c r="W9" s="156">
        <v>0</v>
      </c>
      <c r="X9" s="10">
        <v>2</v>
      </c>
      <c r="Y9" s="8">
        <v>2</v>
      </c>
      <c r="Z9" s="156">
        <v>0</v>
      </c>
      <c r="AA9" s="10">
        <v>2</v>
      </c>
      <c r="AB9" s="8">
        <v>1</v>
      </c>
      <c r="AC9" s="156">
        <v>1</v>
      </c>
      <c r="AD9" s="10">
        <v>1</v>
      </c>
      <c r="AE9" s="8">
        <v>2</v>
      </c>
      <c r="AF9" s="156">
        <v>0</v>
      </c>
      <c r="AG9" s="10">
        <v>1</v>
      </c>
      <c r="AH9" s="8">
        <v>0</v>
      </c>
      <c r="AI9" s="156">
        <v>0</v>
      </c>
      <c r="AJ9" s="10">
        <v>2</v>
      </c>
      <c r="AK9" s="8">
        <v>1</v>
      </c>
      <c r="AL9" s="156">
        <v>1</v>
      </c>
      <c r="AM9" s="10">
        <v>2</v>
      </c>
      <c r="AN9" s="8">
        <v>2</v>
      </c>
      <c r="AO9" s="156">
        <v>0</v>
      </c>
      <c r="AQ9" s="28"/>
      <c r="AR9" s="160"/>
    </row>
    <row r="10" spans="1:44" x14ac:dyDescent="0.2">
      <c r="A10" s="170">
        <v>5</v>
      </c>
      <c r="B10" s="155" t="str">
        <f>'инд. оценки 1 кл.'!B9</f>
        <v>Волков Владислав</v>
      </c>
      <c r="C10" s="10">
        <v>1</v>
      </c>
      <c r="D10" s="8">
        <v>0</v>
      </c>
      <c r="E10" s="156">
        <v>0</v>
      </c>
      <c r="F10" s="10">
        <v>0</v>
      </c>
      <c r="G10" s="8">
        <v>0</v>
      </c>
      <c r="H10" s="156">
        <v>0</v>
      </c>
      <c r="I10" s="10">
        <v>0</v>
      </c>
      <c r="J10" s="8">
        <v>0</v>
      </c>
      <c r="K10" s="156">
        <v>0</v>
      </c>
      <c r="L10" s="10">
        <v>2</v>
      </c>
      <c r="M10" s="8">
        <v>0</v>
      </c>
      <c r="N10" s="156">
        <v>0</v>
      </c>
      <c r="O10" s="10">
        <v>1</v>
      </c>
      <c r="P10" s="8">
        <v>0</v>
      </c>
      <c r="Q10" s="156">
        <v>1</v>
      </c>
      <c r="R10" s="10">
        <v>0</v>
      </c>
      <c r="S10" s="8">
        <v>0</v>
      </c>
      <c r="T10" s="156">
        <v>1</v>
      </c>
      <c r="U10" s="10">
        <v>1</v>
      </c>
      <c r="V10" s="8">
        <v>0</v>
      </c>
      <c r="W10" s="156">
        <v>0</v>
      </c>
      <c r="X10" s="10">
        <v>1</v>
      </c>
      <c r="Y10" s="8">
        <v>0</v>
      </c>
      <c r="Z10" s="156">
        <v>0</v>
      </c>
      <c r="AA10" s="10">
        <v>1</v>
      </c>
      <c r="AB10" s="8">
        <v>1</v>
      </c>
      <c r="AC10" s="156">
        <v>0</v>
      </c>
      <c r="AD10" s="10">
        <v>0</v>
      </c>
      <c r="AE10" s="8">
        <v>1</v>
      </c>
      <c r="AF10" s="156">
        <v>0</v>
      </c>
      <c r="AG10" s="10">
        <v>0</v>
      </c>
      <c r="AH10" s="8">
        <v>0</v>
      </c>
      <c r="AI10" s="156">
        <v>0</v>
      </c>
      <c r="AJ10" s="10">
        <v>1</v>
      </c>
      <c r="AK10" s="8">
        <v>1</v>
      </c>
      <c r="AL10" s="156">
        <v>0</v>
      </c>
      <c r="AM10" s="10">
        <v>1</v>
      </c>
      <c r="AN10" s="8">
        <v>0</v>
      </c>
      <c r="AO10" s="156">
        <v>0</v>
      </c>
      <c r="AQ10" s="28"/>
      <c r="AR10" s="160"/>
    </row>
    <row r="11" spans="1:44" x14ac:dyDescent="0.2">
      <c r="A11" s="170">
        <v>6</v>
      </c>
      <c r="B11" s="155" t="str">
        <f>'инд. оценки 1 кл.'!B10</f>
        <v>Гук Артем</v>
      </c>
      <c r="C11" s="10">
        <v>0</v>
      </c>
      <c r="D11" s="8">
        <v>0</v>
      </c>
      <c r="E11" s="156">
        <v>0</v>
      </c>
      <c r="F11" s="10">
        <v>0</v>
      </c>
      <c r="G11" s="8">
        <v>0</v>
      </c>
      <c r="H11" s="156">
        <v>2</v>
      </c>
      <c r="I11" s="10">
        <v>2</v>
      </c>
      <c r="J11" s="8">
        <v>2</v>
      </c>
      <c r="K11" s="156">
        <v>1</v>
      </c>
      <c r="L11" s="10">
        <v>1</v>
      </c>
      <c r="M11" s="8">
        <v>0</v>
      </c>
      <c r="N11" s="156">
        <v>0</v>
      </c>
      <c r="O11" s="10">
        <v>1</v>
      </c>
      <c r="P11" s="8">
        <v>0</v>
      </c>
      <c r="Q11" s="156">
        <v>0</v>
      </c>
      <c r="R11" s="10">
        <v>1</v>
      </c>
      <c r="S11" s="8">
        <v>0</v>
      </c>
      <c r="T11" s="156">
        <v>1</v>
      </c>
      <c r="U11" s="10">
        <v>2</v>
      </c>
      <c r="V11" s="8">
        <v>1</v>
      </c>
      <c r="W11" s="156">
        <v>0</v>
      </c>
      <c r="X11" s="10">
        <v>1</v>
      </c>
      <c r="Y11" s="8">
        <v>1</v>
      </c>
      <c r="Z11" s="156">
        <v>0</v>
      </c>
      <c r="AA11" s="10">
        <v>1</v>
      </c>
      <c r="AB11" s="8">
        <v>0</v>
      </c>
      <c r="AC11" s="156">
        <v>0</v>
      </c>
      <c r="AD11" s="10">
        <v>0</v>
      </c>
      <c r="AE11" s="8">
        <v>0</v>
      </c>
      <c r="AF11" s="156">
        <v>0</v>
      </c>
      <c r="AG11" s="10">
        <v>0</v>
      </c>
      <c r="AH11" s="8">
        <v>0</v>
      </c>
      <c r="AI11" s="156">
        <v>0</v>
      </c>
      <c r="AJ11" s="10">
        <v>2</v>
      </c>
      <c r="AK11" s="8">
        <v>2</v>
      </c>
      <c r="AL11" s="156">
        <v>0</v>
      </c>
      <c r="AM11" s="10">
        <v>1</v>
      </c>
      <c r="AN11" s="8">
        <v>0</v>
      </c>
      <c r="AO11" s="156">
        <v>0</v>
      </c>
      <c r="AQ11" s="28"/>
      <c r="AR11" s="160"/>
    </row>
    <row r="12" spans="1:44" x14ac:dyDescent="0.2">
      <c r="A12" s="170">
        <v>7</v>
      </c>
      <c r="B12" s="155" t="str">
        <f>'инд. оценки 1 кл.'!B11</f>
        <v>Демченкова Алина</v>
      </c>
      <c r="C12" s="10">
        <v>0</v>
      </c>
      <c r="D12" s="8">
        <v>0</v>
      </c>
      <c r="E12" s="156">
        <v>0</v>
      </c>
      <c r="F12" s="10">
        <v>1</v>
      </c>
      <c r="G12" s="8">
        <v>1</v>
      </c>
      <c r="H12" s="156">
        <v>0</v>
      </c>
      <c r="I12" s="10">
        <v>0</v>
      </c>
      <c r="J12" s="8">
        <v>0</v>
      </c>
      <c r="K12" s="156">
        <v>0</v>
      </c>
      <c r="L12" s="10">
        <v>0</v>
      </c>
      <c r="M12" s="8">
        <v>0</v>
      </c>
      <c r="N12" s="156">
        <v>0</v>
      </c>
      <c r="O12" s="10">
        <v>1</v>
      </c>
      <c r="P12" s="8">
        <v>1</v>
      </c>
      <c r="Q12" s="156">
        <v>0</v>
      </c>
      <c r="R12" s="10">
        <v>0</v>
      </c>
      <c r="S12" s="8">
        <v>1</v>
      </c>
      <c r="T12" s="156">
        <v>1</v>
      </c>
      <c r="U12" s="10">
        <v>0</v>
      </c>
      <c r="V12" s="8">
        <v>0</v>
      </c>
      <c r="W12" s="156">
        <v>0</v>
      </c>
      <c r="X12" s="10">
        <v>1</v>
      </c>
      <c r="Y12" s="8">
        <v>0</v>
      </c>
      <c r="Z12" s="156">
        <v>1</v>
      </c>
      <c r="AA12" s="10">
        <v>0</v>
      </c>
      <c r="AB12" s="8">
        <v>0</v>
      </c>
      <c r="AC12" s="156">
        <v>0</v>
      </c>
      <c r="AD12" s="10">
        <v>0</v>
      </c>
      <c r="AE12" s="8">
        <v>0</v>
      </c>
      <c r="AF12" s="156">
        <v>0</v>
      </c>
      <c r="AG12" s="10">
        <v>0</v>
      </c>
      <c r="AH12" s="8">
        <v>1</v>
      </c>
      <c r="AI12" s="156">
        <v>0</v>
      </c>
      <c r="AJ12" s="10">
        <v>0</v>
      </c>
      <c r="AK12" s="8">
        <v>0</v>
      </c>
      <c r="AL12" s="156">
        <v>0</v>
      </c>
      <c r="AM12" s="10">
        <v>0</v>
      </c>
      <c r="AN12" s="8">
        <v>1</v>
      </c>
      <c r="AO12" s="156">
        <v>0</v>
      </c>
      <c r="AQ12" s="28"/>
      <c r="AR12" s="160"/>
    </row>
    <row r="13" spans="1:44" x14ac:dyDescent="0.2">
      <c r="A13" s="170">
        <v>8</v>
      </c>
      <c r="B13" s="155" t="str">
        <f>'инд. оценки 1 кл.'!B12</f>
        <v>Демченкова Диана</v>
      </c>
      <c r="C13" s="10">
        <v>1</v>
      </c>
      <c r="D13" s="8">
        <v>1</v>
      </c>
      <c r="E13" s="156">
        <v>0</v>
      </c>
      <c r="F13" s="10">
        <v>2</v>
      </c>
      <c r="G13" s="8">
        <v>0</v>
      </c>
      <c r="H13" s="156">
        <v>0</v>
      </c>
      <c r="I13" s="10">
        <v>1</v>
      </c>
      <c r="J13" s="8">
        <v>0</v>
      </c>
      <c r="K13" s="156">
        <v>0</v>
      </c>
      <c r="L13" s="10">
        <v>1</v>
      </c>
      <c r="M13" s="8">
        <v>2</v>
      </c>
      <c r="N13" s="156">
        <v>1</v>
      </c>
      <c r="O13" s="10">
        <v>2</v>
      </c>
      <c r="P13" s="8">
        <v>0</v>
      </c>
      <c r="Q13" s="156">
        <v>1</v>
      </c>
      <c r="R13" s="10">
        <v>1</v>
      </c>
      <c r="S13" s="8">
        <v>2</v>
      </c>
      <c r="T13" s="156">
        <v>2</v>
      </c>
      <c r="U13" s="10">
        <v>1</v>
      </c>
      <c r="V13" s="8">
        <v>0</v>
      </c>
      <c r="W13" s="156">
        <v>0</v>
      </c>
      <c r="X13" s="10">
        <v>0</v>
      </c>
      <c r="Y13" s="8">
        <v>1</v>
      </c>
      <c r="Z13" s="156">
        <v>1</v>
      </c>
      <c r="AA13" s="10">
        <v>0</v>
      </c>
      <c r="AB13" s="8">
        <v>0</v>
      </c>
      <c r="AC13" s="156">
        <v>0</v>
      </c>
      <c r="AD13" s="10">
        <v>0</v>
      </c>
      <c r="AE13" s="8">
        <v>1</v>
      </c>
      <c r="AF13" s="156">
        <v>0</v>
      </c>
      <c r="AG13" s="10">
        <v>1</v>
      </c>
      <c r="AH13" s="8">
        <v>1</v>
      </c>
      <c r="AI13" s="156">
        <v>1</v>
      </c>
      <c r="AJ13" s="10">
        <v>2</v>
      </c>
      <c r="AK13" s="8">
        <v>2</v>
      </c>
      <c r="AL13" s="156">
        <v>2</v>
      </c>
      <c r="AM13" s="10">
        <v>2</v>
      </c>
      <c r="AN13" s="8">
        <v>1</v>
      </c>
      <c r="AO13" s="156">
        <v>2</v>
      </c>
      <c r="AQ13" s="28"/>
      <c r="AR13" s="160"/>
    </row>
    <row r="14" spans="1:44" x14ac:dyDescent="0.2">
      <c r="A14" s="170">
        <v>9</v>
      </c>
      <c r="B14" s="155" t="str">
        <f>'инд. оценки 1 кл.'!B13</f>
        <v>Дереча Вадим</v>
      </c>
      <c r="C14" s="10">
        <v>1</v>
      </c>
      <c r="D14" s="8">
        <v>2</v>
      </c>
      <c r="E14" s="156">
        <v>0</v>
      </c>
      <c r="F14" s="10">
        <v>2</v>
      </c>
      <c r="G14" s="8">
        <v>0</v>
      </c>
      <c r="H14" s="156">
        <v>1</v>
      </c>
      <c r="I14" s="10">
        <v>1</v>
      </c>
      <c r="J14" s="8">
        <v>0</v>
      </c>
      <c r="K14" s="156">
        <v>0</v>
      </c>
      <c r="L14" s="10">
        <v>2</v>
      </c>
      <c r="M14" s="8">
        <v>1</v>
      </c>
      <c r="N14" s="156">
        <v>1</v>
      </c>
      <c r="O14" s="10">
        <v>1</v>
      </c>
      <c r="P14" s="8">
        <v>1</v>
      </c>
      <c r="Q14" s="156">
        <v>1</v>
      </c>
      <c r="R14" s="10">
        <v>1</v>
      </c>
      <c r="S14" s="8">
        <v>2</v>
      </c>
      <c r="T14" s="156">
        <v>1</v>
      </c>
      <c r="U14" s="10">
        <v>1</v>
      </c>
      <c r="V14" s="8">
        <v>1</v>
      </c>
      <c r="W14" s="156">
        <v>0</v>
      </c>
      <c r="X14" s="10">
        <v>1</v>
      </c>
      <c r="Y14" s="8">
        <v>1</v>
      </c>
      <c r="Z14" s="156">
        <v>1</v>
      </c>
      <c r="AA14" s="10">
        <v>1</v>
      </c>
      <c r="AB14" s="8">
        <v>1</v>
      </c>
      <c r="AC14" s="156">
        <v>0</v>
      </c>
      <c r="AD14" s="10">
        <v>2</v>
      </c>
      <c r="AE14" s="8">
        <v>1</v>
      </c>
      <c r="AF14" s="156">
        <v>0</v>
      </c>
      <c r="AG14" s="10">
        <v>1</v>
      </c>
      <c r="AH14" s="8">
        <v>2</v>
      </c>
      <c r="AI14" s="156">
        <v>2</v>
      </c>
      <c r="AJ14" s="10">
        <v>1</v>
      </c>
      <c r="AK14" s="8">
        <v>2</v>
      </c>
      <c r="AL14" s="156">
        <v>1</v>
      </c>
      <c r="AM14" s="10">
        <v>2</v>
      </c>
      <c r="AN14" s="8">
        <v>2</v>
      </c>
      <c r="AO14" s="156">
        <v>2</v>
      </c>
      <c r="AQ14" s="28"/>
      <c r="AR14" s="160"/>
    </row>
    <row r="15" spans="1:44" x14ac:dyDescent="0.2">
      <c r="A15" s="170">
        <v>10</v>
      </c>
      <c r="B15" s="155" t="str">
        <f>'инд. оценки 1 кл.'!B14</f>
        <v>Зартдинов Кирилл</v>
      </c>
      <c r="C15" s="10">
        <v>1</v>
      </c>
      <c r="D15" s="8">
        <v>1</v>
      </c>
      <c r="E15" s="156">
        <v>0</v>
      </c>
      <c r="F15" s="10">
        <v>2</v>
      </c>
      <c r="G15" s="8">
        <v>2</v>
      </c>
      <c r="H15" s="156">
        <v>0</v>
      </c>
      <c r="I15" s="10">
        <v>0</v>
      </c>
      <c r="J15" s="8">
        <v>1</v>
      </c>
      <c r="K15" s="156">
        <v>0</v>
      </c>
      <c r="L15" s="10">
        <v>2</v>
      </c>
      <c r="M15" s="8">
        <v>0</v>
      </c>
      <c r="N15" s="156">
        <v>2</v>
      </c>
      <c r="O15" s="10">
        <v>1</v>
      </c>
      <c r="P15" s="8">
        <v>0</v>
      </c>
      <c r="Q15" s="156">
        <v>1</v>
      </c>
      <c r="R15" s="10">
        <v>1</v>
      </c>
      <c r="S15" s="8">
        <v>1</v>
      </c>
      <c r="T15" s="156">
        <v>2</v>
      </c>
      <c r="U15" s="10">
        <v>2</v>
      </c>
      <c r="V15" s="8">
        <v>0</v>
      </c>
      <c r="W15" s="156">
        <v>1</v>
      </c>
      <c r="X15" s="10">
        <v>2</v>
      </c>
      <c r="Y15" s="8">
        <v>2</v>
      </c>
      <c r="Z15" s="156">
        <v>1</v>
      </c>
      <c r="AA15" s="10">
        <v>1</v>
      </c>
      <c r="AB15" s="8">
        <v>1</v>
      </c>
      <c r="AC15" s="156">
        <v>1</v>
      </c>
      <c r="AD15" s="10">
        <v>1</v>
      </c>
      <c r="AE15" s="8">
        <v>2</v>
      </c>
      <c r="AF15" s="156">
        <v>0</v>
      </c>
      <c r="AG15" s="10">
        <v>0</v>
      </c>
      <c r="AH15" s="8">
        <v>2</v>
      </c>
      <c r="AI15" s="156">
        <v>0</v>
      </c>
      <c r="AJ15" s="10">
        <v>2</v>
      </c>
      <c r="AK15" s="8">
        <v>2</v>
      </c>
      <c r="AL15" s="156">
        <v>1</v>
      </c>
      <c r="AM15" s="10">
        <v>1</v>
      </c>
      <c r="AN15" s="8">
        <v>1</v>
      </c>
      <c r="AO15" s="156">
        <v>1</v>
      </c>
      <c r="AQ15" s="28"/>
      <c r="AR15" s="160"/>
    </row>
    <row r="16" spans="1:44" x14ac:dyDescent="0.2">
      <c r="A16" s="170">
        <v>11</v>
      </c>
      <c r="B16" s="155" t="str">
        <f>'инд. оценки 1 кл.'!B15</f>
        <v>Казачков Максим</v>
      </c>
      <c r="C16" s="10">
        <v>2</v>
      </c>
      <c r="D16" s="8">
        <v>1</v>
      </c>
      <c r="E16" s="156">
        <v>2</v>
      </c>
      <c r="F16" s="10">
        <v>2</v>
      </c>
      <c r="G16" s="8">
        <v>1</v>
      </c>
      <c r="H16" s="156">
        <v>2</v>
      </c>
      <c r="I16" s="10">
        <v>0</v>
      </c>
      <c r="J16" s="8">
        <v>0</v>
      </c>
      <c r="K16" s="156">
        <v>1</v>
      </c>
      <c r="L16" s="10">
        <v>2</v>
      </c>
      <c r="M16" s="8">
        <v>1</v>
      </c>
      <c r="N16" s="156">
        <v>2</v>
      </c>
      <c r="O16" s="10">
        <v>2</v>
      </c>
      <c r="P16" s="8">
        <v>1</v>
      </c>
      <c r="Q16" s="156">
        <v>1</v>
      </c>
      <c r="R16" s="10">
        <v>2</v>
      </c>
      <c r="S16" s="8">
        <v>1</v>
      </c>
      <c r="T16" s="156">
        <v>1</v>
      </c>
      <c r="U16" s="10">
        <v>0</v>
      </c>
      <c r="V16" s="8">
        <v>1</v>
      </c>
      <c r="W16" s="156">
        <v>1</v>
      </c>
      <c r="X16" s="10">
        <v>2</v>
      </c>
      <c r="Y16" s="8">
        <v>1</v>
      </c>
      <c r="Z16" s="156">
        <v>1</v>
      </c>
      <c r="AA16" s="10">
        <v>1</v>
      </c>
      <c r="AB16" s="8">
        <v>0</v>
      </c>
      <c r="AC16" s="156">
        <v>0</v>
      </c>
      <c r="AD16" s="10">
        <v>2</v>
      </c>
      <c r="AE16" s="8">
        <v>1</v>
      </c>
      <c r="AF16" s="156">
        <v>2</v>
      </c>
      <c r="AG16" s="10">
        <v>1</v>
      </c>
      <c r="AH16" s="8">
        <v>1</v>
      </c>
      <c r="AI16" s="156">
        <v>0</v>
      </c>
      <c r="AJ16" s="10">
        <v>1</v>
      </c>
      <c r="AK16" s="8">
        <v>2</v>
      </c>
      <c r="AL16" s="156">
        <v>1</v>
      </c>
      <c r="AM16" s="10">
        <v>2</v>
      </c>
      <c r="AN16" s="8">
        <v>2</v>
      </c>
      <c r="AO16" s="156">
        <v>1</v>
      </c>
      <c r="AQ16" s="28"/>
      <c r="AR16" s="160"/>
    </row>
    <row r="17" spans="1:44" x14ac:dyDescent="0.2">
      <c r="A17" s="170">
        <v>12</v>
      </c>
      <c r="B17" s="155" t="str">
        <f>'инд. оценки 1 кл.'!B16</f>
        <v>Канева Алина</v>
      </c>
      <c r="C17" s="10">
        <v>1</v>
      </c>
      <c r="D17" s="8">
        <v>2</v>
      </c>
      <c r="E17" s="156">
        <v>0</v>
      </c>
      <c r="F17" s="10">
        <v>2</v>
      </c>
      <c r="G17" s="8">
        <v>0</v>
      </c>
      <c r="H17" s="156">
        <v>1</v>
      </c>
      <c r="I17" s="10">
        <v>1</v>
      </c>
      <c r="J17" s="8">
        <v>1</v>
      </c>
      <c r="K17" s="156">
        <v>0</v>
      </c>
      <c r="L17" s="10">
        <v>2</v>
      </c>
      <c r="M17" s="8">
        <v>1</v>
      </c>
      <c r="N17" s="156">
        <v>1</v>
      </c>
      <c r="O17" s="10">
        <v>1</v>
      </c>
      <c r="P17" s="8">
        <v>1</v>
      </c>
      <c r="Q17" s="156">
        <v>1</v>
      </c>
      <c r="R17" s="10">
        <v>1</v>
      </c>
      <c r="S17" s="8">
        <v>1</v>
      </c>
      <c r="T17" s="156">
        <v>1</v>
      </c>
      <c r="U17" s="10">
        <v>1</v>
      </c>
      <c r="V17" s="8">
        <v>1</v>
      </c>
      <c r="W17" s="156">
        <v>0</v>
      </c>
      <c r="X17" s="10">
        <v>1</v>
      </c>
      <c r="Y17" s="8">
        <v>1</v>
      </c>
      <c r="Z17" s="156">
        <v>1</v>
      </c>
      <c r="AA17" s="10">
        <v>1</v>
      </c>
      <c r="AB17" s="8">
        <v>1</v>
      </c>
      <c r="AC17" s="156">
        <v>0</v>
      </c>
      <c r="AD17" s="10">
        <v>1</v>
      </c>
      <c r="AE17" s="8">
        <v>2</v>
      </c>
      <c r="AF17" s="156">
        <v>0</v>
      </c>
      <c r="AG17" s="10">
        <v>1</v>
      </c>
      <c r="AH17" s="8">
        <v>2</v>
      </c>
      <c r="AI17" s="156">
        <v>1</v>
      </c>
      <c r="AJ17" s="10">
        <v>1</v>
      </c>
      <c r="AK17" s="8">
        <v>2</v>
      </c>
      <c r="AL17" s="156">
        <v>1</v>
      </c>
      <c r="AM17" s="10">
        <v>2</v>
      </c>
      <c r="AN17" s="8">
        <v>2</v>
      </c>
      <c r="AO17" s="156">
        <v>1</v>
      </c>
      <c r="AQ17" s="28"/>
      <c r="AR17" s="160"/>
    </row>
    <row r="18" spans="1:44" x14ac:dyDescent="0.2">
      <c r="A18" s="170">
        <v>13</v>
      </c>
      <c r="B18" s="155" t="str">
        <f>'инд. оценки 1 кл.'!B17</f>
        <v>Катугина Дарья</v>
      </c>
      <c r="C18" s="10">
        <v>2</v>
      </c>
      <c r="D18" s="8">
        <v>0</v>
      </c>
      <c r="E18" s="156">
        <v>1</v>
      </c>
      <c r="F18" s="10">
        <v>1</v>
      </c>
      <c r="G18" s="8">
        <v>0</v>
      </c>
      <c r="H18" s="156">
        <v>1</v>
      </c>
      <c r="I18" s="10">
        <v>0</v>
      </c>
      <c r="J18" s="8">
        <v>0</v>
      </c>
      <c r="K18" s="156">
        <v>1</v>
      </c>
      <c r="L18" s="10">
        <v>1</v>
      </c>
      <c r="M18" s="8">
        <v>1</v>
      </c>
      <c r="N18" s="156">
        <v>0</v>
      </c>
      <c r="O18" s="10">
        <v>2</v>
      </c>
      <c r="P18" s="8">
        <v>1</v>
      </c>
      <c r="Q18" s="156">
        <v>1</v>
      </c>
      <c r="R18" s="10">
        <v>1</v>
      </c>
      <c r="S18" s="8">
        <v>1</v>
      </c>
      <c r="T18" s="156">
        <v>1</v>
      </c>
      <c r="U18" s="10">
        <v>1</v>
      </c>
      <c r="V18" s="8">
        <v>0</v>
      </c>
      <c r="W18" s="156">
        <v>0</v>
      </c>
      <c r="X18" s="10">
        <v>1</v>
      </c>
      <c r="Y18" s="8">
        <v>1</v>
      </c>
      <c r="Z18" s="156">
        <v>0</v>
      </c>
      <c r="AA18" s="10">
        <v>1</v>
      </c>
      <c r="AB18" s="8">
        <v>1</v>
      </c>
      <c r="AC18" s="156">
        <v>0</v>
      </c>
      <c r="AD18" s="10">
        <v>0</v>
      </c>
      <c r="AE18" s="8">
        <v>0</v>
      </c>
      <c r="AF18" s="156">
        <v>0</v>
      </c>
      <c r="AG18" s="10">
        <v>1</v>
      </c>
      <c r="AH18" s="8">
        <v>0</v>
      </c>
      <c r="AI18" s="156">
        <v>0</v>
      </c>
      <c r="AJ18" s="10">
        <v>2</v>
      </c>
      <c r="AK18" s="8">
        <v>2</v>
      </c>
      <c r="AL18" s="156">
        <v>0</v>
      </c>
      <c r="AM18" s="10">
        <v>1</v>
      </c>
      <c r="AN18" s="8">
        <v>1</v>
      </c>
      <c r="AO18" s="156">
        <v>0</v>
      </c>
      <c r="AQ18" s="28"/>
      <c r="AR18" s="160"/>
    </row>
    <row r="19" spans="1:44" x14ac:dyDescent="0.2">
      <c r="A19" s="170">
        <v>14</v>
      </c>
      <c r="B19" s="155" t="str">
        <f>'инд. оценки 1 кл.'!B18</f>
        <v>Макарова Полина</v>
      </c>
      <c r="C19" s="10">
        <v>1</v>
      </c>
      <c r="D19" s="8">
        <v>2</v>
      </c>
      <c r="E19" s="156">
        <v>2</v>
      </c>
      <c r="F19" s="10">
        <v>2</v>
      </c>
      <c r="G19" s="8">
        <v>2</v>
      </c>
      <c r="H19" s="156">
        <v>2</v>
      </c>
      <c r="I19" s="10">
        <v>2</v>
      </c>
      <c r="J19" s="8">
        <v>0</v>
      </c>
      <c r="K19" s="156">
        <v>1</v>
      </c>
      <c r="L19" s="10">
        <v>1</v>
      </c>
      <c r="M19" s="8">
        <v>1</v>
      </c>
      <c r="N19" s="156">
        <v>1</v>
      </c>
      <c r="O19" s="10">
        <v>2</v>
      </c>
      <c r="P19" s="8">
        <v>2</v>
      </c>
      <c r="Q19" s="156">
        <v>0</v>
      </c>
      <c r="R19" s="10">
        <v>1</v>
      </c>
      <c r="S19" s="8">
        <v>1</v>
      </c>
      <c r="T19" s="156">
        <v>2</v>
      </c>
      <c r="U19" s="10">
        <v>2</v>
      </c>
      <c r="V19" s="8">
        <v>2</v>
      </c>
      <c r="W19" s="156">
        <v>2</v>
      </c>
      <c r="X19" s="10">
        <v>2</v>
      </c>
      <c r="Y19" s="8">
        <v>2</v>
      </c>
      <c r="Z19" s="156">
        <v>1</v>
      </c>
      <c r="AA19" s="10">
        <v>2</v>
      </c>
      <c r="AB19" s="8">
        <v>1</v>
      </c>
      <c r="AC19" s="156">
        <v>1</v>
      </c>
      <c r="AD19" s="10">
        <v>1</v>
      </c>
      <c r="AE19" s="8">
        <v>1</v>
      </c>
      <c r="AF19" s="156">
        <v>0</v>
      </c>
      <c r="AG19" s="10">
        <v>2</v>
      </c>
      <c r="AH19" s="8">
        <v>2</v>
      </c>
      <c r="AI19" s="156">
        <v>1</v>
      </c>
      <c r="AJ19" s="10">
        <v>2</v>
      </c>
      <c r="AK19" s="8">
        <v>2</v>
      </c>
      <c r="AL19" s="156">
        <v>2</v>
      </c>
      <c r="AM19" s="10">
        <v>2</v>
      </c>
      <c r="AN19" s="8">
        <v>2</v>
      </c>
      <c r="AO19" s="156">
        <v>1</v>
      </c>
      <c r="AQ19" s="28"/>
      <c r="AR19" s="160"/>
    </row>
    <row r="20" spans="1:44" x14ac:dyDescent="0.2">
      <c r="A20" s="170">
        <v>15</v>
      </c>
      <c r="B20" s="155" t="str">
        <f>'инд. оценки 1 кл.'!B19</f>
        <v>Салтыкова Мария</v>
      </c>
      <c r="C20" s="10">
        <v>1</v>
      </c>
      <c r="D20" s="8">
        <v>1</v>
      </c>
      <c r="E20" s="156">
        <v>0</v>
      </c>
      <c r="F20" s="10">
        <v>1</v>
      </c>
      <c r="G20" s="8">
        <v>1</v>
      </c>
      <c r="H20" s="156">
        <v>0</v>
      </c>
      <c r="I20" s="10">
        <v>1</v>
      </c>
      <c r="J20" s="8">
        <v>0</v>
      </c>
      <c r="K20" s="156">
        <v>0</v>
      </c>
      <c r="L20" s="10">
        <v>1</v>
      </c>
      <c r="M20" s="8">
        <v>1</v>
      </c>
      <c r="N20" s="156">
        <v>1</v>
      </c>
      <c r="O20" s="10">
        <v>2</v>
      </c>
      <c r="P20" s="8">
        <v>1</v>
      </c>
      <c r="Q20" s="156">
        <v>1</v>
      </c>
      <c r="R20" s="10">
        <v>1</v>
      </c>
      <c r="S20" s="8">
        <v>2</v>
      </c>
      <c r="T20" s="156">
        <v>0</v>
      </c>
      <c r="U20" s="10">
        <v>1</v>
      </c>
      <c r="V20" s="8">
        <v>1</v>
      </c>
      <c r="W20" s="156">
        <v>1</v>
      </c>
      <c r="X20" s="10">
        <v>1</v>
      </c>
      <c r="Y20" s="8">
        <v>0</v>
      </c>
      <c r="Z20" s="156">
        <v>1</v>
      </c>
      <c r="AA20" s="10">
        <v>1</v>
      </c>
      <c r="AB20" s="8">
        <v>1</v>
      </c>
      <c r="AC20" s="156">
        <v>0</v>
      </c>
      <c r="AD20" s="10">
        <v>1</v>
      </c>
      <c r="AE20" s="8">
        <v>1</v>
      </c>
      <c r="AF20" s="156">
        <v>0</v>
      </c>
      <c r="AG20" s="10">
        <v>1</v>
      </c>
      <c r="AH20" s="8">
        <v>2</v>
      </c>
      <c r="AI20" s="156">
        <v>1</v>
      </c>
      <c r="AJ20" s="10">
        <v>1</v>
      </c>
      <c r="AK20" s="8">
        <v>2</v>
      </c>
      <c r="AL20" s="156">
        <v>1</v>
      </c>
      <c r="AM20" s="10">
        <v>1</v>
      </c>
      <c r="AN20" s="8">
        <v>2</v>
      </c>
      <c r="AO20" s="156">
        <v>1</v>
      </c>
      <c r="AQ20" s="28"/>
      <c r="AR20" s="160"/>
    </row>
    <row r="21" spans="1:44" x14ac:dyDescent="0.2">
      <c r="A21" s="170">
        <v>16</v>
      </c>
      <c r="B21" s="155" t="str">
        <f>'инд. оценки 1 кл.'!B20</f>
        <v>Нечаева Мария</v>
      </c>
      <c r="C21" s="10">
        <v>1</v>
      </c>
      <c r="D21" s="8">
        <v>1</v>
      </c>
      <c r="E21" s="156">
        <v>0</v>
      </c>
      <c r="F21" s="10">
        <v>0</v>
      </c>
      <c r="G21" s="8">
        <v>1</v>
      </c>
      <c r="H21" s="156">
        <v>1</v>
      </c>
      <c r="I21" s="10">
        <v>1</v>
      </c>
      <c r="J21" s="8">
        <v>0</v>
      </c>
      <c r="K21" s="156">
        <v>0</v>
      </c>
      <c r="L21" s="10">
        <v>1</v>
      </c>
      <c r="M21" s="8">
        <v>1</v>
      </c>
      <c r="N21" s="156">
        <v>0</v>
      </c>
      <c r="O21" s="10">
        <v>2</v>
      </c>
      <c r="P21" s="8">
        <v>0</v>
      </c>
      <c r="Q21" s="156">
        <v>0</v>
      </c>
      <c r="R21" s="10">
        <v>1</v>
      </c>
      <c r="S21" s="8">
        <v>0</v>
      </c>
      <c r="T21" s="156">
        <v>0</v>
      </c>
      <c r="U21" s="10">
        <v>1</v>
      </c>
      <c r="V21" s="8">
        <v>1</v>
      </c>
      <c r="W21" s="156">
        <v>0</v>
      </c>
      <c r="X21" s="10">
        <v>1</v>
      </c>
      <c r="Y21" s="8">
        <v>0</v>
      </c>
      <c r="Z21" s="156">
        <v>0</v>
      </c>
      <c r="AA21" s="10">
        <v>1</v>
      </c>
      <c r="AB21" s="8">
        <v>0</v>
      </c>
      <c r="AC21" s="156">
        <v>1</v>
      </c>
      <c r="AD21" s="10">
        <v>1</v>
      </c>
      <c r="AE21" s="8">
        <v>0</v>
      </c>
      <c r="AF21" s="156">
        <v>0</v>
      </c>
      <c r="AG21" s="10">
        <v>1</v>
      </c>
      <c r="AH21" s="8">
        <v>0</v>
      </c>
      <c r="AI21" s="156">
        <v>0</v>
      </c>
      <c r="AJ21" s="10">
        <v>1</v>
      </c>
      <c r="AK21" s="8">
        <v>1</v>
      </c>
      <c r="AL21" s="156">
        <v>0</v>
      </c>
      <c r="AM21" s="10">
        <v>0</v>
      </c>
      <c r="AN21" s="8">
        <v>1</v>
      </c>
      <c r="AO21" s="156">
        <v>0</v>
      </c>
      <c r="AQ21" s="28"/>
      <c r="AR21" s="160"/>
    </row>
    <row r="22" spans="1:44" x14ac:dyDescent="0.2">
      <c r="A22" s="170">
        <v>17</v>
      </c>
      <c r="B22" s="155" t="str">
        <f>'инд. оценки 1 кл.'!B21</f>
        <v>Обухович Артем</v>
      </c>
      <c r="C22" s="10">
        <v>2</v>
      </c>
      <c r="D22" s="8">
        <v>0</v>
      </c>
      <c r="E22" s="156">
        <v>0</v>
      </c>
      <c r="F22" s="10">
        <v>2</v>
      </c>
      <c r="G22" s="8">
        <v>2</v>
      </c>
      <c r="H22" s="156">
        <v>1</v>
      </c>
      <c r="I22" s="10">
        <v>1</v>
      </c>
      <c r="J22" s="8">
        <v>1</v>
      </c>
      <c r="K22" s="156">
        <v>2</v>
      </c>
      <c r="L22" s="10">
        <v>2</v>
      </c>
      <c r="M22" s="8">
        <v>2</v>
      </c>
      <c r="N22" s="156">
        <v>2</v>
      </c>
      <c r="O22" s="10">
        <v>1</v>
      </c>
      <c r="P22" s="8">
        <v>1</v>
      </c>
      <c r="Q22" s="156">
        <v>1</v>
      </c>
      <c r="R22" s="10">
        <v>1</v>
      </c>
      <c r="S22" s="8">
        <v>2</v>
      </c>
      <c r="T22" s="156">
        <v>2</v>
      </c>
      <c r="U22" s="10">
        <v>1</v>
      </c>
      <c r="V22" s="8">
        <v>1</v>
      </c>
      <c r="W22" s="156">
        <v>2</v>
      </c>
      <c r="X22" s="10">
        <v>1</v>
      </c>
      <c r="Y22" s="8">
        <v>1</v>
      </c>
      <c r="Z22" s="156">
        <v>2</v>
      </c>
      <c r="AA22" s="10">
        <v>0</v>
      </c>
      <c r="AB22" s="8">
        <v>0</v>
      </c>
      <c r="AC22" s="156">
        <v>1</v>
      </c>
      <c r="AD22" s="10">
        <v>2</v>
      </c>
      <c r="AE22" s="8">
        <v>2</v>
      </c>
      <c r="AF22" s="156">
        <v>1</v>
      </c>
      <c r="AG22" s="10">
        <v>2</v>
      </c>
      <c r="AH22" s="8">
        <v>2</v>
      </c>
      <c r="AI22" s="156">
        <v>2</v>
      </c>
      <c r="AJ22" s="10">
        <v>2</v>
      </c>
      <c r="AK22" s="8">
        <v>2</v>
      </c>
      <c r="AL22" s="156">
        <v>2</v>
      </c>
      <c r="AM22" s="10">
        <v>2</v>
      </c>
      <c r="AN22" s="8">
        <v>1</v>
      </c>
      <c r="AO22" s="156">
        <v>1</v>
      </c>
      <c r="AQ22" s="28"/>
      <c r="AR22" s="160"/>
    </row>
    <row r="23" spans="1:44" x14ac:dyDescent="0.2">
      <c r="A23" s="170">
        <v>18</v>
      </c>
      <c r="B23" s="155" t="str">
        <f>'инд. оценки 1 кл.'!B22</f>
        <v>Пастухова Ксения</v>
      </c>
      <c r="C23" s="10">
        <v>1</v>
      </c>
      <c r="D23" s="8">
        <v>2</v>
      </c>
      <c r="E23" s="156">
        <v>0</v>
      </c>
      <c r="F23" s="10">
        <v>2</v>
      </c>
      <c r="G23" s="8">
        <v>1</v>
      </c>
      <c r="H23" s="156">
        <v>1</v>
      </c>
      <c r="I23" s="10">
        <v>1</v>
      </c>
      <c r="J23" s="8">
        <v>1</v>
      </c>
      <c r="K23" s="156">
        <v>1</v>
      </c>
      <c r="L23" s="10">
        <v>2</v>
      </c>
      <c r="M23" s="8">
        <v>1</v>
      </c>
      <c r="N23" s="156">
        <v>0</v>
      </c>
      <c r="O23" s="10">
        <v>2</v>
      </c>
      <c r="P23" s="8">
        <v>1</v>
      </c>
      <c r="Q23" s="156">
        <v>1</v>
      </c>
      <c r="R23" s="10">
        <v>1</v>
      </c>
      <c r="S23" s="8">
        <v>2</v>
      </c>
      <c r="T23" s="156">
        <v>1</v>
      </c>
      <c r="U23" s="10">
        <v>1</v>
      </c>
      <c r="V23" s="8">
        <v>1</v>
      </c>
      <c r="W23" s="156">
        <v>1</v>
      </c>
      <c r="X23" s="10">
        <v>1</v>
      </c>
      <c r="Y23" s="8">
        <v>2</v>
      </c>
      <c r="Z23" s="156">
        <v>1</v>
      </c>
      <c r="AA23" s="10">
        <v>1</v>
      </c>
      <c r="AB23" s="8">
        <v>1</v>
      </c>
      <c r="AC23" s="156">
        <v>1</v>
      </c>
      <c r="AD23" s="10">
        <v>1</v>
      </c>
      <c r="AE23" s="8">
        <v>1</v>
      </c>
      <c r="AF23" s="156">
        <v>0</v>
      </c>
      <c r="AG23" s="10">
        <v>1</v>
      </c>
      <c r="AH23" s="8">
        <v>2</v>
      </c>
      <c r="AI23" s="156">
        <v>1</v>
      </c>
      <c r="AJ23" s="10">
        <v>2</v>
      </c>
      <c r="AK23" s="8">
        <v>1</v>
      </c>
      <c r="AL23" s="156">
        <v>2</v>
      </c>
      <c r="AM23" s="10">
        <v>1</v>
      </c>
      <c r="AN23" s="8">
        <v>1</v>
      </c>
      <c r="AO23" s="156">
        <v>2</v>
      </c>
      <c r="AQ23" s="28"/>
      <c r="AR23" s="160"/>
    </row>
    <row r="24" spans="1:44" x14ac:dyDescent="0.2">
      <c r="A24" s="170">
        <v>19</v>
      </c>
      <c r="B24" s="155" t="str">
        <f>'инд. оценки 1 кл.'!B23</f>
        <v>Проводников Иван</v>
      </c>
      <c r="C24" s="10">
        <v>0</v>
      </c>
      <c r="D24" s="8">
        <v>0</v>
      </c>
      <c r="E24" s="156">
        <v>0</v>
      </c>
      <c r="F24" s="10">
        <v>1</v>
      </c>
      <c r="G24" s="8">
        <v>1</v>
      </c>
      <c r="H24" s="156">
        <v>0</v>
      </c>
      <c r="I24" s="10">
        <v>0</v>
      </c>
      <c r="J24" s="8">
        <v>0</v>
      </c>
      <c r="K24" s="156">
        <v>1</v>
      </c>
      <c r="L24" s="10">
        <v>0</v>
      </c>
      <c r="M24" s="8">
        <v>0</v>
      </c>
      <c r="N24" s="156">
        <v>0</v>
      </c>
      <c r="O24" s="10">
        <v>1</v>
      </c>
      <c r="P24" s="8">
        <v>1</v>
      </c>
      <c r="Q24" s="156">
        <v>0</v>
      </c>
      <c r="R24" s="10">
        <v>0</v>
      </c>
      <c r="S24" s="8">
        <v>0</v>
      </c>
      <c r="T24" s="156">
        <v>1</v>
      </c>
      <c r="U24" s="10">
        <v>0</v>
      </c>
      <c r="V24" s="8">
        <v>0</v>
      </c>
      <c r="W24" s="156">
        <v>0</v>
      </c>
      <c r="X24" s="10">
        <v>1</v>
      </c>
      <c r="Y24" s="8">
        <v>0</v>
      </c>
      <c r="Z24" s="156">
        <v>1</v>
      </c>
      <c r="AA24" s="10">
        <v>0</v>
      </c>
      <c r="AB24" s="8">
        <v>0</v>
      </c>
      <c r="AC24" s="156">
        <v>0</v>
      </c>
      <c r="AD24" s="10">
        <v>0</v>
      </c>
      <c r="AE24" s="8">
        <v>0</v>
      </c>
      <c r="AF24" s="156">
        <v>0</v>
      </c>
      <c r="AG24" s="10">
        <v>0</v>
      </c>
      <c r="AH24" s="8">
        <v>2</v>
      </c>
      <c r="AI24" s="156">
        <v>0</v>
      </c>
      <c r="AJ24" s="10">
        <v>0</v>
      </c>
      <c r="AK24" s="8">
        <v>0</v>
      </c>
      <c r="AL24" s="156">
        <v>0</v>
      </c>
      <c r="AM24" s="10">
        <v>0</v>
      </c>
      <c r="AN24" s="8">
        <v>1</v>
      </c>
      <c r="AO24" s="156">
        <v>0</v>
      </c>
      <c r="AQ24" s="28"/>
      <c r="AR24" s="160"/>
    </row>
    <row r="25" spans="1:44" x14ac:dyDescent="0.2">
      <c r="A25" s="170">
        <v>20</v>
      </c>
      <c r="B25" s="155" t="str">
        <f>'инд. оценки 1 кл.'!B24</f>
        <v>Ратушная Маргарита</v>
      </c>
      <c r="C25" s="10">
        <v>1</v>
      </c>
      <c r="D25" s="8">
        <v>1</v>
      </c>
      <c r="E25" s="156">
        <v>1</v>
      </c>
      <c r="F25" s="10">
        <v>2</v>
      </c>
      <c r="G25" s="8">
        <v>1</v>
      </c>
      <c r="H25" s="156">
        <v>2</v>
      </c>
      <c r="I25" s="10">
        <v>1</v>
      </c>
      <c r="J25" s="8">
        <v>0</v>
      </c>
      <c r="K25" s="156">
        <v>1</v>
      </c>
      <c r="L25" s="10">
        <v>2</v>
      </c>
      <c r="M25" s="8">
        <v>2</v>
      </c>
      <c r="N25" s="156">
        <v>2</v>
      </c>
      <c r="O25" s="10">
        <v>1</v>
      </c>
      <c r="P25" s="8">
        <v>2</v>
      </c>
      <c r="Q25" s="156">
        <v>1</v>
      </c>
      <c r="R25" s="10">
        <v>2</v>
      </c>
      <c r="S25" s="8">
        <v>1</v>
      </c>
      <c r="T25" s="156">
        <v>1</v>
      </c>
      <c r="U25" s="10">
        <v>1</v>
      </c>
      <c r="V25" s="8">
        <v>1</v>
      </c>
      <c r="W25" s="156">
        <v>1</v>
      </c>
      <c r="X25" s="10">
        <v>1</v>
      </c>
      <c r="Y25" s="8">
        <v>2</v>
      </c>
      <c r="Z25" s="156">
        <v>1</v>
      </c>
      <c r="AA25" s="10">
        <v>1</v>
      </c>
      <c r="AB25" s="8">
        <v>1</v>
      </c>
      <c r="AC25" s="156">
        <v>2</v>
      </c>
      <c r="AD25" s="10">
        <v>2</v>
      </c>
      <c r="AE25" s="8">
        <v>1</v>
      </c>
      <c r="AF25" s="156">
        <v>0</v>
      </c>
      <c r="AG25" s="10">
        <v>0</v>
      </c>
      <c r="AH25" s="8">
        <v>1</v>
      </c>
      <c r="AI25" s="156">
        <v>1</v>
      </c>
      <c r="AJ25" s="10">
        <v>2</v>
      </c>
      <c r="AK25" s="8">
        <v>0</v>
      </c>
      <c r="AL25" s="156">
        <v>1</v>
      </c>
      <c r="AM25" s="10">
        <v>1</v>
      </c>
      <c r="AN25" s="8">
        <v>1</v>
      </c>
      <c r="AO25" s="156">
        <v>1</v>
      </c>
      <c r="AQ25" s="28"/>
      <c r="AR25" s="160"/>
    </row>
    <row r="26" spans="1:44" x14ac:dyDescent="0.2">
      <c r="A26" s="170">
        <v>21</v>
      </c>
      <c r="B26" s="155" t="str">
        <f>'инд. оценки 1 кл.'!B25</f>
        <v>Салтыков Кирилл</v>
      </c>
      <c r="C26" s="10">
        <v>2</v>
      </c>
      <c r="D26" s="8">
        <v>1</v>
      </c>
      <c r="E26" s="156">
        <v>1</v>
      </c>
      <c r="F26" s="10">
        <v>2</v>
      </c>
      <c r="G26" s="8">
        <v>2</v>
      </c>
      <c r="H26" s="156">
        <v>1</v>
      </c>
      <c r="I26" s="10">
        <v>1</v>
      </c>
      <c r="J26" s="8">
        <v>1</v>
      </c>
      <c r="K26" s="156">
        <v>1</v>
      </c>
      <c r="L26" s="10">
        <v>2</v>
      </c>
      <c r="M26" s="8">
        <v>1</v>
      </c>
      <c r="N26" s="156">
        <v>1</v>
      </c>
      <c r="O26" s="10">
        <v>2</v>
      </c>
      <c r="P26" s="8">
        <v>1</v>
      </c>
      <c r="Q26" s="156">
        <v>1</v>
      </c>
      <c r="R26" s="10">
        <v>2</v>
      </c>
      <c r="S26" s="8">
        <v>2</v>
      </c>
      <c r="T26" s="156">
        <v>1</v>
      </c>
      <c r="U26" s="10">
        <v>2</v>
      </c>
      <c r="V26" s="8">
        <v>1</v>
      </c>
      <c r="W26" s="156">
        <v>1</v>
      </c>
      <c r="X26" s="10">
        <v>2</v>
      </c>
      <c r="Y26" s="8">
        <v>1</v>
      </c>
      <c r="Z26" s="156">
        <v>2</v>
      </c>
      <c r="AA26" s="10">
        <v>1</v>
      </c>
      <c r="AB26" s="8">
        <v>1</v>
      </c>
      <c r="AC26" s="156">
        <v>0</v>
      </c>
      <c r="AD26" s="10">
        <v>2</v>
      </c>
      <c r="AE26" s="8">
        <v>1</v>
      </c>
      <c r="AF26" s="156">
        <v>1</v>
      </c>
      <c r="AG26" s="10">
        <v>1</v>
      </c>
      <c r="AH26" s="8">
        <v>2</v>
      </c>
      <c r="AI26" s="156">
        <v>1</v>
      </c>
      <c r="AJ26" s="10">
        <v>1</v>
      </c>
      <c r="AK26" s="8">
        <v>1</v>
      </c>
      <c r="AL26" s="156">
        <v>1</v>
      </c>
      <c r="AM26" s="10">
        <v>2</v>
      </c>
      <c r="AN26" s="8">
        <v>1</v>
      </c>
      <c r="AO26" s="156">
        <v>1</v>
      </c>
      <c r="AQ26" s="28"/>
      <c r="AR26" s="160"/>
    </row>
    <row r="27" spans="1:44" x14ac:dyDescent="0.2">
      <c r="A27" s="170">
        <v>22</v>
      </c>
      <c r="B27" s="155" t="str">
        <f>'инд. оценки 1 кл.'!B26</f>
        <v>Самойлов Савва</v>
      </c>
      <c r="C27" s="10">
        <v>0</v>
      </c>
      <c r="D27" s="8">
        <v>1</v>
      </c>
      <c r="E27" s="156">
        <v>1</v>
      </c>
      <c r="F27" s="10">
        <v>1</v>
      </c>
      <c r="G27" s="8">
        <v>1</v>
      </c>
      <c r="H27" s="156">
        <v>0</v>
      </c>
      <c r="I27" s="10">
        <v>1</v>
      </c>
      <c r="J27" s="8">
        <v>0</v>
      </c>
      <c r="K27" s="156">
        <v>0</v>
      </c>
      <c r="L27" s="10">
        <v>1</v>
      </c>
      <c r="M27" s="8">
        <v>1</v>
      </c>
      <c r="N27" s="156">
        <v>0</v>
      </c>
      <c r="O27" s="10">
        <v>2</v>
      </c>
      <c r="P27" s="8">
        <v>1</v>
      </c>
      <c r="Q27" s="156">
        <v>1</v>
      </c>
      <c r="R27" s="10">
        <v>2</v>
      </c>
      <c r="S27" s="8">
        <v>1</v>
      </c>
      <c r="T27" s="156">
        <v>1</v>
      </c>
      <c r="U27" s="10">
        <v>1</v>
      </c>
      <c r="V27" s="8">
        <v>1</v>
      </c>
      <c r="W27" s="156">
        <v>1</v>
      </c>
      <c r="X27" s="10">
        <v>1</v>
      </c>
      <c r="Y27" s="8">
        <v>1</v>
      </c>
      <c r="Z27" s="156">
        <v>1</v>
      </c>
      <c r="AA27" s="10">
        <v>1</v>
      </c>
      <c r="AB27" s="8">
        <v>1</v>
      </c>
      <c r="AC27" s="156">
        <v>0</v>
      </c>
      <c r="AD27" s="10">
        <v>1</v>
      </c>
      <c r="AE27" s="8">
        <v>1</v>
      </c>
      <c r="AF27" s="156">
        <v>0</v>
      </c>
      <c r="AG27" s="10">
        <v>0</v>
      </c>
      <c r="AH27" s="8">
        <v>1</v>
      </c>
      <c r="AI27" s="156">
        <v>0</v>
      </c>
      <c r="AJ27" s="10">
        <v>1</v>
      </c>
      <c r="AK27" s="8">
        <v>1</v>
      </c>
      <c r="AL27" s="156">
        <v>1</v>
      </c>
      <c r="AM27" s="10">
        <v>1</v>
      </c>
      <c r="AN27" s="8">
        <v>0</v>
      </c>
      <c r="AO27" s="156">
        <v>1</v>
      </c>
      <c r="AQ27" s="28"/>
      <c r="AR27" s="160"/>
    </row>
    <row r="28" spans="1:44" x14ac:dyDescent="0.2">
      <c r="A28" s="170">
        <v>23</v>
      </c>
      <c r="B28" s="155" t="str">
        <f>'инд. оценки 1 кл.'!B27</f>
        <v>Чолпонкулов Эмир</v>
      </c>
      <c r="C28" s="10">
        <v>2</v>
      </c>
      <c r="D28" s="8">
        <v>1</v>
      </c>
      <c r="E28" s="156">
        <v>0</v>
      </c>
      <c r="F28" s="10">
        <v>2</v>
      </c>
      <c r="G28" s="8">
        <v>1</v>
      </c>
      <c r="H28" s="156">
        <v>1</v>
      </c>
      <c r="I28" s="10">
        <v>2</v>
      </c>
      <c r="J28" s="8">
        <v>1</v>
      </c>
      <c r="K28" s="156">
        <v>1</v>
      </c>
      <c r="L28" s="10">
        <v>2</v>
      </c>
      <c r="M28" s="8">
        <v>2</v>
      </c>
      <c r="N28" s="156">
        <v>2</v>
      </c>
      <c r="O28" s="10">
        <v>2</v>
      </c>
      <c r="P28" s="8">
        <v>1</v>
      </c>
      <c r="Q28" s="156">
        <v>1</v>
      </c>
      <c r="R28" s="10">
        <v>1</v>
      </c>
      <c r="S28" s="8">
        <v>1</v>
      </c>
      <c r="T28" s="156">
        <v>2</v>
      </c>
      <c r="U28" s="10">
        <v>1</v>
      </c>
      <c r="V28" s="8">
        <v>1</v>
      </c>
      <c r="W28" s="156">
        <v>1</v>
      </c>
      <c r="X28" s="10">
        <v>1</v>
      </c>
      <c r="Y28" s="8">
        <v>2</v>
      </c>
      <c r="Z28" s="156">
        <v>0</v>
      </c>
      <c r="AA28" s="10">
        <v>1</v>
      </c>
      <c r="AB28" s="8">
        <v>1</v>
      </c>
      <c r="AC28" s="156">
        <v>1</v>
      </c>
      <c r="AD28" s="10">
        <v>1</v>
      </c>
      <c r="AE28" s="8">
        <v>1</v>
      </c>
      <c r="AF28" s="156">
        <v>2</v>
      </c>
      <c r="AG28" s="10">
        <v>2</v>
      </c>
      <c r="AH28" s="8">
        <v>1</v>
      </c>
      <c r="AI28" s="156">
        <v>2</v>
      </c>
      <c r="AJ28" s="10">
        <v>2</v>
      </c>
      <c r="AK28" s="8">
        <v>1</v>
      </c>
      <c r="AL28" s="156">
        <v>1</v>
      </c>
      <c r="AM28" s="10">
        <v>2</v>
      </c>
      <c r="AN28" s="8">
        <v>2</v>
      </c>
      <c r="AO28" s="156">
        <v>1</v>
      </c>
      <c r="AQ28" s="28"/>
      <c r="AR28" s="160"/>
    </row>
    <row r="29" spans="1:44" x14ac:dyDescent="0.2">
      <c r="A29" s="170">
        <v>24</v>
      </c>
      <c r="B29" s="155" t="str">
        <f>'инд. оценки 1 кл.'!B28</f>
        <v>Шарипов Илья</v>
      </c>
      <c r="C29" s="10">
        <v>0</v>
      </c>
      <c r="D29" s="8">
        <v>1</v>
      </c>
      <c r="E29" s="156">
        <v>1</v>
      </c>
      <c r="F29" s="10">
        <v>0</v>
      </c>
      <c r="G29" s="8">
        <v>1</v>
      </c>
      <c r="H29" s="156">
        <v>0</v>
      </c>
      <c r="I29" s="10">
        <v>1</v>
      </c>
      <c r="J29" s="8">
        <v>1</v>
      </c>
      <c r="K29" s="156">
        <v>0</v>
      </c>
      <c r="L29" s="10">
        <v>1</v>
      </c>
      <c r="M29" s="8">
        <v>1</v>
      </c>
      <c r="N29" s="156">
        <v>1</v>
      </c>
      <c r="O29" s="10">
        <v>1</v>
      </c>
      <c r="P29" s="8">
        <v>1</v>
      </c>
      <c r="Q29" s="156">
        <v>1</v>
      </c>
      <c r="R29" s="10">
        <v>1</v>
      </c>
      <c r="S29" s="8">
        <v>1</v>
      </c>
      <c r="T29" s="156">
        <v>1</v>
      </c>
      <c r="U29" s="10">
        <v>1</v>
      </c>
      <c r="V29" s="8">
        <v>1</v>
      </c>
      <c r="W29" s="156">
        <v>0</v>
      </c>
      <c r="X29" s="10">
        <v>1</v>
      </c>
      <c r="Y29" s="8">
        <v>1</v>
      </c>
      <c r="Z29" s="156">
        <v>1</v>
      </c>
      <c r="AA29" s="10">
        <v>1</v>
      </c>
      <c r="AB29" s="8">
        <v>0</v>
      </c>
      <c r="AC29" s="156">
        <v>1</v>
      </c>
      <c r="AD29" s="10">
        <v>1</v>
      </c>
      <c r="AE29" s="8">
        <v>1</v>
      </c>
      <c r="AF29" s="156">
        <v>0</v>
      </c>
      <c r="AG29" s="10">
        <v>1</v>
      </c>
      <c r="AH29" s="8">
        <v>1</v>
      </c>
      <c r="AI29" s="156">
        <v>0</v>
      </c>
      <c r="AJ29" s="10">
        <v>1</v>
      </c>
      <c r="AK29" s="8">
        <v>1</v>
      </c>
      <c r="AL29" s="156">
        <v>1</v>
      </c>
      <c r="AM29" s="10">
        <v>1</v>
      </c>
      <c r="AN29" s="8">
        <v>0</v>
      </c>
      <c r="AO29" s="156">
        <v>1</v>
      </c>
      <c r="AQ29" s="28"/>
      <c r="AR29" s="160"/>
    </row>
    <row r="30" spans="1:44" x14ac:dyDescent="0.2">
      <c r="A30" s="170">
        <v>25</v>
      </c>
      <c r="B30" s="155">
        <f>'инд. оценки 1 кл.'!B29</f>
        <v>0</v>
      </c>
      <c r="C30" s="10"/>
      <c r="D30" s="8"/>
      <c r="E30" s="156"/>
      <c r="F30" s="10"/>
      <c r="G30" s="8"/>
      <c r="H30" s="156"/>
      <c r="I30" s="10"/>
      <c r="J30" s="8"/>
      <c r="K30" s="156"/>
      <c r="L30" s="10"/>
      <c r="M30" s="8"/>
      <c r="N30" s="156"/>
      <c r="O30" s="10"/>
      <c r="P30" s="8"/>
      <c r="Q30" s="156"/>
      <c r="R30" s="10"/>
      <c r="S30" s="8"/>
      <c r="T30" s="156"/>
      <c r="U30" s="10"/>
      <c r="V30" s="8"/>
      <c r="W30" s="156"/>
      <c r="X30" s="10"/>
      <c r="Y30" s="8"/>
      <c r="Z30" s="156"/>
      <c r="AA30" s="10"/>
      <c r="AB30" s="8"/>
      <c r="AC30" s="156"/>
      <c r="AD30" s="10"/>
      <c r="AE30" s="8"/>
      <c r="AF30" s="156"/>
      <c r="AG30" s="10"/>
      <c r="AH30" s="8"/>
      <c r="AI30" s="156"/>
      <c r="AJ30" s="10"/>
      <c r="AK30" s="8"/>
      <c r="AL30" s="156"/>
      <c r="AM30" s="10"/>
      <c r="AN30" s="8"/>
      <c r="AO30" s="156"/>
      <c r="AQ30" s="28"/>
      <c r="AR30" s="160"/>
    </row>
    <row r="31" spans="1:44" x14ac:dyDescent="0.2">
      <c r="A31" s="170">
        <v>26</v>
      </c>
      <c r="B31" s="155">
        <f>'инд. оценки 1 кл.'!B30</f>
        <v>0</v>
      </c>
      <c r="C31" s="10"/>
      <c r="D31" s="8"/>
      <c r="E31" s="156"/>
      <c r="F31" s="10"/>
      <c r="G31" s="8"/>
      <c r="H31" s="156"/>
      <c r="I31" s="10"/>
      <c r="J31" s="8"/>
      <c r="K31" s="156"/>
      <c r="L31" s="10"/>
      <c r="M31" s="8"/>
      <c r="N31" s="156"/>
      <c r="O31" s="10"/>
      <c r="P31" s="8"/>
      <c r="Q31" s="156"/>
      <c r="R31" s="10"/>
      <c r="S31" s="8"/>
      <c r="T31" s="156"/>
      <c r="U31" s="10"/>
      <c r="V31" s="8"/>
      <c r="W31" s="156"/>
      <c r="X31" s="10"/>
      <c r="Y31" s="8"/>
      <c r="Z31" s="156"/>
      <c r="AA31" s="10"/>
      <c r="AB31" s="8"/>
      <c r="AC31" s="156"/>
      <c r="AD31" s="10"/>
      <c r="AE31" s="8"/>
      <c r="AF31" s="156"/>
      <c r="AG31" s="10"/>
      <c r="AH31" s="8"/>
      <c r="AI31" s="156"/>
      <c r="AJ31" s="10"/>
      <c r="AK31" s="8"/>
      <c r="AL31" s="156"/>
      <c r="AM31" s="10"/>
      <c r="AN31" s="8"/>
      <c r="AO31" s="156"/>
      <c r="AQ31" s="160"/>
      <c r="AR31" s="160"/>
    </row>
    <row r="32" spans="1:44" x14ac:dyDescent="0.2">
      <c r="A32" s="170">
        <v>27</v>
      </c>
      <c r="B32" s="155">
        <f>'инд. оценки 1 кл.'!B31</f>
        <v>0</v>
      </c>
      <c r="C32" s="10"/>
      <c r="D32" s="8"/>
      <c r="E32" s="156"/>
      <c r="F32" s="10"/>
      <c r="G32" s="8"/>
      <c r="H32" s="156"/>
      <c r="I32" s="10"/>
      <c r="J32" s="8"/>
      <c r="K32" s="156"/>
      <c r="L32" s="10"/>
      <c r="M32" s="8"/>
      <c r="N32" s="156"/>
      <c r="O32" s="10"/>
      <c r="P32" s="8"/>
      <c r="Q32" s="156"/>
      <c r="R32" s="10"/>
      <c r="S32" s="8"/>
      <c r="T32" s="156"/>
      <c r="U32" s="10"/>
      <c r="V32" s="8"/>
      <c r="W32" s="156"/>
      <c r="X32" s="10"/>
      <c r="Y32" s="8"/>
      <c r="Z32" s="156"/>
      <c r="AA32" s="10"/>
      <c r="AB32" s="8"/>
      <c r="AC32" s="156"/>
      <c r="AD32" s="10"/>
      <c r="AE32" s="8"/>
      <c r="AF32" s="156"/>
      <c r="AG32" s="10"/>
      <c r="AH32" s="8"/>
      <c r="AI32" s="156"/>
      <c r="AJ32" s="10"/>
      <c r="AK32" s="8"/>
      <c r="AL32" s="156"/>
      <c r="AM32" s="10"/>
      <c r="AN32" s="8"/>
      <c r="AO32" s="156"/>
    </row>
    <row r="33" spans="1:41" x14ac:dyDescent="0.2">
      <c r="A33" s="170">
        <v>28</v>
      </c>
      <c r="B33" s="155">
        <f>'инд. оценки 1 кл.'!B32</f>
        <v>0</v>
      </c>
      <c r="C33" s="10"/>
      <c r="D33" s="8"/>
      <c r="E33" s="156"/>
      <c r="F33" s="10"/>
      <c r="G33" s="8"/>
      <c r="H33" s="156"/>
      <c r="I33" s="10"/>
      <c r="J33" s="8"/>
      <c r="K33" s="156"/>
      <c r="L33" s="10"/>
      <c r="M33" s="8"/>
      <c r="N33" s="156"/>
      <c r="O33" s="10"/>
      <c r="P33" s="8"/>
      <c r="Q33" s="156"/>
      <c r="R33" s="10"/>
      <c r="S33" s="8"/>
      <c r="T33" s="156"/>
      <c r="U33" s="10"/>
      <c r="V33" s="8"/>
      <c r="W33" s="156"/>
      <c r="X33" s="10"/>
      <c r="Y33" s="8"/>
      <c r="Z33" s="156"/>
      <c r="AA33" s="10"/>
      <c r="AB33" s="8"/>
      <c r="AC33" s="156"/>
      <c r="AD33" s="10"/>
      <c r="AE33" s="8"/>
      <c r="AF33" s="156"/>
      <c r="AG33" s="10"/>
      <c r="AH33" s="8"/>
      <c r="AI33" s="156"/>
      <c r="AJ33" s="10"/>
      <c r="AK33" s="8"/>
      <c r="AL33" s="156"/>
      <c r="AM33" s="10"/>
      <c r="AN33" s="8"/>
      <c r="AO33" s="156"/>
    </row>
    <row r="34" spans="1:41" x14ac:dyDescent="0.2">
      <c r="A34" s="170">
        <v>29</v>
      </c>
      <c r="B34" s="155">
        <f>'инд. оценки 1 кл.'!B33</f>
        <v>0</v>
      </c>
      <c r="C34" s="10"/>
      <c r="D34" s="8"/>
      <c r="E34" s="156"/>
      <c r="F34" s="10"/>
      <c r="G34" s="8"/>
      <c r="H34" s="156"/>
      <c r="I34" s="10"/>
      <c r="J34" s="8"/>
      <c r="K34" s="156"/>
      <c r="L34" s="10"/>
      <c r="M34" s="8"/>
      <c r="N34" s="156"/>
      <c r="O34" s="10"/>
      <c r="P34" s="8"/>
      <c r="Q34" s="156"/>
      <c r="R34" s="10"/>
      <c r="S34" s="8"/>
      <c r="T34" s="156"/>
      <c r="U34" s="10"/>
      <c r="V34" s="8"/>
      <c r="W34" s="156"/>
      <c r="X34" s="10"/>
      <c r="Y34" s="8"/>
      <c r="Z34" s="156"/>
      <c r="AA34" s="10"/>
      <c r="AB34" s="8"/>
      <c r="AC34" s="156"/>
      <c r="AD34" s="10"/>
      <c r="AE34" s="8"/>
      <c r="AF34" s="156"/>
      <c r="AG34" s="10"/>
      <c r="AH34" s="8"/>
      <c r="AI34" s="156"/>
      <c r="AJ34" s="10"/>
      <c r="AK34" s="8"/>
      <c r="AL34" s="156"/>
      <c r="AM34" s="10"/>
      <c r="AN34" s="8"/>
      <c r="AO34" s="156"/>
    </row>
    <row r="35" spans="1:41" x14ac:dyDescent="0.2">
      <c r="A35" s="170">
        <v>30</v>
      </c>
      <c r="B35" s="155">
        <f>'инд. оценки 1 кл.'!B34</f>
        <v>0</v>
      </c>
      <c r="C35" s="10"/>
      <c r="D35" s="8"/>
      <c r="E35" s="156"/>
      <c r="F35" s="10"/>
      <c r="G35" s="8"/>
      <c r="H35" s="156"/>
      <c r="I35" s="10"/>
      <c r="J35" s="8"/>
      <c r="K35" s="156"/>
      <c r="L35" s="10"/>
      <c r="M35" s="8"/>
      <c r="N35" s="156"/>
      <c r="O35" s="10"/>
      <c r="P35" s="8"/>
      <c r="Q35" s="156"/>
      <c r="R35" s="10"/>
      <c r="S35" s="8"/>
      <c r="T35" s="156"/>
      <c r="U35" s="10"/>
      <c r="V35" s="8"/>
      <c r="W35" s="156"/>
      <c r="X35" s="10"/>
      <c r="Y35" s="8"/>
      <c r="Z35" s="156"/>
      <c r="AA35" s="10"/>
      <c r="AB35" s="8"/>
      <c r="AC35" s="156"/>
      <c r="AD35" s="10"/>
      <c r="AE35" s="8"/>
      <c r="AF35" s="156"/>
      <c r="AG35" s="10"/>
      <c r="AH35" s="8"/>
      <c r="AI35" s="156"/>
      <c r="AJ35" s="10"/>
      <c r="AK35" s="8"/>
      <c r="AL35" s="156"/>
      <c r="AM35" s="10"/>
      <c r="AN35" s="8"/>
      <c r="AO35" s="156"/>
    </row>
    <row r="36" spans="1:41" x14ac:dyDescent="0.2">
      <c r="A36" s="170">
        <v>31</v>
      </c>
      <c r="B36" s="155">
        <f>'инд. оценки 1 кл.'!B35</f>
        <v>0</v>
      </c>
      <c r="C36" s="10"/>
      <c r="D36" s="8"/>
      <c r="E36" s="156"/>
      <c r="F36" s="10"/>
      <c r="G36" s="8"/>
      <c r="H36" s="156"/>
      <c r="I36" s="10"/>
      <c r="J36" s="8"/>
      <c r="K36" s="156"/>
      <c r="L36" s="10"/>
      <c r="M36" s="8"/>
      <c r="N36" s="156"/>
      <c r="O36" s="10"/>
      <c r="P36" s="8"/>
      <c r="Q36" s="156"/>
      <c r="R36" s="10"/>
      <c r="S36" s="8"/>
      <c r="T36" s="156"/>
      <c r="U36" s="10"/>
      <c r="V36" s="8"/>
      <c r="W36" s="156"/>
      <c r="X36" s="10"/>
      <c r="Y36" s="8"/>
      <c r="Z36" s="156"/>
      <c r="AA36" s="10"/>
      <c r="AB36" s="8"/>
      <c r="AC36" s="156"/>
      <c r="AD36" s="10"/>
      <c r="AE36" s="8"/>
      <c r="AF36" s="156"/>
      <c r="AG36" s="10"/>
      <c r="AH36" s="8"/>
      <c r="AI36" s="156"/>
      <c r="AJ36" s="10"/>
      <c r="AK36" s="8"/>
      <c r="AL36" s="156"/>
      <c r="AM36" s="10"/>
      <c r="AN36" s="8"/>
      <c r="AO36" s="156"/>
    </row>
    <row r="37" spans="1:41" x14ac:dyDescent="0.2">
      <c r="A37" s="170">
        <v>32</v>
      </c>
      <c r="B37" s="155">
        <f>'инд. оценки 1 кл.'!B36</f>
        <v>0</v>
      </c>
      <c r="C37" s="10"/>
      <c r="D37" s="8"/>
      <c r="E37" s="156"/>
      <c r="F37" s="10"/>
      <c r="G37" s="8"/>
      <c r="H37" s="156"/>
      <c r="I37" s="10"/>
      <c r="J37" s="8"/>
      <c r="K37" s="156"/>
      <c r="L37" s="10"/>
      <c r="M37" s="8"/>
      <c r="N37" s="156"/>
      <c r="O37" s="10"/>
      <c r="P37" s="8"/>
      <c r="Q37" s="156"/>
      <c r="R37" s="10"/>
      <c r="S37" s="8"/>
      <c r="T37" s="156"/>
      <c r="U37" s="10"/>
      <c r="V37" s="8"/>
      <c r="W37" s="156"/>
      <c r="X37" s="10"/>
      <c r="Y37" s="8"/>
      <c r="Z37" s="156"/>
      <c r="AA37" s="10"/>
      <c r="AB37" s="8"/>
      <c r="AC37" s="156"/>
      <c r="AD37" s="10"/>
      <c r="AE37" s="8"/>
      <c r="AF37" s="156"/>
      <c r="AG37" s="10"/>
      <c r="AH37" s="8"/>
      <c r="AI37" s="156"/>
      <c r="AJ37" s="10"/>
      <c r="AK37" s="8"/>
      <c r="AL37" s="156"/>
      <c r="AM37" s="10"/>
      <c r="AN37" s="8"/>
      <c r="AO37" s="156"/>
    </row>
    <row r="38" spans="1:41" x14ac:dyDescent="0.2">
      <c r="A38" s="170">
        <v>33</v>
      </c>
      <c r="B38" s="155">
        <f>'инд. оценки 1 кл.'!B37</f>
        <v>0</v>
      </c>
      <c r="C38" s="10"/>
      <c r="D38" s="8"/>
      <c r="E38" s="156"/>
      <c r="F38" s="10"/>
      <c r="G38" s="8"/>
      <c r="H38" s="156"/>
      <c r="I38" s="10"/>
      <c r="J38" s="8"/>
      <c r="K38" s="156"/>
      <c r="L38" s="10"/>
      <c r="M38" s="8"/>
      <c r="N38" s="156"/>
      <c r="O38" s="10"/>
      <c r="P38" s="8"/>
      <c r="Q38" s="156"/>
      <c r="R38" s="10"/>
      <c r="S38" s="8"/>
      <c r="T38" s="156"/>
      <c r="U38" s="10"/>
      <c r="V38" s="8"/>
      <c r="W38" s="156"/>
      <c r="X38" s="10"/>
      <c r="Y38" s="8"/>
      <c r="Z38" s="156"/>
      <c r="AA38" s="10"/>
      <c r="AB38" s="8"/>
      <c r="AC38" s="156"/>
      <c r="AD38" s="10"/>
      <c r="AE38" s="8"/>
      <c r="AF38" s="156"/>
      <c r="AG38" s="10"/>
      <c r="AH38" s="8"/>
      <c r="AI38" s="156"/>
      <c r="AJ38" s="10"/>
      <c r="AK38" s="8"/>
      <c r="AL38" s="156"/>
      <c r="AM38" s="10"/>
      <c r="AN38" s="8"/>
      <c r="AO38" s="156"/>
    </row>
    <row r="39" spans="1:41" x14ac:dyDescent="0.2">
      <c r="A39" s="170">
        <v>34</v>
      </c>
      <c r="B39" s="155">
        <f>'инд. оценки 1 кл.'!B38</f>
        <v>0</v>
      </c>
      <c r="C39" s="10"/>
      <c r="D39" s="8"/>
      <c r="E39" s="156"/>
      <c r="F39" s="10"/>
      <c r="G39" s="8"/>
      <c r="H39" s="156"/>
      <c r="I39" s="10"/>
      <c r="J39" s="8"/>
      <c r="K39" s="156"/>
      <c r="L39" s="10"/>
      <c r="M39" s="8"/>
      <c r="N39" s="156"/>
      <c r="O39" s="10"/>
      <c r="P39" s="8"/>
      <c r="Q39" s="156"/>
      <c r="R39" s="10"/>
      <c r="S39" s="8"/>
      <c r="T39" s="156"/>
      <c r="U39" s="10"/>
      <c r="V39" s="8"/>
      <c r="W39" s="156"/>
      <c r="X39" s="10"/>
      <c r="Y39" s="8"/>
      <c r="Z39" s="156"/>
      <c r="AA39" s="10"/>
      <c r="AB39" s="8"/>
      <c r="AC39" s="156"/>
      <c r="AD39" s="10"/>
      <c r="AE39" s="8"/>
      <c r="AF39" s="156"/>
      <c r="AG39" s="10"/>
      <c r="AH39" s="8"/>
      <c r="AI39" s="156"/>
      <c r="AJ39" s="10"/>
      <c r="AK39" s="8"/>
      <c r="AL39" s="156"/>
      <c r="AM39" s="10"/>
      <c r="AN39" s="8"/>
      <c r="AO39" s="156"/>
    </row>
    <row r="40" spans="1:41" ht="13.5" thickBot="1" x14ac:dyDescent="0.25">
      <c r="A40" s="190">
        <v>35</v>
      </c>
      <c r="B40" s="155">
        <f>'инд. оценки 1 кл.'!B39</f>
        <v>0</v>
      </c>
      <c r="C40" s="45"/>
      <c r="D40" s="209"/>
      <c r="E40" s="198"/>
      <c r="F40" s="45"/>
      <c r="G40" s="209"/>
      <c r="H40" s="198"/>
      <c r="I40" s="45"/>
      <c r="J40" s="209"/>
      <c r="K40" s="198"/>
      <c r="L40" s="45"/>
      <c r="M40" s="209"/>
      <c r="N40" s="198"/>
      <c r="O40" s="45"/>
      <c r="P40" s="209"/>
      <c r="Q40" s="198"/>
      <c r="R40" s="45"/>
      <c r="S40" s="209"/>
      <c r="T40" s="198"/>
      <c r="U40" s="45"/>
      <c r="V40" s="209"/>
      <c r="W40" s="198"/>
      <c r="X40" s="45"/>
      <c r="Y40" s="209"/>
      <c r="Z40" s="198"/>
      <c r="AA40" s="45"/>
      <c r="AB40" s="209"/>
      <c r="AC40" s="198"/>
      <c r="AD40" s="45"/>
      <c r="AE40" s="209"/>
      <c r="AF40" s="198"/>
      <c r="AG40" s="45"/>
      <c r="AH40" s="209"/>
      <c r="AI40" s="198"/>
      <c r="AJ40" s="45"/>
      <c r="AK40" s="209"/>
      <c r="AL40" s="198"/>
      <c r="AM40" s="45"/>
      <c r="AN40" s="209"/>
      <c r="AO40" s="198"/>
    </row>
  </sheetData>
  <sheetProtection password="CF36" sheet="1" formatCells="0" formatColumns="0" formatRows="0"/>
  <mergeCells count="24">
    <mergeCell ref="A4:A5"/>
    <mergeCell ref="B4:B5"/>
    <mergeCell ref="C4:E4"/>
    <mergeCell ref="F4:H4"/>
    <mergeCell ref="L4:N4"/>
    <mergeCell ref="R4:T4"/>
    <mergeCell ref="I3:K3"/>
    <mergeCell ref="L3:AC3"/>
    <mergeCell ref="AD3:AF3"/>
    <mergeCell ref="AG3:AO3"/>
    <mergeCell ref="U4:W4"/>
    <mergeCell ref="X4:Z4"/>
    <mergeCell ref="AA4:AC4"/>
    <mergeCell ref="AD4:AF4"/>
    <mergeCell ref="I4:K4"/>
    <mergeCell ref="AG4:AI4"/>
    <mergeCell ref="AJ4:AL4"/>
    <mergeCell ref="AM4:AO4"/>
    <mergeCell ref="O4:Q4"/>
    <mergeCell ref="A1:AO1"/>
    <mergeCell ref="C2:K2"/>
    <mergeCell ref="L2:AF2"/>
    <mergeCell ref="AG2:AO2"/>
    <mergeCell ref="C3:H3"/>
  </mergeCells>
  <phoneticPr fontId="3" type="noConversion"/>
  <conditionalFormatting sqref="B6:B40">
    <cfRule type="cellIs" dxfId="350" priority="1" stopIfTrue="1" operator="equal">
      <formula>0</formula>
    </cfRule>
  </conditionalFormatting>
  <pageMargins left="0.31496062992125984" right="0.31496062992125984" top="0.15748031496062992" bottom="0.15748031496062992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002060"/>
  </sheetPr>
  <dimension ref="A1:AQ43"/>
  <sheetViews>
    <sheetView workbookViewId="0">
      <selection activeCell="A20" sqref="A20"/>
    </sheetView>
  </sheetViews>
  <sheetFormatPr defaultColWidth="8.7109375" defaultRowHeight="12.75" x14ac:dyDescent="0.2"/>
  <cols>
    <col min="1" max="1" width="19.42578125" style="2" customWidth="1"/>
    <col min="2" max="40" width="3" customWidth="1"/>
  </cols>
  <sheetData>
    <row r="1" spans="1:43" ht="15.75" thickBot="1" x14ac:dyDescent="0.3">
      <c r="A1" s="351" t="s">
        <v>74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</row>
    <row r="2" spans="1:43" s="3" customFormat="1" ht="18.75" x14ac:dyDescent="0.2">
      <c r="A2" s="352" t="s">
        <v>37</v>
      </c>
      <c r="B2" s="356" t="s">
        <v>18</v>
      </c>
      <c r="C2" s="357"/>
      <c r="D2" s="357"/>
      <c r="E2" s="357"/>
      <c r="F2" s="357"/>
      <c r="G2" s="357"/>
      <c r="H2" s="357"/>
      <c r="I2" s="357"/>
      <c r="J2" s="358"/>
      <c r="K2" s="356" t="s">
        <v>19</v>
      </c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8"/>
      <c r="AF2" s="362" t="s">
        <v>34</v>
      </c>
      <c r="AG2" s="357"/>
      <c r="AH2" s="357"/>
      <c r="AI2" s="357"/>
      <c r="AJ2" s="357"/>
      <c r="AK2" s="357"/>
      <c r="AL2" s="357"/>
      <c r="AM2" s="357"/>
      <c r="AN2" s="358"/>
      <c r="AO2" s="5"/>
      <c r="AP2" s="5"/>
      <c r="AQ2" s="5"/>
    </row>
    <row r="3" spans="1:43" s="3" customFormat="1" ht="18.75" x14ac:dyDescent="0.2">
      <c r="A3" s="353"/>
      <c r="B3" s="342" t="s">
        <v>87</v>
      </c>
      <c r="C3" s="343"/>
      <c r="D3" s="343"/>
      <c r="E3" s="343"/>
      <c r="F3" s="343"/>
      <c r="G3" s="343"/>
      <c r="H3" s="343" t="s">
        <v>86</v>
      </c>
      <c r="I3" s="343"/>
      <c r="J3" s="347"/>
      <c r="K3" s="342" t="s">
        <v>87</v>
      </c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 t="s">
        <v>86</v>
      </c>
      <c r="AD3" s="343"/>
      <c r="AE3" s="347"/>
      <c r="AF3" s="348" t="s">
        <v>86</v>
      </c>
      <c r="AG3" s="343"/>
      <c r="AH3" s="343"/>
      <c r="AI3" s="343"/>
      <c r="AJ3" s="343"/>
      <c r="AK3" s="343"/>
      <c r="AL3" s="343"/>
      <c r="AM3" s="343"/>
      <c r="AN3" s="347"/>
      <c r="AO3" s="5"/>
      <c r="AP3" s="5"/>
      <c r="AQ3" s="5"/>
    </row>
    <row r="4" spans="1:43" ht="78" customHeight="1" x14ac:dyDescent="0.2">
      <c r="A4" s="359" t="s">
        <v>1</v>
      </c>
      <c r="B4" s="361" t="s">
        <v>2</v>
      </c>
      <c r="C4" s="354"/>
      <c r="D4" s="354"/>
      <c r="E4" s="354" t="s">
        <v>3</v>
      </c>
      <c r="F4" s="354"/>
      <c r="G4" s="354"/>
      <c r="H4" s="354" t="s">
        <v>13</v>
      </c>
      <c r="I4" s="354"/>
      <c r="J4" s="355"/>
      <c r="K4" s="361" t="s">
        <v>4</v>
      </c>
      <c r="L4" s="354"/>
      <c r="M4" s="354"/>
      <c r="N4" s="354" t="s">
        <v>5</v>
      </c>
      <c r="O4" s="354"/>
      <c r="P4" s="354"/>
      <c r="Q4" s="354" t="s">
        <v>36</v>
      </c>
      <c r="R4" s="354"/>
      <c r="S4" s="354"/>
      <c r="T4" s="354" t="s">
        <v>40</v>
      </c>
      <c r="U4" s="354"/>
      <c r="V4" s="354"/>
      <c r="W4" s="354" t="s">
        <v>35</v>
      </c>
      <c r="X4" s="354"/>
      <c r="Y4" s="354"/>
      <c r="Z4" s="354" t="s">
        <v>8</v>
      </c>
      <c r="AA4" s="354"/>
      <c r="AB4" s="354"/>
      <c r="AC4" s="354" t="s">
        <v>17</v>
      </c>
      <c r="AD4" s="354"/>
      <c r="AE4" s="355"/>
      <c r="AF4" s="363" t="s">
        <v>14</v>
      </c>
      <c r="AG4" s="354"/>
      <c r="AH4" s="354"/>
      <c r="AI4" s="354" t="s">
        <v>15</v>
      </c>
      <c r="AJ4" s="354"/>
      <c r="AK4" s="354"/>
      <c r="AL4" s="354" t="s">
        <v>16</v>
      </c>
      <c r="AM4" s="354"/>
      <c r="AN4" s="355"/>
      <c r="AO4" s="36"/>
      <c r="AP4" s="36"/>
      <c r="AQ4" s="36"/>
    </row>
    <row r="5" spans="1:43" ht="15.75" thickBot="1" x14ac:dyDescent="0.3">
      <c r="A5" s="360"/>
      <c r="B5" s="89" t="s">
        <v>11</v>
      </c>
      <c r="C5" s="90" t="s">
        <v>12</v>
      </c>
      <c r="D5" s="91" t="s">
        <v>31</v>
      </c>
      <c r="E5" s="90" t="s">
        <v>11</v>
      </c>
      <c r="F5" s="90" t="s">
        <v>12</v>
      </c>
      <c r="G5" s="91" t="s">
        <v>31</v>
      </c>
      <c r="H5" s="90" t="s">
        <v>11</v>
      </c>
      <c r="I5" s="90" t="s">
        <v>12</v>
      </c>
      <c r="J5" s="92" t="s">
        <v>31</v>
      </c>
      <c r="K5" s="89" t="s">
        <v>11</v>
      </c>
      <c r="L5" s="90" t="s">
        <v>12</v>
      </c>
      <c r="M5" s="91" t="s">
        <v>31</v>
      </c>
      <c r="N5" s="90" t="s">
        <v>11</v>
      </c>
      <c r="O5" s="90" t="s">
        <v>12</v>
      </c>
      <c r="P5" s="91" t="s">
        <v>31</v>
      </c>
      <c r="Q5" s="90" t="s">
        <v>11</v>
      </c>
      <c r="R5" s="90" t="s">
        <v>12</v>
      </c>
      <c r="S5" s="91" t="s">
        <v>31</v>
      </c>
      <c r="T5" s="90" t="s">
        <v>11</v>
      </c>
      <c r="U5" s="90" t="s">
        <v>12</v>
      </c>
      <c r="V5" s="91" t="s">
        <v>31</v>
      </c>
      <c r="W5" s="90" t="s">
        <v>11</v>
      </c>
      <c r="X5" s="90" t="s">
        <v>12</v>
      </c>
      <c r="Y5" s="91" t="s">
        <v>31</v>
      </c>
      <c r="Z5" s="90" t="s">
        <v>11</v>
      </c>
      <c r="AA5" s="90" t="s">
        <v>12</v>
      </c>
      <c r="AB5" s="91" t="s">
        <v>31</v>
      </c>
      <c r="AC5" s="90" t="s">
        <v>11</v>
      </c>
      <c r="AD5" s="90" t="s">
        <v>12</v>
      </c>
      <c r="AE5" s="92" t="s">
        <v>31</v>
      </c>
      <c r="AF5" s="93" t="s">
        <v>83</v>
      </c>
      <c r="AG5" s="90" t="s">
        <v>12</v>
      </c>
      <c r="AH5" s="91" t="s">
        <v>31</v>
      </c>
      <c r="AI5" s="90" t="s">
        <v>11</v>
      </c>
      <c r="AJ5" s="90" t="s">
        <v>12</v>
      </c>
      <c r="AK5" s="91" t="s">
        <v>31</v>
      </c>
      <c r="AL5" s="90" t="s">
        <v>11</v>
      </c>
      <c r="AM5" s="90" t="s">
        <v>12</v>
      </c>
      <c r="AN5" s="92" t="s">
        <v>31</v>
      </c>
    </row>
    <row r="6" spans="1:43" ht="11.25" customHeight="1" x14ac:dyDescent="0.2">
      <c r="A6" s="142" t="str">
        <f>'Первичные данные 2 кл.'!B6</f>
        <v>Афонина Виктория</v>
      </c>
      <c r="B6" s="115">
        <f>IF(A6=0," ",IF(ISBLANK('Первичные данные 2 кл.'!C6)=TRUE," ",SUM('Первичные данные 2 кл.'!C6:D6)))</f>
        <v>1</v>
      </c>
      <c r="C6" s="116">
        <f>IF(A6=0," ",IF(ISBLANK('Первичные данные 2 кл.'!C6)=TRUE," ",'Первичные данные 2 кл.'!E6))</f>
        <v>0</v>
      </c>
      <c r="D6" s="116">
        <f>IF(A6=0," ",IF(ISBLANK('Первичные данные 2 кл.'!C6)=TRUE," ",B6+C6))</f>
        <v>1</v>
      </c>
      <c r="E6" s="116">
        <f>IF(A6=0," ",IF(ISBLANK('Первичные данные 2 кл.'!C6)=TRUE," ",SUM('Первичные данные 2 кл.'!F6:G6)))</f>
        <v>0</v>
      </c>
      <c r="F6" s="116">
        <f>IF(A6=0," ",IF(ISBLANK('Первичные данные 2 кл.'!C6)=TRUE," ",'Первичные данные 2 кл.'!H6))</f>
        <v>0</v>
      </c>
      <c r="G6" s="116">
        <f>IF(A6=0," ",IF(ISBLANK('Первичные данные 2 кл.'!C6)=TRUE," ",E6+F6))</f>
        <v>0</v>
      </c>
      <c r="H6" s="116">
        <f>IF(A6=0," ",IF(ISBLANK('Первичные данные 2 кл.'!C6)=TRUE," ",SUM('Первичные данные 2 кл.'!I6:J6)))</f>
        <v>0</v>
      </c>
      <c r="I6" s="116">
        <f>IF(A6=0," ",IF(ISBLANK('Первичные данные 2 кл.'!C6)=TRUE," ",'Первичные данные 2 кл.'!K6))</f>
        <v>1</v>
      </c>
      <c r="J6" s="117">
        <f>IF(A6=0," ",IF(ISBLANK('Первичные данные 2 кл.'!C6)=TRUE," ",H6+I6))</f>
        <v>1</v>
      </c>
      <c r="K6" s="115">
        <f>IF(A6=0," ",IF(ISBLANK('Первичные данные 2 кл.'!C6)=TRUE," ",SUM('Первичные данные 2 кл.'!L6:M6)))</f>
        <v>1</v>
      </c>
      <c r="L6" s="116">
        <f>IF(A6=0," ",IF(ISBLANK('Первичные данные 2 кл.'!C6)=TRUE," ",'Первичные данные 2 кл.'!N6))</f>
        <v>0</v>
      </c>
      <c r="M6" s="116">
        <f>IF(A6=0," ",IF(ISBLANK('Первичные данные 2 кл.'!C6)=TRUE," ",K6+L6))</f>
        <v>1</v>
      </c>
      <c r="N6" s="116">
        <f>IF(A6=0," ",IF(ISBLANK('Первичные данные 2 кл.'!C6)=TRUE," ",SUM('Первичные данные 2 кл.'!O6:P6)))</f>
        <v>2</v>
      </c>
      <c r="O6" s="116">
        <f>IF(A6=0," ",IF(ISBLANK('Первичные данные 2 кл.'!C6)=TRUE," ",'Первичные данные 2 кл.'!Q6))</f>
        <v>1</v>
      </c>
      <c r="P6" s="116">
        <f>IF(A6=0," ",IF(ISBLANK('Первичные данные 2 кл.'!C6)=TRUE," ",N6+O6))</f>
        <v>3</v>
      </c>
      <c r="Q6" s="116">
        <f>IF(A6=0," ",IF(ISBLANK('Первичные данные 2 кл.'!C6)=TRUE," ",SUM('Первичные данные 2 кл.'!R6:S6)))</f>
        <v>2</v>
      </c>
      <c r="R6" s="116">
        <f>IF(A6=0," ",IF(ISBLANK('Первичные данные 2 кл.'!C6)=TRUE," ",'Первичные данные 2 кл.'!T6))</f>
        <v>0</v>
      </c>
      <c r="S6" s="116">
        <f>IF(A6=0," ",IF(ISBLANK('Первичные данные 2 кл.'!C6)=TRUE," ",Q6+R6))</f>
        <v>2</v>
      </c>
      <c r="T6" s="116">
        <f>IF(A6=0," ",IF(ISBLANK('Первичные данные 2 кл.'!C6)=TRUE," ",SUM('Первичные данные 2 кл.'!U6:V6)))</f>
        <v>0</v>
      </c>
      <c r="U6" s="116">
        <f>IF(A6=0," ",IF(ISBLANK('Первичные данные 2 кл.'!C6)=TRUE," ",'Первичные данные 2 кл.'!W6))</f>
        <v>0</v>
      </c>
      <c r="V6" s="116">
        <f>IF(A6=0," ",IF(ISBLANK('Первичные данные 2 кл.'!C6)=TRUE," ",T6+U6))</f>
        <v>0</v>
      </c>
      <c r="W6" s="116">
        <f>IF(A6=0," ",IF(ISBLANK('Первичные данные 2 кл.'!C6)=TRUE," ",SUM('Первичные данные 2 кл.'!X6:Y6)))</f>
        <v>1</v>
      </c>
      <c r="X6" s="116">
        <f>IF(A6=0," ",IF(ISBLANK('Первичные данные 2 кл.'!C6)=TRUE," ",'Первичные данные 2 кл.'!Z6))</f>
        <v>0</v>
      </c>
      <c r="Y6" s="116">
        <f>IF(A6=0," ",IF(ISBLANK('Первичные данные 2 кл.'!C6)=TRUE," ",W6+X6))</f>
        <v>1</v>
      </c>
      <c r="Z6" s="116">
        <f>IF(A6=0," ",IF(ISBLANK('Первичные данные 2 кл.'!C6)=TRUE," ",SUM('Первичные данные 2 кл.'!AA6:AB6)))</f>
        <v>1</v>
      </c>
      <c r="AA6" s="116">
        <f>IF(A6=0," ",IF(ISBLANK('Первичные данные 2 кл.'!C6)=TRUE," ",'Первичные данные 2 кл.'!AC6))</f>
        <v>0</v>
      </c>
      <c r="AB6" s="116">
        <f>IF(A6=0," ",IF(ISBLANK('Первичные данные 2 кл.'!C6)=TRUE," ",Z6+AA6))</f>
        <v>1</v>
      </c>
      <c r="AC6" s="116">
        <f>IF(A6=0," ",IF(ISBLANK('Первичные данные 2 кл.'!C6)=TRUE," ",SUM('Первичные данные 2 кл.'!AD6:AE6)))</f>
        <v>3</v>
      </c>
      <c r="AD6" s="116">
        <f>IF(A6=0," ",IF(ISBLANK('Первичные данные 2 кл.'!C6)=TRUE," ",'Первичные данные 2 кл.'!AF6))</f>
        <v>1</v>
      </c>
      <c r="AE6" s="117">
        <f>IF(A6=0," ",IF(ISBLANK('Первичные данные 2 кл.'!C6)=TRUE," ",AC6+AD6))</f>
        <v>4</v>
      </c>
      <c r="AF6" s="118">
        <f>IF(A6=0," ",IF(ISBLANK('Первичные данные 2 кл.'!C6)=TRUE," ",SUM('Первичные данные 2 кл.'!AG6:AH6)))</f>
        <v>2</v>
      </c>
      <c r="AG6" s="116">
        <f>IF(A6=0," ",IF(ISBLANK('Первичные данные 2 кл.'!C6)=TRUE," ",'Первичные данные 2 кл.'!AI6))</f>
        <v>0</v>
      </c>
      <c r="AH6" s="116">
        <f>IF(A6=0," ",IF(ISBLANK('Первичные данные 2 кл.'!C6)=TRUE," ",AF6+AG6))</f>
        <v>2</v>
      </c>
      <c r="AI6" s="116">
        <f>IF(A6=0," ",IF(ISBLANK('Первичные данные 2 кл.'!C6)=TRUE," ",SUM('Первичные данные 2 кл.'!AJ6:AK6)))</f>
        <v>2</v>
      </c>
      <c r="AJ6" s="116">
        <f>IF(A6=0," ",IF(ISBLANK('Первичные данные 2 кл.'!C6)=TRUE," ",'Первичные данные 2 кл.'!AL6))</f>
        <v>0</v>
      </c>
      <c r="AK6" s="116">
        <f>IF(A6=0," ",IF(ISBLANK('Первичные данные 2 кл.'!C6)=TRUE," ",AI6+AJ6))</f>
        <v>2</v>
      </c>
      <c r="AL6" s="116">
        <f>IF(A6=0," ",IF(ISBLANK('Первичные данные 2 кл.'!C6)=TRUE," ",SUM('Первичные данные 2 кл.'!AM6:AN6)))</f>
        <v>1</v>
      </c>
      <c r="AM6" s="116">
        <f>IF(A6=0," ",IF(ISBLANK('Первичные данные 2 кл.'!C6)=TRUE," ",'Первичные данные 2 кл.'!AO6))</f>
        <v>0</v>
      </c>
      <c r="AN6" s="117">
        <f>IF(A6=0," ",IF(ISBLANK('Первичные данные 2 кл.'!C6)=TRUE," ",AL6+AM6))</f>
        <v>1</v>
      </c>
    </row>
    <row r="7" spans="1:43" ht="11.25" customHeight="1" x14ac:dyDescent="0.2">
      <c r="A7" s="142" t="str">
        <f>'Первичные данные 2 кл.'!B7</f>
        <v>Байков Егор</v>
      </c>
      <c r="B7" s="115">
        <f>IF(A7=0," ",IF(ISBLANK('Первичные данные 2 кл.'!C7)=TRUE," ",SUM('Первичные данные 2 кл.'!C7:D7)))</f>
        <v>0</v>
      </c>
      <c r="C7" s="116">
        <f>IF(A7=0," ",IF(ISBLANK('Первичные данные 2 кл.'!C7)=TRUE," ",'Первичные данные 2 кл.'!E7))</f>
        <v>0</v>
      </c>
      <c r="D7" s="39">
        <f>IF(A7=0," ",IF(ISBLANK('Первичные данные 2 кл.'!C7)=TRUE," ",B7+C7))</f>
        <v>0</v>
      </c>
      <c r="E7" s="116">
        <f>IF(A7=0," ",IF(ISBLANK('Первичные данные 2 кл.'!C7)=TRUE," ",SUM('Первичные данные 2 кл.'!F7:G7)))</f>
        <v>1</v>
      </c>
      <c r="F7" s="116">
        <f>IF(A7=0," ",IF(ISBLANK('Первичные данные 2 кл.'!C7)=TRUE," ",'Первичные данные 2 кл.'!H7))</f>
        <v>0</v>
      </c>
      <c r="G7" s="39">
        <f>IF(A7=0," ",IF(ISBLANK('Первичные данные 2 кл.'!C7)=TRUE," ",E7+F7))</f>
        <v>1</v>
      </c>
      <c r="H7" s="116">
        <f>IF(A7=0," ",IF(ISBLANK('Первичные данные 2 кл.'!C7)=TRUE," ",SUM('Первичные данные 2 кл.'!I7:J7)))</f>
        <v>1</v>
      </c>
      <c r="I7" s="116">
        <f>IF(A7=0," ",IF(ISBLANK('Первичные данные 2 кл.'!C7)=TRUE," ",'Первичные данные 2 кл.'!K7))</f>
        <v>1</v>
      </c>
      <c r="J7" s="119">
        <f>IF(A7=0," ",IF(ISBLANK('Первичные данные 2 кл.'!C7)=TRUE," ",H7+I7))</f>
        <v>2</v>
      </c>
      <c r="K7" s="115">
        <f>IF(A7=0," ",IF(ISBLANK('Первичные данные 2 кл.'!C7)=TRUE," ",SUM('Первичные данные 2 кл.'!L7:M7)))</f>
        <v>2</v>
      </c>
      <c r="L7" s="116">
        <f>IF(A7=0," ",IF(ISBLANK('Первичные данные 2 кл.'!C7)=TRUE," ",'Первичные данные 2 кл.'!N7))</f>
        <v>0</v>
      </c>
      <c r="M7" s="39">
        <f>IF(A7=0," ",IF(ISBLANK('Первичные данные 2 кл.'!C7)=TRUE," ",K7+L7))</f>
        <v>2</v>
      </c>
      <c r="N7" s="116">
        <f>IF(A7=0," ",IF(ISBLANK('Первичные данные 2 кл.'!C7)=TRUE," ",SUM('Первичные данные 2 кл.'!O7:P7)))</f>
        <v>2</v>
      </c>
      <c r="O7" s="116">
        <f>IF(A7=0," ",IF(ISBLANK('Первичные данные 2 кл.'!C7)=TRUE," ",'Первичные данные 2 кл.'!Q7))</f>
        <v>0</v>
      </c>
      <c r="P7" s="39">
        <f>IF(A7=0," ",IF(ISBLANK('Первичные данные 2 кл.'!C7)=TRUE," ",N7+O7))</f>
        <v>2</v>
      </c>
      <c r="Q7" s="116">
        <f>IF(A7=0," ",IF(ISBLANK('Первичные данные 2 кл.'!C7)=TRUE," ",SUM('Первичные данные 2 кл.'!R7:S7)))</f>
        <v>1</v>
      </c>
      <c r="R7" s="116">
        <f>IF(A7=0," ",IF(ISBLANK('Первичные данные 2 кл.'!C7)=TRUE," ",'Первичные данные 2 кл.'!T7))</f>
        <v>0</v>
      </c>
      <c r="S7" s="39">
        <f>IF(A7=0," ",IF(ISBLANK('Первичные данные 2 кл.'!C7)=TRUE," ",Q7+R7))</f>
        <v>1</v>
      </c>
      <c r="T7" s="116">
        <f>IF(A7=0," ",IF(ISBLANK('Первичные данные 2 кл.'!C7)=TRUE," ",SUM('Первичные данные 2 кл.'!U7:V7)))</f>
        <v>2</v>
      </c>
      <c r="U7" s="116">
        <f>IF(A7=0," ",IF(ISBLANK('Первичные данные 2 кл.'!C7)=TRUE," ",'Первичные данные 2 кл.'!W7))</f>
        <v>0</v>
      </c>
      <c r="V7" s="39">
        <f>IF(A7=0," ",IF(ISBLANK('Первичные данные 2 кл.'!C7)=TRUE," ",T7+U7))</f>
        <v>2</v>
      </c>
      <c r="W7" s="116">
        <f>IF(A7=0," ",IF(ISBLANK('Первичные данные 2 кл.'!C7)=TRUE," ",SUM('Первичные данные 2 кл.'!X7:Y7)))</f>
        <v>0</v>
      </c>
      <c r="X7" s="116">
        <f>IF(A7=0," ",IF(ISBLANK('Первичные данные 2 кл.'!C7)=TRUE," ",'Первичные данные 2 кл.'!Z7))</f>
        <v>1</v>
      </c>
      <c r="Y7" s="39">
        <f>IF(A7=0," ",IF(ISBLANK('Первичные данные 2 кл.'!C7)=TRUE," ",W7+X7))</f>
        <v>1</v>
      </c>
      <c r="Z7" s="116">
        <f>IF(A7=0," ",IF(ISBLANK('Первичные данные 2 кл.'!C7)=TRUE," ",SUM('Первичные данные 2 кл.'!AA7:AB7)))</f>
        <v>2</v>
      </c>
      <c r="AA7" s="116">
        <f>IF(A7=0," ",IF(ISBLANK('Первичные данные 2 кл.'!C7)=TRUE," ",'Первичные данные 2 кл.'!AC7))</f>
        <v>2</v>
      </c>
      <c r="AB7" s="39">
        <f>IF(A7=0," ",IF(ISBLANK('Первичные данные 2 кл.'!C7)=TRUE," ",Z7+AA7))</f>
        <v>4</v>
      </c>
      <c r="AC7" s="116">
        <f>IF(A7=0," ",IF(ISBLANK('Первичные данные 2 кл.'!C7)=TRUE," ",SUM('Первичные данные 2 кл.'!AD7:AE7)))</f>
        <v>2</v>
      </c>
      <c r="AD7" s="116">
        <f>IF(A7=0," ",IF(ISBLANK('Первичные данные 2 кл.'!C7)=TRUE," ",'Первичные данные 2 кл.'!AF7))</f>
        <v>0</v>
      </c>
      <c r="AE7" s="119">
        <f>IF(A7=0," ",IF(ISBLANK('Первичные данные 2 кл.'!C7)=TRUE," ",AC7+AD7))</f>
        <v>2</v>
      </c>
      <c r="AF7" s="118">
        <f>IF(A7=0," ",IF(ISBLANK('Первичные данные 2 кл.'!C7)=TRUE," ",SUM('Первичные данные 2 кл.'!AG7:AH7)))</f>
        <v>1</v>
      </c>
      <c r="AG7" s="116">
        <f>IF(A7=0," ",IF(ISBLANK('Первичные данные 2 кл.'!C7)=TRUE," ",'Первичные данные 2 кл.'!AI7))</f>
        <v>1</v>
      </c>
      <c r="AH7" s="39">
        <f>IF(A7=0," ",IF(ISBLANK('Первичные данные 2 кл.'!C7)=TRUE," ",AF7+AG7))</f>
        <v>2</v>
      </c>
      <c r="AI7" s="116">
        <f>IF(A7=0," ",IF(ISBLANK('Первичные данные 2 кл.'!C7)=TRUE," ",SUM('Первичные данные 2 кл.'!AJ7:AK7)))</f>
        <v>2</v>
      </c>
      <c r="AJ7" s="116">
        <f>IF(A7=0," ",IF(ISBLANK('Первичные данные 2 кл.'!C7)=TRUE," ",'Первичные данные 2 кл.'!AL7))</f>
        <v>0</v>
      </c>
      <c r="AK7" s="39">
        <f>IF(A7=0," ",IF(ISBLANK('Первичные данные 2 кл.'!C7)=TRUE," ",AI7+AJ7))</f>
        <v>2</v>
      </c>
      <c r="AL7" s="116">
        <f>IF(A7=0," ",IF(ISBLANK('Первичные данные 2 кл.'!C7)=TRUE," ",SUM('Первичные данные 2 кл.'!AM7:AN7)))</f>
        <v>1</v>
      </c>
      <c r="AM7" s="116">
        <f>IF(A7=0," ",IF(ISBLANK('Первичные данные 2 кл.'!C7)=TRUE," ",'Первичные данные 2 кл.'!AO7))</f>
        <v>0</v>
      </c>
      <c r="AN7" s="119">
        <f>IF(A7=0," ",IF(ISBLANK('Первичные данные 2 кл.'!C7)=TRUE," ",AL7+AM7))</f>
        <v>1</v>
      </c>
    </row>
    <row r="8" spans="1:43" ht="11.25" customHeight="1" x14ac:dyDescent="0.2">
      <c r="A8" s="142" t="str">
        <f>'Первичные данные 2 кл.'!B8</f>
        <v>Боклаганич Артем</v>
      </c>
      <c r="B8" s="115">
        <f>IF(A8=0," ",IF(ISBLANK('Первичные данные 2 кл.'!C8)=TRUE," ",SUM('Первичные данные 2 кл.'!C8:D8)))</f>
        <v>1</v>
      </c>
      <c r="C8" s="116">
        <f>IF(A8=0," ",IF(ISBLANK('Первичные данные 2 кл.'!C8)=TRUE," ",'Первичные данные 2 кл.'!E8))</f>
        <v>1</v>
      </c>
      <c r="D8" s="39">
        <f>IF(A8=0," ",IF(ISBLANK('Первичные данные 2 кл.'!C8)=TRUE," ",B8+C8))</f>
        <v>2</v>
      </c>
      <c r="E8" s="116">
        <f>IF(A8=0," ",IF(ISBLANK('Первичные данные 2 кл.'!C8)=TRUE," ",SUM('Первичные данные 2 кл.'!F8:G8)))</f>
        <v>2</v>
      </c>
      <c r="F8" s="116">
        <f>IF(A8=0," ",IF(ISBLANK('Первичные данные 2 кл.'!C8)=TRUE," ",'Первичные данные 2 кл.'!H8))</f>
        <v>0</v>
      </c>
      <c r="G8" s="39">
        <f>IF(A8=0," ",IF(ISBLANK('Первичные данные 2 кл.'!C8)=TRUE," ",E8+F8))</f>
        <v>2</v>
      </c>
      <c r="H8" s="116">
        <f>IF(A8=0," ",IF(ISBLANK('Первичные данные 2 кл.'!C8)=TRUE," ",SUM('Первичные данные 2 кл.'!I8:J8)))</f>
        <v>1</v>
      </c>
      <c r="I8" s="116">
        <f>IF(A8=0," ",IF(ISBLANK('Первичные данные 2 кл.'!C8)=TRUE," ",'Первичные данные 2 кл.'!K8))</f>
        <v>1</v>
      </c>
      <c r="J8" s="119">
        <f>IF(A8=0," ",IF(ISBLANK('Первичные данные 2 кл.'!C8)=TRUE," ",H8+I8))</f>
        <v>2</v>
      </c>
      <c r="K8" s="115">
        <f>IF(A8=0," ",IF(ISBLANK('Первичные данные 2 кл.'!C8)=TRUE," ",SUM('Первичные данные 2 кл.'!L8:M8)))</f>
        <v>2</v>
      </c>
      <c r="L8" s="116">
        <f>IF(A8=0," ",IF(ISBLANK('Первичные данные 2 кл.'!C8)=TRUE," ",'Первичные данные 2 кл.'!N8))</f>
        <v>1</v>
      </c>
      <c r="M8" s="39">
        <f>IF(A8=0," ",IF(ISBLANK('Первичные данные 2 кл.'!C8)=TRUE," ",K8+L8))</f>
        <v>3</v>
      </c>
      <c r="N8" s="116">
        <f>IF(A8=0," ",IF(ISBLANK('Первичные данные 2 кл.'!C8)=TRUE," ",SUM('Первичные данные 2 кл.'!O8:P8)))</f>
        <v>2</v>
      </c>
      <c r="O8" s="116">
        <f>IF(A8=0," ",IF(ISBLANK('Первичные данные 2 кл.'!C8)=TRUE," ",'Первичные данные 2 кл.'!Q8))</f>
        <v>1</v>
      </c>
      <c r="P8" s="39">
        <f>IF(A8=0," ",IF(ISBLANK('Первичные данные 2 кл.'!C8)=TRUE," ",N8+O8))</f>
        <v>3</v>
      </c>
      <c r="Q8" s="116">
        <f>IF(A8=0," ",IF(ISBLANK('Первичные данные 2 кл.'!C8)=TRUE," ",SUM('Первичные данные 2 кл.'!R8:S8)))</f>
        <v>2</v>
      </c>
      <c r="R8" s="116">
        <f>IF(A8=0," ",IF(ISBLANK('Первичные данные 2 кл.'!C8)=TRUE," ",'Первичные данные 2 кл.'!T8))</f>
        <v>1</v>
      </c>
      <c r="S8" s="39">
        <f>IF(A8=0," ",IF(ISBLANK('Первичные данные 2 кл.'!C8)=TRUE," ",Q8+R8))</f>
        <v>3</v>
      </c>
      <c r="T8" s="116">
        <f>IF(A8=0," ",IF(ISBLANK('Первичные данные 2 кл.'!C8)=TRUE," ",SUM('Первичные данные 2 кл.'!U8:V8)))</f>
        <v>1</v>
      </c>
      <c r="U8" s="116">
        <f>IF(A8=0," ",IF(ISBLANK('Первичные данные 2 кл.'!C8)=TRUE," ",'Первичные данные 2 кл.'!W8))</f>
        <v>0</v>
      </c>
      <c r="V8" s="39">
        <f>IF(A8=0," ",IF(ISBLANK('Первичные данные 2 кл.'!C8)=TRUE," ",T8+U8))</f>
        <v>1</v>
      </c>
      <c r="W8" s="116">
        <f>IF(A8=0," ",IF(ISBLANK('Первичные данные 2 кл.'!C8)=TRUE," ",SUM('Первичные данные 2 кл.'!X8:Y8)))</f>
        <v>1</v>
      </c>
      <c r="X8" s="116">
        <f>IF(A8=0," ",IF(ISBLANK('Первичные данные 2 кл.'!C8)=TRUE," ",'Первичные данные 2 кл.'!Z8))</f>
        <v>1</v>
      </c>
      <c r="Y8" s="39">
        <f>IF(A8=0," ",IF(ISBLANK('Первичные данные 2 кл.'!C8)=TRUE," ",W8+X8))</f>
        <v>2</v>
      </c>
      <c r="Z8" s="116">
        <f>IF(A8=0," ",IF(ISBLANK('Первичные данные 2 кл.'!C8)=TRUE," ",SUM('Первичные данные 2 кл.'!AA8:AB8)))</f>
        <v>1</v>
      </c>
      <c r="AA8" s="116">
        <f>IF(A8=0," ",IF(ISBLANK('Первичные данные 2 кл.'!C8)=TRUE," ",'Первичные данные 2 кл.'!AC8))</f>
        <v>1</v>
      </c>
      <c r="AB8" s="39">
        <f>IF(A8=0," ",IF(ISBLANK('Первичные данные 2 кл.'!C8)=TRUE," ",Z8+AA8))</f>
        <v>2</v>
      </c>
      <c r="AC8" s="116">
        <f>IF(A8=0," ",IF(ISBLANK('Первичные данные 2 кл.'!C8)=TRUE," ",SUM('Первичные данные 2 кл.'!AD8:AE8)))</f>
        <v>2</v>
      </c>
      <c r="AD8" s="116">
        <f>IF(A8=0," ",IF(ISBLANK('Первичные данные 2 кл.'!C8)=TRUE," ",'Первичные данные 2 кл.'!AF8))</f>
        <v>1</v>
      </c>
      <c r="AE8" s="119">
        <f>IF(A8=0," ",IF(ISBLANK('Первичные данные 2 кл.'!C8)=TRUE," ",AC8+AD8))</f>
        <v>3</v>
      </c>
      <c r="AF8" s="118">
        <f>IF(A8=0," ",IF(ISBLANK('Первичные данные 2 кл.'!C8)=TRUE," ",SUM('Первичные данные 2 кл.'!AG8:AH8)))</f>
        <v>1</v>
      </c>
      <c r="AG8" s="116">
        <f>IF(A8=0," ",IF(ISBLANK('Первичные данные 2 кл.'!C8)=TRUE," ",'Первичные данные 2 кл.'!AI8))</f>
        <v>0</v>
      </c>
      <c r="AH8" s="39">
        <f>IF(A8=0," ",IF(ISBLANK('Первичные данные 2 кл.'!C8)=TRUE," ",AF8+AG8))</f>
        <v>1</v>
      </c>
      <c r="AI8" s="116">
        <f>IF(A8=0," ",IF(ISBLANK('Первичные данные 2 кл.'!C8)=TRUE," ",SUM('Первичные данные 2 кл.'!AJ8:AK8)))</f>
        <v>2</v>
      </c>
      <c r="AJ8" s="116">
        <f>IF(A8=0," ",IF(ISBLANK('Первичные данные 2 кл.'!C8)=TRUE," ",'Первичные данные 2 кл.'!AL8))</f>
        <v>1</v>
      </c>
      <c r="AK8" s="39">
        <f>IF(A8=0," ",IF(ISBLANK('Первичные данные 2 кл.'!C8)=TRUE," ",AI8+AJ8))</f>
        <v>3</v>
      </c>
      <c r="AL8" s="116">
        <f>IF(A8=0," ",IF(ISBLANK('Первичные данные 2 кл.'!C8)=TRUE," ",SUM('Первичные данные 2 кл.'!AM8:AN8)))</f>
        <v>3</v>
      </c>
      <c r="AM8" s="116">
        <f>IF(A8=0," ",IF(ISBLANK('Первичные данные 2 кл.'!C8)=TRUE," ",'Первичные данные 2 кл.'!AO8))</f>
        <v>0</v>
      </c>
      <c r="AN8" s="119">
        <f>IF(A8=0," ",IF(ISBLANK('Первичные данные 2 кл.'!C8)=TRUE," ",AL8+AM8))</f>
        <v>3</v>
      </c>
    </row>
    <row r="9" spans="1:43" ht="11.25" customHeight="1" x14ac:dyDescent="0.2">
      <c r="A9" s="142" t="str">
        <f>'Первичные данные 2 кл.'!B9</f>
        <v>Бутакова Мария</v>
      </c>
      <c r="B9" s="115">
        <f>IF(A9=0," ",IF(ISBLANK('Первичные данные 2 кл.'!C9)=TRUE," ",SUM('Первичные данные 2 кл.'!C9:D9)))</f>
        <v>2</v>
      </c>
      <c r="C9" s="116">
        <f>IF(A9=0," ",IF(ISBLANK('Первичные данные 2 кл.'!C9)=TRUE," ",'Первичные данные 2 кл.'!E9))</f>
        <v>1</v>
      </c>
      <c r="D9" s="39">
        <f>IF(A9=0," ",IF(ISBLANK('Первичные данные 2 кл.'!C9)=TRUE," ",B9+C9))</f>
        <v>3</v>
      </c>
      <c r="E9" s="116">
        <f>IF(A9=0," ",IF(ISBLANK('Первичные данные 2 кл.'!C9)=TRUE," ",SUM('Первичные данные 2 кл.'!F9:G9)))</f>
        <v>3</v>
      </c>
      <c r="F9" s="116">
        <f>IF(A9=0," ",IF(ISBLANK('Первичные данные 2 кл.'!C9)=TRUE," ",'Первичные данные 2 кл.'!H9))</f>
        <v>1</v>
      </c>
      <c r="G9" s="39">
        <f>IF(A9=0," ",IF(ISBLANK('Первичные данные 2 кл.'!C9)=TRUE," ",E9+F9))</f>
        <v>4</v>
      </c>
      <c r="H9" s="116">
        <f>IF(A9=0," ",IF(ISBLANK('Первичные данные 2 кл.'!C9)=TRUE," ",SUM('Первичные данные 2 кл.'!I9:J9)))</f>
        <v>2</v>
      </c>
      <c r="I9" s="116">
        <f>IF(A9=0," ",IF(ISBLANK('Первичные данные 2 кл.'!C9)=TRUE," ",'Первичные данные 2 кл.'!K9))</f>
        <v>1</v>
      </c>
      <c r="J9" s="119">
        <f>IF(A9=0," ",IF(ISBLANK('Первичные данные 2 кл.'!C9)=TRUE," ",H9+I9))</f>
        <v>3</v>
      </c>
      <c r="K9" s="115">
        <f>IF(A9=0," ",IF(ISBLANK('Первичные данные 2 кл.'!C9)=TRUE," ",SUM('Первичные данные 2 кл.'!L9:M9)))</f>
        <v>2</v>
      </c>
      <c r="L9" s="116">
        <f>IF(A9=0," ",IF(ISBLANK('Первичные данные 2 кл.'!C9)=TRUE," ",'Первичные данные 2 кл.'!N9))</f>
        <v>1</v>
      </c>
      <c r="M9" s="39">
        <f>IF(A9=0," ",IF(ISBLANK('Первичные данные 2 кл.'!C9)=TRUE," ",K9+L9))</f>
        <v>3</v>
      </c>
      <c r="N9" s="116">
        <f>IF(A9=0," ",IF(ISBLANK('Первичные данные 2 кл.'!C9)=TRUE," ",SUM('Первичные данные 2 кл.'!O9:P9)))</f>
        <v>2</v>
      </c>
      <c r="O9" s="116">
        <f>IF(A9=0," ",IF(ISBLANK('Первичные данные 2 кл.'!C9)=TRUE," ",'Первичные данные 2 кл.'!Q9))</f>
        <v>0</v>
      </c>
      <c r="P9" s="39">
        <f>IF(A9=0," ",IF(ISBLANK('Первичные данные 2 кл.'!C9)=TRUE," ",N9+O9))</f>
        <v>2</v>
      </c>
      <c r="Q9" s="116">
        <f>IF(A9=0," ",IF(ISBLANK('Первичные данные 2 кл.'!C9)=TRUE," ",SUM('Первичные данные 2 кл.'!R9:S9)))</f>
        <v>2</v>
      </c>
      <c r="R9" s="116">
        <f>IF(A9=0," ",IF(ISBLANK('Первичные данные 2 кл.'!C9)=TRUE," ",'Первичные данные 2 кл.'!T9))</f>
        <v>1</v>
      </c>
      <c r="S9" s="39">
        <f>IF(A9=0," ",IF(ISBLANK('Первичные данные 2 кл.'!C9)=TRUE," ",Q9+R9))</f>
        <v>3</v>
      </c>
      <c r="T9" s="116">
        <f>IF(A9=0," ",IF(ISBLANK('Первичные данные 2 кл.'!C9)=TRUE," ",SUM('Первичные данные 2 кл.'!U9:V9)))</f>
        <v>2</v>
      </c>
      <c r="U9" s="116">
        <f>IF(A9=0," ",IF(ISBLANK('Первичные данные 2 кл.'!C9)=TRUE," ",'Первичные данные 2 кл.'!W9))</f>
        <v>0</v>
      </c>
      <c r="V9" s="39">
        <f>IF(A9=0," ",IF(ISBLANK('Первичные данные 2 кл.'!C9)=TRUE," ",T9+U9))</f>
        <v>2</v>
      </c>
      <c r="W9" s="116">
        <f>IF(A9=0," ",IF(ISBLANK('Первичные данные 2 кл.'!C9)=TRUE," ",SUM('Первичные данные 2 кл.'!X9:Y9)))</f>
        <v>4</v>
      </c>
      <c r="X9" s="116">
        <f>IF(A9=0," ",IF(ISBLANK('Первичные данные 2 кл.'!C9)=TRUE," ",'Первичные данные 2 кл.'!Z9))</f>
        <v>0</v>
      </c>
      <c r="Y9" s="39">
        <f>IF(A9=0," ",IF(ISBLANK('Первичные данные 2 кл.'!C9)=TRUE," ",W9+X9))</f>
        <v>4</v>
      </c>
      <c r="Z9" s="116">
        <f>IF(A9=0," ",IF(ISBLANK('Первичные данные 2 кл.'!C9)=TRUE," ",SUM('Первичные данные 2 кл.'!AA9:AB9)))</f>
        <v>3</v>
      </c>
      <c r="AA9" s="116">
        <f>IF(A9=0," ",IF(ISBLANK('Первичные данные 2 кл.'!C9)=TRUE," ",'Первичные данные 2 кл.'!AC9))</f>
        <v>1</v>
      </c>
      <c r="AB9" s="39">
        <f>IF(A9=0," ",IF(ISBLANK('Первичные данные 2 кл.'!C9)=TRUE," ",Z9+AA9))</f>
        <v>4</v>
      </c>
      <c r="AC9" s="116">
        <f>IF(A9=0," ",IF(ISBLANK('Первичные данные 2 кл.'!C9)=TRUE," ",SUM('Первичные данные 2 кл.'!AD9:AE9)))</f>
        <v>3</v>
      </c>
      <c r="AD9" s="116">
        <f>IF(A9=0," ",IF(ISBLANK('Первичные данные 2 кл.'!C9)=TRUE," ",'Первичные данные 2 кл.'!AF9))</f>
        <v>0</v>
      </c>
      <c r="AE9" s="119">
        <f>IF(A9=0," ",IF(ISBLANK('Первичные данные 2 кл.'!C9)=TRUE," ",AC9+AD9))</f>
        <v>3</v>
      </c>
      <c r="AF9" s="118">
        <f>IF(A9=0," ",IF(ISBLANK('Первичные данные 2 кл.'!C9)=TRUE," ",SUM('Первичные данные 2 кл.'!AG9:AH9)))</f>
        <v>1</v>
      </c>
      <c r="AG9" s="116">
        <f>IF(A9=0," ",IF(ISBLANK('Первичные данные 2 кл.'!C9)=TRUE," ",'Первичные данные 2 кл.'!AI9))</f>
        <v>0</v>
      </c>
      <c r="AH9" s="39">
        <f>IF(A9=0," ",IF(ISBLANK('Первичные данные 2 кл.'!C9)=TRUE," ",AF9+AG9))</f>
        <v>1</v>
      </c>
      <c r="AI9" s="116">
        <f>IF(A9=0," ",IF(ISBLANK('Первичные данные 2 кл.'!C9)=TRUE," ",SUM('Первичные данные 2 кл.'!AJ9:AK9)))</f>
        <v>3</v>
      </c>
      <c r="AJ9" s="116">
        <f>IF(A9=0," ",IF(ISBLANK('Первичные данные 2 кл.'!C9)=TRUE," ",'Первичные данные 2 кл.'!AL9))</f>
        <v>1</v>
      </c>
      <c r="AK9" s="39">
        <f>IF(A9=0," ",IF(ISBLANK('Первичные данные 2 кл.'!C9)=TRUE," ",AI9+AJ9))</f>
        <v>4</v>
      </c>
      <c r="AL9" s="116">
        <f>IF(A9=0," ",IF(ISBLANK('Первичные данные 2 кл.'!C9)=TRUE," ",SUM('Первичные данные 2 кл.'!AM9:AN9)))</f>
        <v>4</v>
      </c>
      <c r="AM9" s="116">
        <f>IF(A9=0," ",IF(ISBLANK('Первичные данные 2 кл.'!C9)=TRUE," ",'Первичные данные 2 кл.'!AO9))</f>
        <v>0</v>
      </c>
      <c r="AN9" s="119">
        <f>IF(A9=0," ",IF(ISBLANK('Первичные данные 2 кл.'!C9)=TRUE," ",AL9+AM9))</f>
        <v>4</v>
      </c>
    </row>
    <row r="10" spans="1:43" ht="11.25" customHeight="1" x14ac:dyDescent="0.2">
      <c r="A10" s="142" t="str">
        <f>'Первичные данные 2 кл.'!B10</f>
        <v>Волков Владислав</v>
      </c>
      <c r="B10" s="115">
        <f>IF(A10=0," ",IF(ISBLANK('Первичные данные 2 кл.'!C10)=TRUE," ",SUM('Первичные данные 2 кл.'!C10:D10)))</f>
        <v>1</v>
      </c>
      <c r="C10" s="116">
        <f>IF(A10=0," ",IF(ISBLANK('Первичные данные 2 кл.'!C10)=TRUE," ",'Первичные данные 2 кл.'!E10))</f>
        <v>0</v>
      </c>
      <c r="D10" s="39">
        <f>IF(A10=0," ",IF(ISBLANK('Первичные данные 2 кл.'!C10)=TRUE," ",B10+C10))</f>
        <v>1</v>
      </c>
      <c r="E10" s="116">
        <f>IF(A10=0," ",IF(ISBLANK('Первичные данные 2 кл.'!C10)=TRUE," ",SUM('Первичные данные 2 кл.'!F10:G10)))</f>
        <v>0</v>
      </c>
      <c r="F10" s="116">
        <f>IF(A10=0," ",IF(ISBLANK('Первичные данные 2 кл.'!C10)=TRUE," ",'Первичные данные 2 кл.'!H10))</f>
        <v>0</v>
      </c>
      <c r="G10" s="39">
        <f>IF(A10=0," ",IF(ISBLANK('Первичные данные 2 кл.'!C10)=TRUE," ",E10+F10))</f>
        <v>0</v>
      </c>
      <c r="H10" s="116">
        <f>IF(A10=0," ",IF(ISBLANK('Первичные данные 2 кл.'!C10)=TRUE," ",SUM('Первичные данные 2 кл.'!I10:J10)))</f>
        <v>0</v>
      </c>
      <c r="I10" s="116">
        <f>IF(A10=0," ",IF(ISBLANK('Первичные данные 2 кл.'!C10)=TRUE," ",'Первичные данные 2 кл.'!K10))</f>
        <v>0</v>
      </c>
      <c r="J10" s="119">
        <f>IF(A10=0," ",IF(ISBLANK('Первичные данные 2 кл.'!C10)=TRUE," ",H10+I10))</f>
        <v>0</v>
      </c>
      <c r="K10" s="115">
        <f>IF(A10=0," ",IF(ISBLANK('Первичные данные 2 кл.'!C10)=TRUE," ",SUM('Первичные данные 2 кл.'!L10:M10)))</f>
        <v>2</v>
      </c>
      <c r="L10" s="116">
        <f>IF(A10=0," ",IF(ISBLANK('Первичные данные 2 кл.'!C10)=TRUE," ",'Первичные данные 2 кл.'!N10))</f>
        <v>0</v>
      </c>
      <c r="M10" s="39">
        <f>IF(A10=0," ",IF(ISBLANK('Первичные данные 2 кл.'!C10)=TRUE," ",K10+L10))</f>
        <v>2</v>
      </c>
      <c r="N10" s="116">
        <f>IF(A10=0," ",IF(ISBLANK('Первичные данные 2 кл.'!C10)=TRUE," ",SUM('Первичные данные 2 кл.'!O10:P10)))</f>
        <v>1</v>
      </c>
      <c r="O10" s="116">
        <f>IF(A10=0," ",IF(ISBLANK('Первичные данные 2 кл.'!C10)=TRUE," ",'Первичные данные 2 кл.'!Q10))</f>
        <v>1</v>
      </c>
      <c r="P10" s="39">
        <f>IF(A10=0," ",IF(ISBLANK('Первичные данные 2 кл.'!C10)=TRUE," ",N10+O10))</f>
        <v>2</v>
      </c>
      <c r="Q10" s="116">
        <f>IF(A10=0," ",IF(ISBLANK('Первичные данные 2 кл.'!C10)=TRUE," ",SUM('Первичные данные 2 кл.'!R10:S10)))</f>
        <v>0</v>
      </c>
      <c r="R10" s="116">
        <f>IF(A10=0," ",IF(ISBLANK('Первичные данные 2 кл.'!C10)=TRUE," ",'Первичные данные 2 кл.'!T10))</f>
        <v>1</v>
      </c>
      <c r="S10" s="39">
        <f>IF(A10=0," ",IF(ISBLANK('Первичные данные 2 кл.'!C10)=TRUE," ",Q10+R10))</f>
        <v>1</v>
      </c>
      <c r="T10" s="116">
        <f>IF(A10=0," ",IF(ISBLANK('Первичные данные 2 кл.'!C10)=TRUE," ",SUM('Первичные данные 2 кл.'!U10:V10)))</f>
        <v>1</v>
      </c>
      <c r="U10" s="116">
        <f>IF(A10=0," ",IF(ISBLANK('Первичные данные 2 кл.'!C10)=TRUE," ",'Первичные данные 2 кл.'!W10))</f>
        <v>0</v>
      </c>
      <c r="V10" s="39">
        <f>IF(A10=0," ",IF(ISBLANK('Первичные данные 2 кл.'!C10)=TRUE," ",T10+U10))</f>
        <v>1</v>
      </c>
      <c r="W10" s="116">
        <f>IF(A10=0," ",IF(ISBLANK('Первичные данные 2 кл.'!C10)=TRUE," ",SUM('Первичные данные 2 кл.'!X10:Y10)))</f>
        <v>1</v>
      </c>
      <c r="X10" s="116">
        <f>IF(A10=0," ",IF(ISBLANK('Первичные данные 2 кл.'!C10)=TRUE," ",'Первичные данные 2 кл.'!Z10))</f>
        <v>0</v>
      </c>
      <c r="Y10" s="39">
        <f>IF(A10=0," ",IF(ISBLANK('Первичные данные 2 кл.'!C10)=TRUE," ",W10+X10))</f>
        <v>1</v>
      </c>
      <c r="Z10" s="116">
        <f>IF(A10=0," ",IF(ISBLANK('Первичные данные 2 кл.'!C10)=TRUE," ",SUM('Первичные данные 2 кл.'!AA10:AB10)))</f>
        <v>2</v>
      </c>
      <c r="AA10" s="116">
        <f>IF(A10=0," ",IF(ISBLANK('Первичные данные 2 кл.'!C10)=TRUE," ",'Первичные данные 2 кл.'!AC10))</f>
        <v>0</v>
      </c>
      <c r="AB10" s="39">
        <f>IF(A10=0," ",IF(ISBLANK('Первичные данные 2 кл.'!C10)=TRUE," ",Z10+AA10))</f>
        <v>2</v>
      </c>
      <c r="AC10" s="116">
        <f>IF(A10=0," ",IF(ISBLANK('Первичные данные 2 кл.'!C10)=TRUE," ",SUM('Первичные данные 2 кл.'!AD10:AE10)))</f>
        <v>1</v>
      </c>
      <c r="AD10" s="116">
        <f>IF(A10=0," ",IF(ISBLANK('Первичные данные 2 кл.'!C10)=TRUE," ",'Первичные данные 2 кл.'!AF10))</f>
        <v>0</v>
      </c>
      <c r="AE10" s="119">
        <f>IF(A10=0," ",IF(ISBLANK('Первичные данные 2 кл.'!C10)=TRUE," ",AC10+AD10))</f>
        <v>1</v>
      </c>
      <c r="AF10" s="118">
        <f>IF(A10=0," ",IF(ISBLANK('Первичные данные 2 кл.'!C10)=TRUE," ",SUM('Первичные данные 2 кл.'!AG10:AH10)))</f>
        <v>0</v>
      </c>
      <c r="AG10" s="116">
        <f>IF(A10=0," ",IF(ISBLANK('Первичные данные 2 кл.'!C10)=TRUE," ",'Первичные данные 2 кл.'!AI10))</f>
        <v>0</v>
      </c>
      <c r="AH10" s="39">
        <f>IF(A10=0," ",IF(ISBLANK('Первичные данные 2 кл.'!C10)=TRUE," ",AF10+AG10))</f>
        <v>0</v>
      </c>
      <c r="AI10" s="116">
        <f>IF(A10=0," ",IF(ISBLANK('Первичные данные 2 кл.'!C10)=TRUE," ",SUM('Первичные данные 2 кл.'!AJ10:AK10)))</f>
        <v>2</v>
      </c>
      <c r="AJ10" s="116">
        <f>IF(A10=0," ",IF(ISBLANK('Первичные данные 2 кл.'!C10)=TRUE," ",'Первичные данные 2 кл.'!AL10))</f>
        <v>0</v>
      </c>
      <c r="AK10" s="39">
        <f>IF(A10=0," ",IF(ISBLANK('Первичные данные 2 кл.'!C10)=TRUE," ",AI10+AJ10))</f>
        <v>2</v>
      </c>
      <c r="AL10" s="116">
        <f>IF(A10=0," ",IF(ISBLANK('Первичные данные 2 кл.'!C10)=TRUE," ",SUM('Первичные данные 2 кл.'!AM10:AN10)))</f>
        <v>1</v>
      </c>
      <c r="AM10" s="116">
        <f>IF(A10=0," ",IF(ISBLANK('Первичные данные 2 кл.'!C10)=TRUE," ",'Первичные данные 2 кл.'!AO10))</f>
        <v>0</v>
      </c>
      <c r="AN10" s="119">
        <f>IF(A10=0," ",IF(ISBLANK('Первичные данные 2 кл.'!C10)=TRUE," ",AL10+AM10))</f>
        <v>1</v>
      </c>
    </row>
    <row r="11" spans="1:43" ht="11.25" customHeight="1" x14ac:dyDescent="0.2">
      <c r="A11" s="142" t="str">
        <f>'Первичные данные 2 кл.'!B11</f>
        <v>Гук Артем</v>
      </c>
      <c r="B11" s="115">
        <f>IF(A11=0," ",IF(ISBLANK('Первичные данные 2 кл.'!C11)=TRUE," ",SUM('Первичные данные 2 кл.'!C11:D11)))</f>
        <v>0</v>
      </c>
      <c r="C11" s="116">
        <f>IF(A11=0," ",IF(ISBLANK('Первичные данные 2 кл.'!C11)=TRUE," ",'Первичные данные 2 кл.'!E11))</f>
        <v>0</v>
      </c>
      <c r="D11" s="39">
        <f>IF(A11=0," ",IF(ISBLANK('Первичные данные 2 кл.'!C11)=TRUE," ",B11+C11))</f>
        <v>0</v>
      </c>
      <c r="E11" s="116">
        <f>IF(A11=0," ",IF(ISBLANK('Первичные данные 2 кл.'!C11)=TRUE," ",SUM('Первичные данные 2 кл.'!F11:G11)))</f>
        <v>0</v>
      </c>
      <c r="F11" s="116">
        <f>IF(A11=0," ",IF(ISBLANK('Первичные данные 2 кл.'!C11)=TRUE," ",'Первичные данные 2 кл.'!H11))</f>
        <v>2</v>
      </c>
      <c r="G11" s="39">
        <f>IF(A11=0," ",IF(ISBLANK('Первичные данные 2 кл.'!C11)=TRUE," ",E11+F11))</f>
        <v>2</v>
      </c>
      <c r="H11" s="116">
        <f>IF(A11=0," ",IF(ISBLANK('Первичные данные 2 кл.'!C11)=TRUE," ",SUM('Первичные данные 2 кл.'!I11:J11)))</f>
        <v>4</v>
      </c>
      <c r="I11" s="116">
        <f>IF(A11=0," ",IF(ISBLANK('Первичные данные 2 кл.'!C11)=TRUE," ",'Первичные данные 2 кл.'!K11))</f>
        <v>1</v>
      </c>
      <c r="J11" s="119">
        <f>IF(A11=0," ",IF(ISBLANK('Первичные данные 2 кл.'!C11)=TRUE," ",H11+I11))</f>
        <v>5</v>
      </c>
      <c r="K11" s="115">
        <f>IF(A11=0," ",IF(ISBLANK('Первичные данные 2 кл.'!C11)=TRUE," ",SUM('Первичные данные 2 кл.'!L11:M11)))</f>
        <v>1</v>
      </c>
      <c r="L11" s="116">
        <f>IF(A11=0," ",IF(ISBLANK('Первичные данные 2 кл.'!C11)=TRUE," ",'Первичные данные 2 кл.'!N11))</f>
        <v>0</v>
      </c>
      <c r="M11" s="39">
        <f>IF(A11=0," ",IF(ISBLANK('Первичные данные 2 кл.'!C11)=TRUE," ",K11+L11))</f>
        <v>1</v>
      </c>
      <c r="N11" s="116">
        <f>IF(A11=0," ",IF(ISBLANK('Первичные данные 2 кл.'!C11)=TRUE," ",SUM('Первичные данные 2 кл.'!O11:P11)))</f>
        <v>1</v>
      </c>
      <c r="O11" s="116">
        <f>IF(A11=0," ",IF(ISBLANK('Первичные данные 2 кл.'!C11)=TRUE," ",'Первичные данные 2 кл.'!Q11))</f>
        <v>0</v>
      </c>
      <c r="P11" s="39">
        <f>IF(A11=0," ",IF(ISBLANK('Первичные данные 2 кл.'!C11)=TRUE," ",N11+O11))</f>
        <v>1</v>
      </c>
      <c r="Q11" s="116">
        <f>IF(A11=0," ",IF(ISBLANK('Первичные данные 2 кл.'!C11)=TRUE," ",SUM('Первичные данные 2 кл.'!R11:S11)))</f>
        <v>1</v>
      </c>
      <c r="R11" s="116">
        <f>IF(A11=0," ",IF(ISBLANK('Первичные данные 2 кл.'!C11)=TRUE," ",'Первичные данные 2 кл.'!T11))</f>
        <v>1</v>
      </c>
      <c r="S11" s="39">
        <f>IF(A11=0," ",IF(ISBLANK('Первичные данные 2 кл.'!C11)=TRUE," ",Q11+R11))</f>
        <v>2</v>
      </c>
      <c r="T11" s="116">
        <f>IF(A11=0," ",IF(ISBLANK('Первичные данные 2 кл.'!C11)=TRUE," ",SUM('Первичные данные 2 кл.'!U11:V11)))</f>
        <v>3</v>
      </c>
      <c r="U11" s="116">
        <f>IF(A11=0," ",IF(ISBLANK('Первичные данные 2 кл.'!C11)=TRUE," ",'Первичные данные 2 кл.'!W11))</f>
        <v>0</v>
      </c>
      <c r="V11" s="39">
        <f>IF(A11=0," ",IF(ISBLANK('Первичные данные 2 кл.'!C11)=TRUE," ",T11+U11))</f>
        <v>3</v>
      </c>
      <c r="W11" s="116">
        <f>IF(A11=0," ",IF(ISBLANK('Первичные данные 2 кл.'!C11)=TRUE," ",SUM('Первичные данные 2 кл.'!X11:Y11)))</f>
        <v>2</v>
      </c>
      <c r="X11" s="116">
        <f>IF(A11=0," ",IF(ISBLANK('Первичные данные 2 кл.'!C11)=TRUE," ",'Первичные данные 2 кл.'!Z11))</f>
        <v>0</v>
      </c>
      <c r="Y11" s="39">
        <f>IF(A11=0," ",IF(ISBLANK('Первичные данные 2 кл.'!C11)=TRUE," ",W11+X11))</f>
        <v>2</v>
      </c>
      <c r="Z11" s="116">
        <f>IF(A11=0," ",IF(ISBLANK('Первичные данные 2 кл.'!C11)=TRUE," ",SUM('Первичные данные 2 кл.'!AA11:AB11)))</f>
        <v>1</v>
      </c>
      <c r="AA11" s="116">
        <f>IF(A11=0," ",IF(ISBLANK('Первичные данные 2 кл.'!C11)=TRUE," ",'Первичные данные 2 кл.'!AC11))</f>
        <v>0</v>
      </c>
      <c r="AB11" s="39">
        <f>IF(A11=0," ",IF(ISBLANK('Первичные данные 2 кл.'!C11)=TRUE," ",Z11+AA11))</f>
        <v>1</v>
      </c>
      <c r="AC11" s="116">
        <f>IF(A11=0," ",IF(ISBLANK('Первичные данные 2 кл.'!C11)=TRUE," ",SUM('Первичные данные 2 кл.'!AD11:AE11)))</f>
        <v>0</v>
      </c>
      <c r="AD11" s="116">
        <f>IF(A11=0," ",IF(ISBLANK('Первичные данные 2 кл.'!C11)=TRUE," ",'Первичные данные 2 кл.'!AF11))</f>
        <v>0</v>
      </c>
      <c r="AE11" s="119">
        <f>IF(A11=0," ",IF(ISBLANK('Первичные данные 2 кл.'!C11)=TRUE," ",AC11+AD11))</f>
        <v>0</v>
      </c>
      <c r="AF11" s="118">
        <f>IF(A11=0," ",IF(ISBLANK('Первичные данные 2 кл.'!C11)=TRUE," ",SUM('Первичные данные 2 кл.'!AG11:AH11)))</f>
        <v>0</v>
      </c>
      <c r="AG11" s="116">
        <f>IF(A11=0," ",IF(ISBLANK('Первичные данные 2 кл.'!C11)=TRUE," ",'Первичные данные 2 кл.'!AI11))</f>
        <v>0</v>
      </c>
      <c r="AH11" s="39">
        <f>IF(A11=0," ",IF(ISBLANK('Первичные данные 2 кл.'!C11)=TRUE," ",AF11+AG11))</f>
        <v>0</v>
      </c>
      <c r="AI11" s="116">
        <f>IF(A11=0," ",IF(ISBLANK('Первичные данные 2 кл.'!C11)=TRUE," ",SUM('Первичные данные 2 кл.'!AJ11:AK11)))</f>
        <v>4</v>
      </c>
      <c r="AJ11" s="116">
        <f>IF(A11=0," ",IF(ISBLANK('Первичные данные 2 кл.'!C11)=TRUE," ",'Первичные данные 2 кл.'!AL11))</f>
        <v>0</v>
      </c>
      <c r="AK11" s="39">
        <f>IF(A11=0," ",IF(ISBLANK('Первичные данные 2 кл.'!C11)=TRUE," ",AI11+AJ11))</f>
        <v>4</v>
      </c>
      <c r="AL11" s="116">
        <f>IF(A11=0," ",IF(ISBLANK('Первичные данные 2 кл.'!C11)=TRUE," ",SUM('Первичные данные 2 кл.'!AM11:AN11)))</f>
        <v>1</v>
      </c>
      <c r="AM11" s="116">
        <f>IF(A11=0," ",IF(ISBLANK('Первичные данные 2 кл.'!C11)=TRUE," ",'Первичные данные 2 кл.'!AO11))</f>
        <v>0</v>
      </c>
      <c r="AN11" s="119">
        <f>IF(A11=0," ",IF(ISBLANK('Первичные данные 2 кл.'!C11)=TRUE," ",AL11+AM11))</f>
        <v>1</v>
      </c>
    </row>
    <row r="12" spans="1:43" ht="11.25" customHeight="1" x14ac:dyDescent="0.2">
      <c r="A12" s="142" t="str">
        <f>'Первичные данные 2 кл.'!B12</f>
        <v>Демченкова Алина</v>
      </c>
      <c r="B12" s="115">
        <f>IF(A12=0," ",IF(ISBLANK('Первичные данные 2 кл.'!C12)=TRUE," ",SUM('Первичные данные 2 кл.'!C12:D12)))</f>
        <v>0</v>
      </c>
      <c r="C12" s="116">
        <f>IF(A12=0," ",IF(ISBLANK('Первичные данные 2 кл.'!C12)=TRUE," ",'Первичные данные 2 кл.'!E12))</f>
        <v>0</v>
      </c>
      <c r="D12" s="39">
        <f>IF(A12=0," ",IF(ISBLANK('Первичные данные 2 кл.'!C12)=TRUE," ",B12+C12))</f>
        <v>0</v>
      </c>
      <c r="E12" s="116">
        <f>IF(A12=0," ",IF(ISBLANK('Первичные данные 2 кл.'!C12)=TRUE," ",SUM('Первичные данные 2 кл.'!F12:G12)))</f>
        <v>2</v>
      </c>
      <c r="F12" s="116">
        <f>IF(A12=0," ",IF(ISBLANK('Первичные данные 2 кл.'!C12)=TRUE," ",'Первичные данные 2 кл.'!H12))</f>
        <v>0</v>
      </c>
      <c r="G12" s="39">
        <f>IF(A12=0," ",IF(ISBLANK('Первичные данные 2 кл.'!C12)=TRUE," ",E12+F12))</f>
        <v>2</v>
      </c>
      <c r="H12" s="116">
        <f>IF(A12=0," ",IF(ISBLANK('Первичные данные 2 кл.'!C12)=TRUE," ",SUM('Первичные данные 2 кл.'!I12:J12)))</f>
        <v>0</v>
      </c>
      <c r="I12" s="116">
        <f>IF(A12=0," ",IF(ISBLANK('Первичные данные 2 кл.'!C12)=TRUE," ",'Первичные данные 2 кл.'!K12))</f>
        <v>0</v>
      </c>
      <c r="J12" s="119">
        <f>IF(A12=0," ",IF(ISBLANK('Первичные данные 2 кл.'!C12)=TRUE," ",H12+I12))</f>
        <v>0</v>
      </c>
      <c r="K12" s="115">
        <f>IF(A12=0," ",IF(ISBLANK('Первичные данные 2 кл.'!C12)=TRUE," ",SUM('Первичные данные 2 кл.'!L12:M12)))</f>
        <v>0</v>
      </c>
      <c r="L12" s="116">
        <f>IF(A12=0," ",IF(ISBLANK('Первичные данные 2 кл.'!C12)=TRUE," ",'Первичные данные 2 кл.'!N12))</f>
        <v>0</v>
      </c>
      <c r="M12" s="39">
        <f>IF(A12=0," ",IF(ISBLANK('Первичные данные 2 кл.'!C12)=TRUE," ",K12+L12))</f>
        <v>0</v>
      </c>
      <c r="N12" s="116">
        <f>IF(A12=0," ",IF(ISBLANK('Первичные данные 2 кл.'!C12)=TRUE," ",SUM('Первичные данные 2 кл.'!O12:P12)))</f>
        <v>2</v>
      </c>
      <c r="O12" s="116">
        <f>IF(A12=0," ",IF(ISBLANK('Первичные данные 2 кл.'!C12)=TRUE," ",'Первичные данные 2 кл.'!Q12))</f>
        <v>0</v>
      </c>
      <c r="P12" s="39">
        <f>IF(A12=0," ",IF(ISBLANK('Первичные данные 2 кл.'!C12)=TRUE," ",N12+O12))</f>
        <v>2</v>
      </c>
      <c r="Q12" s="116">
        <f>IF(A12=0," ",IF(ISBLANK('Первичные данные 2 кл.'!C12)=TRUE," ",SUM('Первичные данные 2 кл.'!R12:S12)))</f>
        <v>1</v>
      </c>
      <c r="R12" s="116">
        <f>IF(A12=0," ",IF(ISBLANK('Первичные данные 2 кл.'!C12)=TRUE," ",'Первичные данные 2 кл.'!T12))</f>
        <v>1</v>
      </c>
      <c r="S12" s="39">
        <f>IF(A12=0," ",IF(ISBLANK('Первичные данные 2 кл.'!C12)=TRUE," ",Q12+R12))</f>
        <v>2</v>
      </c>
      <c r="T12" s="116">
        <f>IF(A12=0," ",IF(ISBLANK('Первичные данные 2 кл.'!C12)=TRUE," ",SUM('Первичные данные 2 кл.'!U12:V12)))</f>
        <v>0</v>
      </c>
      <c r="U12" s="116">
        <f>IF(A12=0," ",IF(ISBLANK('Первичные данные 2 кл.'!C12)=TRUE," ",'Первичные данные 2 кл.'!W12))</f>
        <v>0</v>
      </c>
      <c r="V12" s="39">
        <f>IF(A12=0," ",IF(ISBLANK('Первичные данные 2 кл.'!C12)=TRUE," ",T12+U12))</f>
        <v>0</v>
      </c>
      <c r="W12" s="116">
        <f>IF(A12=0," ",IF(ISBLANK('Первичные данные 2 кл.'!C12)=TRUE," ",SUM('Первичные данные 2 кл.'!X12:Y12)))</f>
        <v>1</v>
      </c>
      <c r="X12" s="116">
        <f>IF(A12=0," ",IF(ISBLANK('Первичные данные 2 кл.'!C12)=TRUE," ",'Первичные данные 2 кл.'!Z12))</f>
        <v>1</v>
      </c>
      <c r="Y12" s="39">
        <f>IF(A12=0," ",IF(ISBLANK('Первичные данные 2 кл.'!C12)=TRUE," ",W12+X12))</f>
        <v>2</v>
      </c>
      <c r="Z12" s="116">
        <f>IF(A12=0," ",IF(ISBLANK('Первичные данные 2 кл.'!C12)=TRUE," ",SUM('Первичные данные 2 кл.'!AA12:AB12)))</f>
        <v>0</v>
      </c>
      <c r="AA12" s="116">
        <f>IF(A12=0," ",IF(ISBLANK('Первичные данные 2 кл.'!C12)=TRUE," ",'Первичные данные 2 кл.'!AC12))</f>
        <v>0</v>
      </c>
      <c r="AB12" s="39">
        <f>IF(A12=0," ",IF(ISBLANK('Первичные данные 2 кл.'!C12)=TRUE," ",Z12+AA12))</f>
        <v>0</v>
      </c>
      <c r="AC12" s="116">
        <f>IF(A12=0," ",IF(ISBLANK('Первичные данные 2 кл.'!C12)=TRUE," ",SUM('Первичные данные 2 кл.'!AD12:AE12)))</f>
        <v>0</v>
      </c>
      <c r="AD12" s="116">
        <f>IF(A12=0," ",IF(ISBLANK('Первичные данные 2 кл.'!C12)=TRUE," ",'Первичные данные 2 кл.'!AF12))</f>
        <v>0</v>
      </c>
      <c r="AE12" s="119">
        <f>IF(A12=0," ",IF(ISBLANK('Первичные данные 2 кл.'!C12)=TRUE," ",AC12+AD12))</f>
        <v>0</v>
      </c>
      <c r="AF12" s="118">
        <f>IF(A12=0," ",IF(ISBLANK('Первичные данные 2 кл.'!C12)=TRUE," ",SUM('Первичные данные 2 кл.'!AG12:AH12)))</f>
        <v>1</v>
      </c>
      <c r="AG12" s="116">
        <f>IF(A12=0," ",IF(ISBLANK('Первичные данные 2 кл.'!C12)=TRUE," ",'Первичные данные 2 кл.'!AI12))</f>
        <v>0</v>
      </c>
      <c r="AH12" s="39">
        <f>IF(A12=0," ",IF(ISBLANK('Первичные данные 2 кл.'!C12)=TRUE," ",AF12+AG12))</f>
        <v>1</v>
      </c>
      <c r="AI12" s="116">
        <f>IF(A12=0," ",IF(ISBLANK('Первичные данные 2 кл.'!C12)=TRUE," ",SUM('Первичные данные 2 кл.'!AJ12:AK12)))</f>
        <v>0</v>
      </c>
      <c r="AJ12" s="116">
        <f>IF(A12=0," ",IF(ISBLANK('Первичные данные 2 кл.'!C12)=TRUE," ",'Первичные данные 2 кл.'!AL12))</f>
        <v>0</v>
      </c>
      <c r="AK12" s="39">
        <f>IF(A12=0," ",IF(ISBLANK('Первичные данные 2 кл.'!C12)=TRUE," ",AI12+AJ12))</f>
        <v>0</v>
      </c>
      <c r="AL12" s="116">
        <f>IF(A12=0," ",IF(ISBLANK('Первичные данные 2 кл.'!C12)=TRUE," ",SUM('Первичные данные 2 кл.'!AM12:AN12)))</f>
        <v>1</v>
      </c>
      <c r="AM12" s="116">
        <f>IF(A12=0," ",IF(ISBLANK('Первичные данные 2 кл.'!C12)=TRUE," ",'Первичные данные 2 кл.'!AO12))</f>
        <v>0</v>
      </c>
      <c r="AN12" s="119">
        <f>IF(A12=0," ",IF(ISBLANK('Первичные данные 2 кл.'!C12)=TRUE," ",AL12+AM12))</f>
        <v>1</v>
      </c>
    </row>
    <row r="13" spans="1:43" ht="11.25" customHeight="1" x14ac:dyDescent="0.2">
      <c r="A13" s="142" t="str">
        <f>'Первичные данные 2 кл.'!B13</f>
        <v>Демченкова Диана</v>
      </c>
      <c r="B13" s="115">
        <f>IF(A13=0," ",IF(ISBLANK('Первичные данные 2 кл.'!C13)=TRUE," ",SUM('Первичные данные 2 кл.'!C13:D13)))</f>
        <v>2</v>
      </c>
      <c r="C13" s="116">
        <f>IF(A13=0," ",IF(ISBLANK('Первичные данные 2 кл.'!C13)=TRUE," ",'Первичные данные 2 кл.'!E13))</f>
        <v>0</v>
      </c>
      <c r="D13" s="39">
        <f>IF(A13=0," ",IF(ISBLANK('Первичные данные 2 кл.'!C13)=TRUE," ",B13+C13))</f>
        <v>2</v>
      </c>
      <c r="E13" s="116">
        <f>IF(A13=0," ",IF(ISBLANK('Первичные данные 2 кл.'!C13)=TRUE," ",SUM('Первичные данные 2 кл.'!F13:G13)))</f>
        <v>2</v>
      </c>
      <c r="F13" s="116">
        <f>IF(A13=0," ",IF(ISBLANK('Первичные данные 2 кл.'!C13)=TRUE," ",'Первичные данные 2 кл.'!H13))</f>
        <v>0</v>
      </c>
      <c r="G13" s="39">
        <f>IF(A13=0," ",IF(ISBLANK('Первичные данные 2 кл.'!C13)=TRUE," ",E13+F13))</f>
        <v>2</v>
      </c>
      <c r="H13" s="116">
        <f>IF(A13=0," ",IF(ISBLANK('Первичные данные 2 кл.'!C13)=TRUE," ",SUM('Первичные данные 2 кл.'!I13:J13)))</f>
        <v>1</v>
      </c>
      <c r="I13" s="116">
        <f>IF(A13=0," ",IF(ISBLANK('Первичные данные 2 кл.'!C13)=TRUE," ",'Первичные данные 2 кл.'!K13))</f>
        <v>0</v>
      </c>
      <c r="J13" s="119">
        <f>IF(A13=0," ",IF(ISBLANK('Первичные данные 2 кл.'!C13)=TRUE," ",H13+I13))</f>
        <v>1</v>
      </c>
      <c r="K13" s="115">
        <f>IF(A13=0," ",IF(ISBLANK('Первичные данные 2 кл.'!C13)=TRUE," ",SUM('Первичные данные 2 кл.'!L13:M13)))</f>
        <v>3</v>
      </c>
      <c r="L13" s="116">
        <f>IF(A13=0," ",IF(ISBLANK('Первичные данные 2 кл.'!C13)=TRUE," ",'Первичные данные 2 кл.'!N13))</f>
        <v>1</v>
      </c>
      <c r="M13" s="39">
        <f>IF(A13=0," ",IF(ISBLANK('Первичные данные 2 кл.'!C13)=TRUE," ",K13+L13))</f>
        <v>4</v>
      </c>
      <c r="N13" s="116">
        <f>IF(A13=0," ",IF(ISBLANK('Первичные данные 2 кл.'!C13)=TRUE," ",SUM('Первичные данные 2 кл.'!O13:P13)))</f>
        <v>2</v>
      </c>
      <c r="O13" s="116">
        <f>IF(A13=0," ",IF(ISBLANK('Первичные данные 2 кл.'!C13)=TRUE," ",'Первичные данные 2 кл.'!Q13))</f>
        <v>1</v>
      </c>
      <c r="P13" s="39">
        <f>IF(A13=0," ",IF(ISBLANK('Первичные данные 2 кл.'!C13)=TRUE," ",N13+O13))</f>
        <v>3</v>
      </c>
      <c r="Q13" s="116">
        <f>IF(A13=0," ",IF(ISBLANK('Первичные данные 2 кл.'!C13)=TRUE," ",SUM('Первичные данные 2 кл.'!R13:S13)))</f>
        <v>3</v>
      </c>
      <c r="R13" s="116">
        <f>IF(A13=0," ",IF(ISBLANK('Первичные данные 2 кл.'!C13)=TRUE," ",'Первичные данные 2 кл.'!T13))</f>
        <v>2</v>
      </c>
      <c r="S13" s="39">
        <f>IF(A13=0," ",IF(ISBLANK('Первичные данные 2 кл.'!C13)=TRUE," ",Q13+R13))</f>
        <v>5</v>
      </c>
      <c r="T13" s="116">
        <f>IF(A13=0," ",IF(ISBLANK('Первичные данные 2 кл.'!C13)=TRUE," ",SUM('Первичные данные 2 кл.'!U13:V13)))</f>
        <v>1</v>
      </c>
      <c r="U13" s="116">
        <f>IF(A13=0," ",IF(ISBLANK('Первичные данные 2 кл.'!C13)=TRUE," ",'Первичные данные 2 кл.'!W13))</f>
        <v>0</v>
      </c>
      <c r="V13" s="39">
        <f>IF(A13=0," ",IF(ISBLANK('Первичные данные 2 кл.'!C13)=TRUE," ",T13+U13))</f>
        <v>1</v>
      </c>
      <c r="W13" s="116">
        <f>IF(A13=0," ",IF(ISBLANK('Первичные данные 2 кл.'!C13)=TRUE," ",SUM('Первичные данные 2 кл.'!X13:Y13)))</f>
        <v>1</v>
      </c>
      <c r="X13" s="116">
        <f>IF(A13=0," ",IF(ISBLANK('Первичные данные 2 кл.'!C13)=TRUE," ",'Первичные данные 2 кл.'!Z13))</f>
        <v>1</v>
      </c>
      <c r="Y13" s="39">
        <f>IF(A13=0," ",IF(ISBLANK('Первичные данные 2 кл.'!C13)=TRUE," ",W13+X13))</f>
        <v>2</v>
      </c>
      <c r="Z13" s="116">
        <f>IF(A13=0," ",IF(ISBLANK('Первичные данные 2 кл.'!C13)=TRUE," ",SUM('Первичные данные 2 кл.'!AA13:AB13)))</f>
        <v>0</v>
      </c>
      <c r="AA13" s="116">
        <f>IF(A13=0," ",IF(ISBLANK('Первичные данные 2 кл.'!C13)=TRUE," ",'Первичные данные 2 кл.'!AC13))</f>
        <v>0</v>
      </c>
      <c r="AB13" s="39">
        <f>IF(A13=0," ",IF(ISBLANK('Первичные данные 2 кл.'!C13)=TRUE," ",Z13+AA13))</f>
        <v>0</v>
      </c>
      <c r="AC13" s="116">
        <f>IF(A13=0," ",IF(ISBLANK('Первичные данные 2 кл.'!C13)=TRUE," ",SUM('Первичные данные 2 кл.'!AD13:AE13)))</f>
        <v>1</v>
      </c>
      <c r="AD13" s="116">
        <f>IF(A13=0," ",IF(ISBLANK('Первичные данные 2 кл.'!C13)=TRUE," ",'Первичные данные 2 кл.'!AF13))</f>
        <v>0</v>
      </c>
      <c r="AE13" s="119">
        <f>IF(A13=0," ",IF(ISBLANK('Первичные данные 2 кл.'!C13)=TRUE," ",AC13+AD13))</f>
        <v>1</v>
      </c>
      <c r="AF13" s="118">
        <f>IF(A13=0," ",IF(ISBLANK('Первичные данные 2 кл.'!C13)=TRUE," ",SUM('Первичные данные 2 кл.'!AG13:AH13)))</f>
        <v>2</v>
      </c>
      <c r="AG13" s="116">
        <f>IF(A13=0," ",IF(ISBLANK('Первичные данные 2 кл.'!C13)=TRUE," ",'Первичные данные 2 кл.'!AI13))</f>
        <v>1</v>
      </c>
      <c r="AH13" s="39">
        <f>IF(A13=0," ",IF(ISBLANK('Первичные данные 2 кл.'!C13)=TRUE," ",AF13+AG13))</f>
        <v>3</v>
      </c>
      <c r="AI13" s="116">
        <f>IF(A13=0," ",IF(ISBLANK('Первичные данные 2 кл.'!C13)=TRUE," ",SUM('Первичные данные 2 кл.'!AJ13:AK13)))</f>
        <v>4</v>
      </c>
      <c r="AJ13" s="116">
        <f>IF(A13=0," ",IF(ISBLANK('Первичные данные 2 кл.'!C13)=TRUE," ",'Первичные данные 2 кл.'!AL13))</f>
        <v>2</v>
      </c>
      <c r="AK13" s="39">
        <f>IF(A13=0," ",IF(ISBLANK('Первичные данные 2 кл.'!C13)=TRUE," ",AI13+AJ13))</f>
        <v>6</v>
      </c>
      <c r="AL13" s="116">
        <f>IF(A13=0," ",IF(ISBLANK('Первичные данные 2 кл.'!C13)=TRUE," ",SUM('Первичные данные 2 кл.'!AM13:AN13)))</f>
        <v>3</v>
      </c>
      <c r="AM13" s="116">
        <f>IF(A13=0," ",IF(ISBLANK('Первичные данные 2 кл.'!C13)=TRUE," ",'Первичные данные 2 кл.'!AO13))</f>
        <v>2</v>
      </c>
      <c r="AN13" s="119">
        <f>IF(A13=0," ",IF(ISBLANK('Первичные данные 2 кл.'!C13)=TRUE," ",AL13+AM13))</f>
        <v>5</v>
      </c>
    </row>
    <row r="14" spans="1:43" ht="11.25" customHeight="1" x14ac:dyDescent="0.2">
      <c r="A14" s="142" t="str">
        <f>'Первичные данные 2 кл.'!B14</f>
        <v>Дереча Вадим</v>
      </c>
      <c r="B14" s="115">
        <f>IF(A14=0," ",IF(ISBLANK('Первичные данные 2 кл.'!C14)=TRUE," ",SUM('Первичные данные 2 кл.'!C14:D14)))</f>
        <v>3</v>
      </c>
      <c r="C14" s="116">
        <f>IF(A14=0," ",IF(ISBLANK('Первичные данные 2 кл.'!C14)=TRUE," ",'Первичные данные 2 кл.'!E14))</f>
        <v>0</v>
      </c>
      <c r="D14" s="39">
        <f>IF(A14=0," ",IF(ISBLANK('Первичные данные 2 кл.'!C14)=TRUE," ",B14+C14))</f>
        <v>3</v>
      </c>
      <c r="E14" s="116">
        <f>IF(A14=0," ",IF(ISBLANK('Первичные данные 2 кл.'!C14)=TRUE," ",SUM('Первичные данные 2 кл.'!F14:G14)))</f>
        <v>2</v>
      </c>
      <c r="F14" s="116">
        <f>IF(A14=0," ",IF(ISBLANK('Первичные данные 2 кл.'!C14)=TRUE," ",'Первичные данные 2 кл.'!H14))</f>
        <v>1</v>
      </c>
      <c r="G14" s="39">
        <f>IF(A14=0," ",IF(ISBLANK('Первичные данные 2 кл.'!C14)=TRUE," ",E14+F14))</f>
        <v>3</v>
      </c>
      <c r="H14" s="116">
        <f>IF(A14=0," ",IF(ISBLANK('Первичные данные 2 кл.'!C14)=TRUE," ",SUM('Первичные данные 2 кл.'!I14:J14)))</f>
        <v>1</v>
      </c>
      <c r="I14" s="116">
        <f>IF(A14=0," ",IF(ISBLANK('Первичные данные 2 кл.'!C14)=TRUE," ",'Первичные данные 2 кл.'!K14))</f>
        <v>0</v>
      </c>
      <c r="J14" s="119">
        <f>IF(A14=0," ",IF(ISBLANK('Первичные данные 2 кл.'!C14)=TRUE," ",H14+I14))</f>
        <v>1</v>
      </c>
      <c r="K14" s="115">
        <f>IF(A14=0," ",IF(ISBLANK('Первичные данные 2 кл.'!C14)=TRUE," ",SUM('Первичные данные 2 кл.'!L14:M14)))</f>
        <v>3</v>
      </c>
      <c r="L14" s="116">
        <f>IF(A14=0," ",IF(ISBLANK('Первичные данные 2 кл.'!C14)=TRUE," ",'Первичные данные 2 кл.'!N14))</f>
        <v>1</v>
      </c>
      <c r="M14" s="39">
        <f>IF(A14=0," ",IF(ISBLANK('Первичные данные 2 кл.'!C14)=TRUE," ",K14+L14))</f>
        <v>4</v>
      </c>
      <c r="N14" s="116">
        <f>IF(A14=0," ",IF(ISBLANK('Первичные данные 2 кл.'!C14)=TRUE," ",SUM('Первичные данные 2 кл.'!O14:P14)))</f>
        <v>2</v>
      </c>
      <c r="O14" s="116">
        <f>IF(A14=0," ",IF(ISBLANK('Первичные данные 2 кл.'!C14)=TRUE," ",'Первичные данные 2 кл.'!Q14))</f>
        <v>1</v>
      </c>
      <c r="P14" s="39">
        <f>IF(A14=0," ",IF(ISBLANK('Первичные данные 2 кл.'!C14)=TRUE," ",N14+O14))</f>
        <v>3</v>
      </c>
      <c r="Q14" s="116">
        <f>IF(A14=0," ",IF(ISBLANK('Первичные данные 2 кл.'!C14)=TRUE," ",SUM('Первичные данные 2 кл.'!R14:S14)))</f>
        <v>3</v>
      </c>
      <c r="R14" s="116">
        <f>IF(A14=0," ",IF(ISBLANK('Первичные данные 2 кл.'!C14)=TRUE," ",'Первичные данные 2 кл.'!T14))</f>
        <v>1</v>
      </c>
      <c r="S14" s="39">
        <f>IF(A14=0," ",IF(ISBLANK('Первичные данные 2 кл.'!C14)=TRUE," ",Q14+R14))</f>
        <v>4</v>
      </c>
      <c r="T14" s="116">
        <f>IF(A14=0," ",IF(ISBLANK('Первичные данные 2 кл.'!C14)=TRUE," ",SUM('Первичные данные 2 кл.'!U14:V14)))</f>
        <v>2</v>
      </c>
      <c r="U14" s="116">
        <f>IF(A14=0," ",IF(ISBLANK('Первичные данные 2 кл.'!C14)=TRUE," ",'Первичные данные 2 кл.'!W14))</f>
        <v>0</v>
      </c>
      <c r="V14" s="39">
        <f>IF(A14=0," ",IF(ISBLANK('Первичные данные 2 кл.'!C14)=TRUE," ",T14+U14))</f>
        <v>2</v>
      </c>
      <c r="W14" s="116">
        <f>IF(A14=0," ",IF(ISBLANK('Первичные данные 2 кл.'!C14)=TRUE," ",SUM('Первичные данные 2 кл.'!X14:Y14)))</f>
        <v>2</v>
      </c>
      <c r="X14" s="116">
        <f>IF(A14=0," ",IF(ISBLANK('Первичные данные 2 кл.'!C14)=TRUE," ",'Первичные данные 2 кл.'!Z14))</f>
        <v>1</v>
      </c>
      <c r="Y14" s="39">
        <f>IF(A14=0," ",IF(ISBLANK('Первичные данные 2 кл.'!C14)=TRUE," ",W14+X14))</f>
        <v>3</v>
      </c>
      <c r="Z14" s="116">
        <f>IF(A14=0," ",IF(ISBLANK('Первичные данные 2 кл.'!C14)=TRUE," ",SUM('Первичные данные 2 кл.'!AA14:AB14)))</f>
        <v>2</v>
      </c>
      <c r="AA14" s="116">
        <f>IF(A14=0," ",IF(ISBLANK('Первичные данные 2 кл.'!C14)=TRUE," ",'Первичные данные 2 кл.'!AC14))</f>
        <v>0</v>
      </c>
      <c r="AB14" s="39">
        <f>IF(A14=0," ",IF(ISBLANK('Первичные данные 2 кл.'!C14)=TRUE," ",Z14+AA14))</f>
        <v>2</v>
      </c>
      <c r="AC14" s="116">
        <f>IF(A14=0," ",IF(ISBLANK('Первичные данные 2 кл.'!C14)=TRUE," ",SUM('Первичные данные 2 кл.'!AD14:AE14)))</f>
        <v>3</v>
      </c>
      <c r="AD14" s="116">
        <f>IF(A14=0," ",IF(ISBLANK('Первичные данные 2 кл.'!C14)=TRUE," ",'Первичные данные 2 кл.'!AF14))</f>
        <v>0</v>
      </c>
      <c r="AE14" s="119">
        <f>IF(A14=0," ",IF(ISBLANK('Первичные данные 2 кл.'!C14)=TRUE," ",AC14+AD14))</f>
        <v>3</v>
      </c>
      <c r="AF14" s="118">
        <f>IF(A14=0," ",IF(ISBLANK('Первичные данные 2 кл.'!C14)=TRUE," ",SUM('Первичные данные 2 кл.'!AG14:AH14)))</f>
        <v>3</v>
      </c>
      <c r="AG14" s="116">
        <f>IF(A14=0," ",IF(ISBLANK('Первичные данные 2 кл.'!C14)=TRUE," ",'Первичные данные 2 кл.'!AI14))</f>
        <v>2</v>
      </c>
      <c r="AH14" s="39">
        <f>IF(A14=0," ",IF(ISBLANK('Первичные данные 2 кл.'!C14)=TRUE," ",AF14+AG14))</f>
        <v>5</v>
      </c>
      <c r="AI14" s="116">
        <f>IF(A14=0," ",IF(ISBLANK('Первичные данные 2 кл.'!C14)=TRUE," ",SUM('Первичные данные 2 кл.'!AJ14:AK14)))</f>
        <v>3</v>
      </c>
      <c r="AJ14" s="116">
        <f>IF(A14=0," ",IF(ISBLANK('Первичные данные 2 кл.'!C14)=TRUE," ",'Первичные данные 2 кл.'!AL14))</f>
        <v>1</v>
      </c>
      <c r="AK14" s="39">
        <f>IF(A14=0," ",IF(ISBLANK('Первичные данные 2 кл.'!C14)=TRUE," ",AI14+AJ14))</f>
        <v>4</v>
      </c>
      <c r="AL14" s="116">
        <f>IF(A14=0," ",IF(ISBLANK('Первичные данные 2 кл.'!C14)=TRUE," ",SUM('Первичные данные 2 кл.'!AM14:AN14)))</f>
        <v>4</v>
      </c>
      <c r="AM14" s="116">
        <f>IF(A14=0," ",IF(ISBLANK('Первичные данные 2 кл.'!C14)=TRUE," ",'Первичные данные 2 кл.'!AO14))</f>
        <v>2</v>
      </c>
      <c r="AN14" s="119">
        <f>IF(A14=0," ",IF(ISBLANK('Первичные данные 2 кл.'!C14)=TRUE," ",AL14+AM14))</f>
        <v>6</v>
      </c>
    </row>
    <row r="15" spans="1:43" ht="11.25" customHeight="1" x14ac:dyDescent="0.2">
      <c r="A15" s="142" t="str">
        <f>'Первичные данные 2 кл.'!B15</f>
        <v>Зартдинов Кирилл</v>
      </c>
      <c r="B15" s="115">
        <f>IF(A15=0," ",IF(ISBLANK('Первичные данные 2 кл.'!C15)=TRUE," ",SUM('Первичные данные 2 кл.'!C15:D15)))</f>
        <v>2</v>
      </c>
      <c r="C15" s="116">
        <f>IF(A15=0," ",IF(ISBLANK('Первичные данные 2 кл.'!C15)=TRUE," ",'Первичные данные 2 кл.'!E15))</f>
        <v>0</v>
      </c>
      <c r="D15" s="39">
        <f>IF(A15=0," ",IF(ISBLANK('Первичные данные 2 кл.'!C15)=TRUE," ",B15+C15))</f>
        <v>2</v>
      </c>
      <c r="E15" s="116">
        <f>IF(A15=0," ",IF(ISBLANK('Первичные данные 2 кл.'!C15)=TRUE," ",SUM('Первичные данные 2 кл.'!F15:G15)))</f>
        <v>4</v>
      </c>
      <c r="F15" s="116">
        <f>IF(A15=0," ",IF(ISBLANK('Первичные данные 2 кл.'!C15)=TRUE," ",'Первичные данные 2 кл.'!H15))</f>
        <v>0</v>
      </c>
      <c r="G15" s="39">
        <f>IF(A15=0," ",IF(ISBLANK('Первичные данные 2 кл.'!C15)=TRUE," ",E15+F15))</f>
        <v>4</v>
      </c>
      <c r="H15" s="116">
        <f>IF(A15=0," ",IF(ISBLANK('Первичные данные 2 кл.'!C15)=TRUE," ",SUM('Первичные данные 2 кл.'!I15:J15)))</f>
        <v>1</v>
      </c>
      <c r="I15" s="116">
        <f>IF(A15=0," ",IF(ISBLANK('Первичные данные 2 кл.'!C15)=TRUE," ",'Первичные данные 2 кл.'!K15))</f>
        <v>0</v>
      </c>
      <c r="J15" s="119">
        <f>IF(A15=0," ",IF(ISBLANK('Первичные данные 2 кл.'!C15)=TRUE," ",H15+I15))</f>
        <v>1</v>
      </c>
      <c r="K15" s="115">
        <f>IF(A15=0," ",IF(ISBLANK('Первичные данные 2 кл.'!C15)=TRUE," ",SUM('Первичные данные 2 кл.'!L15:M15)))</f>
        <v>2</v>
      </c>
      <c r="L15" s="116">
        <f>IF(A15=0," ",IF(ISBLANK('Первичные данные 2 кл.'!C15)=TRUE," ",'Первичные данные 2 кл.'!N15))</f>
        <v>2</v>
      </c>
      <c r="M15" s="39">
        <f>IF(A15=0," ",IF(ISBLANK('Первичные данные 2 кл.'!C15)=TRUE," ",K15+L15))</f>
        <v>4</v>
      </c>
      <c r="N15" s="116">
        <f>IF(A15=0," ",IF(ISBLANK('Первичные данные 2 кл.'!C15)=TRUE," ",SUM('Первичные данные 2 кл.'!O15:P15)))</f>
        <v>1</v>
      </c>
      <c r="O15" s="116">
        <f>IF(A15=0," ",IF(ISBLANK('Первичные данные 2 кл.'!C15)=TRUE," ",'Первичные данные 2 кл.'!Q15))</f>
        <v>1</v>
      </c>
      <c r="P15" s="39">
        <f>IF(A15=0," ",IF(ISBLANK('Первичные данные 2 кл.'!C15)=TRUE," ",N15+O15))</f>
        <v>2</v>
      </c>
      <c r="Q15" s="116">
        <f>IF(A15=0," ",IF(ISBLANK('Первичные данные 2 кл.'!C15)=TRUE," ",SUM('Первичные данные 2 кл.'!R15:S15)))</f>
        <v>2</v>
      </c>
      <c r="R15" s="116">
        <f>IF(A15=0," ",IF(ISBLANK('Первичные данные 2 кл.'!C15)=TRUE," ",'Первичные данные 2 кл.'!T15))</f>
        <v>2</v>
      </c>
      <c r="S15" s="39">
        <f>IF(A15=0," ",IF(ISBLANK('Первичные данные 2 кл.'!C15)=TRUE," ",Q15+R15))</f>
        <v>4</v>
      </c>
      <c r="T15" s="116">
        <f>IF(A15=0," ",IF(ISBLANK('Первичные данные 2 кл.'!C15)=TRUE," ",SUM('Первичные данные 2 кл.'!U15:V15)))</f>
        <v>2</v>
      </c>
      <c r="U15" s="116">
        <f>IF(A15=0," ",IF(ISBLANK('Первичные данные 2 кл.'!C15)=TRUE," ",'Первичные данные 2 кл.'!W15))</f>
        <v>1</v>
      </c>
      <c r="V15" s="39">
        <f>IF(A15=0," ",IF(ISBLANK('Первичные данные 2 кл.'!C15)=TRUE," ",T15+U15))</f>
        <v>3</v>
      </c>
      <c r="W15" s="116">
        <f>IF(A15=0," ",IF(ISBLANK('Первичные данные 2 кл.'!C15)=TRUE," ",SUM('Первичные данные 2 кл.'!X15:Y15)))</f>
        <v>4</v>
      </c>
      <c r="X15" s="116">
        <f>IF(A15=0," ",IF(ISBLANK('Первичные данные 2 кл.'!C15)=TRUE," ",'Первичные данные 2 кл.'!Z15))</f>
        <v>1</v>
      </c>
      <c r="Y15" s="39">
        <f>IF(A15=0," ",IF(ISBLANK('Первичные данные 2 кл.'!C15)=TRUE," ",W15+X15))</f>
        <v>5</v>
      </c>
      <c r="Z15" s="116">
        <f>IF(A15=0," ",IF(ISBLANK('Первичные данные 2 кл.'!C15)=TRUE," ",SUM('Первичные данные 2 кл.'!AA15:AB15)))</f>
        <v>2</v>
      </c>
      <c r="AA15" s="116">
        <f>IF(A15=0," ",IF(ISBLANK('Первичные данные 2 кл.'!C15)=TRUE," ",'Первичные данные 2 кл.'!AC15))</f>
        <v>1</v>
      </c>
      <c r="AB15" s="39">
        <f>IF(A15=0," ",IF(ISBLANK('Первичные данные 2 кл.'!C15)=TRUE," ",Z15+AA15))</f>
        <v>3</v>
      </c>
      <c r="AC15" s="116">
        <f>IF(A15=0," ",IF(ISBLANK('Первичные данные 2 кл.'!C15)=TRUE," ",SUM('Первичные данные 2 кл.'!AD15:AE15)))</f>
        <v>3</v>
      </c>
      <c r="AD15" s="116">
        <f>IF(A15=0," ",IF(ISBLANK('Первичные данные 2 кл.'!C15)=TRUE," ",'Первичные данные 2 кл.'!AF15))</f>
        <v>0</v>
      </c>
      <c r="AE15" s="119">
        <f>IF(A15=0," ",IF(ISBLANK('Первичные данные 2 кл.'!C15)=TRUE," ",AC15+AD15))</f>
        <v>3</v>
      </c>
      <c r="AF15" s="118">
        <f>IF(A15=0," ",IF(ISBLANK('Первичные данные 2 кл.'!C15)=TRUE," ",SUM('Первичные данные 2 кл.'!AG15:AH15)))</f>
        <v>2</v>
      </c>
      <c r="AG15" s="116">
        <f>IF(A15=0," ",IF(ISBLANK('Первичные данные 2 кл.'!C15)=TRUE," ",'Первичные данные 2 кл.'!AI15))</f>
        <v>0</v>
      </c>
      <c r="AH15" s="39">
        <f>IF(A15=0," ",IF(ISBLANK('Первичные данные 2 кл.'!C15)=TRUE," ",AF15+AG15))</f>
        <v>2</v>
      </c>
      <c r="AI15" s="116">
        <f>IF(A15=0," ",IF(ISBLANK('Первичные данные 2 кл.'!C15)=TRUE," ",SUM('Первичные данные 2 кл.'!AJ15:AK15)))</f>
        <v>4</v>
      </c>
      <c r="AJ15" s="116">
        <f>IF(A15=0," ",IF(ISBLANK('Первичные данные 2 кл.'!C15)=TRUE," ",'Первичные данные 2 кл.'!AL15))</f>
        <v>1</v>
      </c>
      <c r="AK15" s="39">
        <f>IF(A15=0," ",IF(ISBLANK('Первичные данные 2 кл.'!C15)=TRUE," ",AI15+AJ15))</f>
        <v>5</v>
      </c>
      <c r="AL15" s="116">
        <f>IF(A15=0," ",IF(ISBLANK('Первичные данные 2 кл.'!C15)=TRUE," ",SUM('Первичные данные 2 кл.'!AM15:AN15)))</f>
        <v>2</v>
      </c>
      <c r="AM15" s="116">
        <f>IF(A15=0," ",IF(ISBLANK('Первичные данные 2 кл.'!C15)=TRUE," ",'Первичные данные 2 кл.'!AO15))</f>
        <v>1</v>
      </c>
      <c r="AN15" s="119">
        <f>IF(A15=0," ",IF(ISBLANK('Первичные данные 2 кл.'!C15)=TRUE," ",AL15+AM15))</f>
        <v>3</v>
      </c>
    </row>
    <row r="16" spans="1:43" ht="11.25" customHeight="1" x14ac:dyDescent="0.2">
      <c r="A16" s="142" t="str">
        <f>'Первичные данные 2 кл.'!B16</f>
        <v>Казачков Максим</v>
      </c>
      <c r="B16" s="115">
        <f>IF(A16=0," ",IF(ISBLANK('Первичные данные 2 кл.'!C16)=TRUE," ",SUM('Первичные данные 2 кл.'!C16:D16)))</f>
        <v>3</v>
      </c>
      <c r="C16" s="116">
        <f>IF(A16=0," ",IF(ISBLANK('Первичные данные 2 кл.'!C16)=TRUE," ",'Первичные данные 2 кл.'!E16))</f>
        <v>2</v>
      </c>
      <c r="D16" s="39">
        <f>IF(A16=0," ",IF(ISBLANK('Первичные данные 2 кл.'!C16)=TRUE," ",B16+C16))</f>
        <v>5</v>
      </c>
      <c r="E16" s="116">
        <f>IF(A16=0," ",IF(ISBLANK('Первичные данные 2 кл.'!C16)=TRUE," ",SUM('Первичные данные 2 кл.'!F16:G16)))</f>
        <v>3</v>
      </c>
      <c r="F16" s="116">
        <f>IF(A16=0," ",IF(ISBLANK('Первичные данные 2 кл.'!C16)=TRUE," ",'Первичные данные 2 кл.'!H16))</f>
        <v>2</v>
      </c>
      <c r="G16" s="39">
        <f>IF(A16=0," ",IF(ISBLANK('Первичные данные 2 кл.'!C16)=TRUE," ",E16+F16))</f>
        <v>5</v>
      </c>
      <c r="H16" s="116">
        <f>IF(A16=0," ",IF(ISBLANK('Первичные данные 2 кл.'!C16)=TRUE," ",SUM('Первичные данные 2 кл.'!I16:J16)))</f>
        <v>0</v>
      </c>
      <c r="I16" s="116">
        <f>IF(A16=0," ",IF(ISBLANK('Первичные данные 2 кл.'!C16)=TRUE," ",'Первичные данные 2 кл.'!K16))</f>
        <v>1</v>
      </c>
      <c r="J16" s="119">
        <f>IF(A16=0," ",IF(ISBLANK('Первичные данные 2 кл.'!C16)=TRUE," ",H16+I16))</f>
        <v>1</v>
      </c>
      <c r="K16" s="115">
        <f>IF(A16=0," ",IF(ISBLANK('Первичные данные 2 кл.'!C16)=TRUE," ",SUM('Первичные данные 2 кл.'!L16:M16)))</f>
        <v>3</v>
      </c>
      <c r="L16" s="116">
        <f>IF(A16=0," ",IF(ISBLANK('Первичные данные 2 кл.'!C16)=TRUE," ",'Первичные данные 2 кл.'!N16))</f>
        <v>2</v>
      </c>
      <c r="M16" s="39">
        <f>IF(A16=0," ",IF(ISBLANK('Первичные данные 2 кл.'!C16)=TRUE," ",K16+L16))</f>
        <v>5</v>
      </c>
      <c r="N16" s="116">
        <f>IF(A16=0," ",IF(ISBLANK('Первичные данные 2 кл.'!C16)=TRUE," ",SUM('Первичные данные 2 кл.'!O16:P16)))</f>
        <v>3</v>
      </c>
      <c r="O16" s="116">
        <f>IF(A16=0," ",IF(ISBLANK('Первичные данные 2 кл.'!C16)=TRUE," ",'Первичные данные 2 кл.'!Q16))</f>
        <v>1</v>
      </c>
      <c r="P16" s="39">
        <f>IF(A16=0," ",IF(ISBLANK('Первичные данные 2 кл.'!C16)=TRUE," ",N16+O16))</f>
        <v>4</v>
      </c>
      <c r="Q16" s="116">
        <f>IF(A16=0," ",IF(ISBLANK('Первичные данные 2 кл.'!C16)=TRUE," ",SUM('Первичные данные 2 кл.'!R16:S16)))</f>
        <v>3</v>
      </c>
      <c r="R16" s="116">
        <f>IF(A16=0," ",IF(ISBLANK('Первичные данные 2 кл.'!C16)=TRUE," ",'Первичные данные 2 кл.'!T16))</f>
        <v>1</v>
      </c>
      <c r="S16" s="39">
        <f>IF(A16=0," ",IF(ISBLANK('Первичные данные 2 кл.'!C16)=TRUE," ",Q16+R16))</f>
        <v>4</v>
      </c>
      <c r="T16" s="116">
        <f>IF(A16=0," ",IF(ISBLANK('Первичные данные 2 кл.'!C16)=TRUE," ",SUM('Первичные данные 2 кл.'!U16:V16)))</f>
        <v>1</v>
      </c>
      <c r="U16" s="116">
        <f>IF(A16=0," ",IF(ISBLANK('Первичные данные 2 кл.'!C16)=TRUE," ",'Первичные данные 2 кл.'!W16))</f>
        <v>1</v>
      </c>
      <c r="V16" s="39">
        <f>IF(A16=0," ",IF(ISBLANK('Первичные данные 2 кл.'!C16)=TRUE," ",T16+U16))</f>
        <v>2</v>
      </c>
      <c r="W16" s="116">
        <f>IF(A16=0," ",IF(ISBLANK('Первичные данные 2 кл.'!C16)=TRUE," ",SUM('Первичные данные 2 кл.'!X16:Y16)))</f>
        <v>3</v>
      </c>
      <c r="X16" s="116">
        <f>IF(A16=0," ",IF(ISBLANK('Первичные данные 2 кл.'!C16)=TRUE," ",'Первичные данные 2 кл.'!Z16))</f>
        <v>1</v>
      </c>
      <c r="Y16" s="39">
        <f>IF(A16=0," ",IF(ISBLANK('Первичные данные 2 кл.'!C16)=TRUE," ",W16+X16))</f>
        <v>4</v>
      </c>
      <c r="Z16" s="116">
        <f>IF(A16=0," ",IF(ISBLANK('Первичные данные 2 кл.'!C16)=TRUE," ",SUM('Первичные данные 2 кл.'!AA16:AB16)))</f>
        <v>1</v>
      </c>
      <c r="AA16" s="116">
        <f>IF(A16=0," ",IF(ISBLANK('Первичные данные 2 кл.'!C16)=TRUE," ",'Первичные данные 2 кл.'!AC16))</f>
        <v>0</v>
      </c>
      <c r="AB16" s="39">
        <f>IF(A16=0," ",IF(ISBLANK('Первичные данные 2 кл.'!C16)=TRUE," ",Z16+AA16))</f>
        <v>1</v>
      </c>
      <c r="AC16" s="116">
        <f>IF(A16=0," ",IF(ISBLANK('Первичные данные 2 кл.'!C16)=TRUE," ",SUM('Первичные данные 2 кл.'!AD16:AE16)))</f>
        <v>3</v>
      </c>
      <c r="AD16" s="116">
        <f>IF(A16=0," ",IF(ISBLANK('Первичные данные 2 кл.'!C16)=TRUE," ",'Первичные данные 2 кл.'!AF16))</f>
        <v>2</v>
      </c>
      <c r="AE16" s="119">
        <f>IF(A16=0," ",IF(ISBLANK('Первичные данные 2 кл.'!C16)=TRUE," ",AC16+AD16))</f>
        <v>5</v>
      </c>
      <c r="AF16" s="118">
        <f>IF(A16=0," ",IF(ISBLANK('Первичные данные 2 кл.'!C16)=TRUE," ",SUM('Первичные данные 2 кл.'!AG16:AH16)))</f>
        <v>2</v>
      </c>
      <c r="AG16" s="116">
        <f>IF(A16=0," ",IF(ISBLANK('Первичные данные 2 кл.'!C16)=TRUE," ",'Первичные данные 2 кл.'!AI16))</f>
        <v>0</v>
      </c>
      <c r="AH16" s="39">
        <f>IF(A16=0," ",IF(ISBLANK('Первичные данные 2 кл.'!C16)=TRUE," ",AF16+AG16))</f>
        <v>2</v>
      </c>
      <c r="AI16" s="116">
        <f>IF(A16=0," ",IF(ISBLANK('Первичные данные 2 кл.'!C16)=TRUE," ",SUM('Первичные данные 2 кл.'!AJ16:AK16)))</f>
        <v>3</v>
      </c>
      <c r="AJ16" s="116">
        <f>IF(A16=0," ",IF(ISBLANK('Первичные данные 2 кл.'!C16)=TRUE," ",'Первичные данные 2 кл.'!AL16))</f>
        <v>1</v>
      </c>
      <c r="AK16" s="39">
        <f>IF(A16=0," ",IF(ISBLANK('Первичные данные 2 кл.'!C16)=TRUE," ",AI16+AJ16))</f>
        <v>4</v>
      </c>
      <c r="AL16" s="116">
        <f>IF(A16=0," ",IF(ISBLANK('Первичные данные 2 кл.'!C16)=TRUE," ",SUM('Первичные данные 2 кл.'!AM16:AN16)))</f>
        <v>4</v>
      </c>
      <c r="AM16" s="116">
        <f>IF(A16=0," ",IF(ISBLANK('Первичные данные 2 кл.'!C16)=TRUE," ",'Первичные данные 2 кл.'!AO16))</f>
        <v>1</v>
      </c>
      <c r="AN16" s="119">
        <f>IF(A16=0," ",IF(ISBLANK('Первичные данные 2 кл.'!C16)=TRUE," ",AL16+AM16))</f>
        <v>5</v>
      </c>
    </row>
    <row r="17" spans="1:40" ht="11.25" customHeight="1" x14ac:dyDescent="0.2">
      <c r="A17" s="142" t="str">
        <f>'Первичные данные 2 кл.'!B17</f>
        <v>Канева Алина</v>
      </c>
      <c r="B17" s="115">
        <f>IF(A17=0," ",IF(ISBLANK('Первичные данные 2 кл.'!C17)=TRUE," ",SUM('Первичные данные 2 кл.'!C17:D17)))</f>
        <v>3</v>
      </c>
      <c r="C17" s="116">
        <f>IF(A17=0," ",IF(ISBLANK('Первичные данные 2 кл.'!C17)=TRUE," ",'Первичные данные 2 кл.'!E17))</f>
        <v>0</v>
      </c>
      <c r="D17" s="39">
        <f>IF(A17=0," ",IF(ISBLANK('Первичные данные 2 кл.'!C17)=TRUE," ",B17+C17))</f>
        <v>3</v>
      </c>
      <c r="E17" s="116">
        <f>IF(A17=0," ",IF(ISBLANK('Первичные данные 2 кл.'!C17)=TRUE," ",SUM('Первичные данные 2 кл.'!F17:G17)))</f>
        <v>2</v>
      </c>
      <c r="F17" s="116">
        <f>IF(A17=0," ",IF(ISBLANK('Первичные данные 2 кл.'!C17)=TRUE," ",'Первичные данные 2 кл.'!H17))</f>
        <v>1</v>
      </c>
      <c r="G17" s="39">
        <f>IF(A17=0," ",IF(ISBLANK('Первичные данные 2 кл.'!C17)=TRUE," ",E17+F17))</f>
        <v>3</v>
      </c>
      <c r="H17" s="116">
        <f>IF(A17=0," ",IF(ISBLANK('Первичные данные 2 кл.'!C17)=TRUE," ",SUM('Первичные данные 2 кл.'!I17:J17)))</f>
        <v>2</v>
      </c>
      <c r="I17" s="116">
        <f>IF(A17=0," ",IF(ISBLANK('Первичные данные 2 кл.'!C17)=TRUE," ",'Первичные данные 2 кл.'!K17))</f>
        <v>0</v>
      </c>
      <c r="J17" s="119">
        <f>IF(A17=0," ",IF(ISBLANK('Первичные данные 2 кл.'!C17)=TRUE," ",H17+I17))</f>
        <v>2</v>
      </c>
      <c r="K17" s="115">
        <f>IF(A17=0," ",IF(ISBLANK('Первичные данные 2 кл.'!C17)=TRUE," ",SUM('Первичные данные 2 кл.'!L17:M17)))</f>
        <v>3</v>
      </c>
      <c r="L17" s="116">
        <f>IF(A17=0," ",IF(ISBLANK('Первичные данные 2 кл.'!C17)=TRUE," ",'Первичные данные 2 кл.'!N17))</f>
        <v>1</v>
      </c>
      <c r="M17" s="39">
        <f>IF(A17=0," ",IF(ISBLANK('Первичные данные 2 кл.'!C17)=TRUE," ",K17+L17))</f>
        <v>4</v>
      </c>
      <c r="N17" s="116">
        <f>IF(A17=0," ",IF(ISBLANK('Первичные данные 2 кл.'!C17)=TRUE," ",SUM('Первичные данные 2 кл.'!O17:P17)))</f>
        <v>2</v>
      </c>
      <c r="O17" s="116">
        <f>IF(A17=0," ",IF(ISBLANK('Первичные данные 2 кл.'!C17)=TRUE," ",'Первичные данные 2 кл.'!Q17))</f>
        <v>1</v>
      </c>
      <c r="P17" s="39">
        <f>IF(A17=0," ",IF(ISBLANK('Первичные данные 2 кл.'!C17)=TRUE," ",N17+O17))</f>
        <v>3</v>
      </c>
      <c r="Q17" s="116">
        <f>IF(A17=0," ",IF(ISBLANK('Первичные данные 2 кл.'!C17)=TRUE," ",SUM('Первичные данные 2 кл.'!R17:S17)))</f>
        <v>2</v>
      </c>
      <c r="R17" s="116">
        <f>IF(A17=0," ",IF(ISBLANK('Первичные данные 2 кл.'!C17)=TRUE," ",'Первичные данные 2 кл.'!T17))</f>
        <v>1</v>
      </c>
      <c r="S17" s="39">
        <f>IF(A17=0," ",IF(ISBLANK('Первичные данные 2 кл.'!C17)=TRUE," ",Q17+R17))</f>
        <v>3</v>
      </c>
      <c r="T17" s="116">
        <f>IF(A17=0," ",IF(ISBLANK('Первичные данные 2 кл.'!C17)=TRUE," ",SUM('Первичные данные 2 кл.'!U17:V17)))</f>
        <v>2</v>
      </c>
      <c r="U17" s="116">
        <f>IF(A17=0," ",IF(ISBLANK('Первичные данные 2 кл.'!C17)=TRUE," ",'Первичные данные 2 кл.'!W17))</f>
        <v>0</v>
      </c>
      <c r="V17" s="39">
        <f>IF(A17=0," ",IF(ISBLANK('Первичные данные 2 кл.'!C17)=TRUE," ",T17+U17))</f>
        <v>2</v>
      </c>
      <c r="W17" s="116">
        <f>IF(A17=0," ",IF(ISBLANK('Первичные данные 2 кл.'!C17)=TRUE," ",SUM('Первичные данные 2 кл.'!X17:Y17)))</f>
        <v>2</v>
      </c>
      <c r="X17" s="116">
        <f>IF(A17=0," ",IF(ISBLANK('Первичные данные 2 кл.'!C17)=TRUE," ",'Первичные данные 2 кл.'!Z17))</f>
        <v>1</v>
      </c>
      <c r="Y17" s="39">
        <f>IF(A17=0," ",IF(ISBLANK('Первичные данные 2 кл.'!C17)=TRUE," ",W17+X17))</f>
        <v>3</v>
      </c>
      <c r="Z17" s="116">
        <f>IF(A17=0," ",IF(ISBLANK('Первичные данные 2 кл.'!C17)=TRUE," ",SUM('Первичные данные 2 кл.'!AA17:AB17)))</f>
        <v>2</v>
      </c>
      <c r="AA17" s="116">
        <f>IF(A17=0," ",IF(ISBLANK('Первичные данные 2 кл.'!C17)=TRUE," ",'Первичные данные 2 кл.'!AC17))</f>
        <v>0</v>
      </c>
      <c r="AB17" s="39">
        <f>IF(A17=0," ",IF(ISBLANK('Первичные данные 2 кл.'!C17)=TRUE," ",Z17+AA17))</f>
        <v>2</v>
      </c>
      <c r="AC17" s="116">
        <f>IF(A17=0," ",IF(ISBLANK('Первичные данные 2 кл.'!C17)=TRUE," ",SUM('Первичные данные 2 кл.'!AD17:AE17)))</f>
        <v>3</v>
      </c>
      <c r="AD17" s="116">
        <f>IF(A17=0," ",IF(ISBLANK('Первичные данные 2 кл.'!C17)=TRUE," ",'Первичные данные 2 кл.'!AF17))</f>
        <v>0</v>
      </c>
      <c r="AE17" s="119">
        <f>IF(A17=0," ",IF(ISBLANK('Первичные данные 2 кл.'!C17)=TRUE," ",AC17+AD17))</f>
        <v>3</v>
      </c>
      <c r="AF17" s="118">
        <f>IF(A17=0," ",IF(ISBLANK('Первичные данные 2 кл.'!C17)=TRUE," ",SUM('Первичные данные 2 кл.'!AG17:AH17)))</f>
        <v>3</v>
      </c>
      <c r="AG17" s="116">
        <f>IF(A17=0," ",IF(ISBLANK('Первичные данные 2 кл.'!C17)=TRUE," ",'Первичные данные 2 кл.'!AI17))</f>
        <v>1</v>
      </c>
      <c r="AH17" s="39">
        <f>IF(A17=0," ",IF(ISBLANK('Первичные данные 2 кл.'!C17)=TRUE," ",AF17+AG17))</f>
        <v>4</v>
      </c>
      <c r="AI17" s="116">
        <f>IF(A17=0," ",IF(ISBLANK('Первичные данные 2 кл.'!C17)=TRUE," ",SUM('Первичные данные 2 кл.'!AJ17:AK17)))</f>
        <v>3</v>
      </c>
      <c r="AJ17" s="116">
        <f>IF(A17=0," ",IF(ISBLANK('Первичные данные 2 кл.'!C17)=TRUE," ",'Первичные данные 2 кл.'!AL17))</f>
        <v>1</v>
      </c>
      <c r="AK17" s="39">
        <f>IF(A17=0," ",IF(ISBLANK('Первичные данные 2 кл.'!C17)=TRUE," ",AI17+AJ17))</f>
        <v>4</v>
      </c>
      <c r="AL17" s="116">
        <f>IF(A17=0," ",IF(ISBLANK('Первичные данные 2 кл.'!C17)=TRUE," ",SUM('Первичные данные 2 кл.'!AM17:AN17)))</f>
        <v>4</v>
      </c>
      <c r="AM17" s="116">
        <f>IF(A17=0," ",IF(ISBLANK('Первичные данные 2 кл.'!C17)=TRUE," ",'Первичные данные 2 кл.'!AO17))</f>
        <v>1</v>
      </c>
      <c r="AN17" s="119">
        <f>IF(A17=0," ",IF(ISBLANK('Первичные данные 2 кл.'!C17)=TRUE," ",AL17+AM17))</f>
        <v>5</v>
      </c>
    </row>
    <row r="18" spans="1:40" ht="11.25" customHeight="1" x14ac:dyDescent="0.2">
      <c r="A18" s="142" t="str">
        <f>'Первичные данные 2 кл.'!B18</f>
        <v>Катугина Дарья</v>
      </c>
      <c r="B18" s="115">
        <f>IF(A18=0," ",IF(ISBLANK('Первичные данные 2 кл.'!C18)=TRUE," ",SUM('Первичные данные 2 кл.'!C18:D18)))</f>
        <v>2</v>
      </c>
      <c r="C18" s="116">
        <f>IF(A18=0," ",IF(ISBLANK('Первичные данные 2 кл.'!C18)=TRUE," ",'Первичные данные 2 кл.'!E18))</f>
        <v>1</v>
      </c>
      <c r="D18" s="39">
        <f>IF(A18=0," ",IF(ISBLANK('Первичные данные 2 кл.'!C18)=TRUE," ",B18+C18))</f>
        <v>3</v>
      </c>
      <c r="E18" s="116">
        <f>IF(A18=0," ",IF(ISBLANK('Первичные данные 2 кл.'!C18)=TRUE," ",SUM('Первичные данные 2 кл.'!F18:G18)))</f>
        <v>1</v>
      </c>
      <c r="F18" s="116">
        <f>IF(A18=0," ",IF(ISBLANK('Первичные данные 2 кл.'!C18)=TRUE," ",'Первичные данные 2 кл.'!H18))</f>
        <v>1</v>
      </c>
      <c r="G18" s="39">
        <f>IF(A18=0," ",IF(ISBLANK('Первичные данные 2 кл.'!C18)=TRUE," ",E18+F18))</f>
        <v>2</v>
      </c>
      <c r="H18" s="116">
        <f>IF(A18=0," ",IF(ISBLANK('Первичные данные 2 кл.'!C18)=TRUE," ",SUM('Первичные данные 2 кл.'!I18:J18)))</f>
        <v>0</v>
      </c>
      <c r="I18" s="116">
        <f>IF(A18=0," ",IF(ISBLANK('Первичные данные 2 кл.'!C18)=TRUE," ",'Первичные данные 2 кл.'!K18))</f>
        <v>1</v>
      </c>
      <c r="J18" s="119">
        <f>IF(A18=0," ",IF(ISBLANK('Первичные данные 2 кл.'!C18)=TRUE," ",H18+I18))</f>
        <v>1</v>
      </c>
      <c r="K18" s="115">
        <f>IF(A18=0," ",IF(ISBLANK('Первичные данные 2 кл.'!C18)=TRUE," ",SUM('Первичные данные 2 кл.'!L18:M18)))</f>
        <v>2</v>
      </c>
      <c r="L18" s="116">
        <f>IF(A18=0," ",IF(ISBLANK('Первичные данные 2 кл.'!C18)=TRUE," ",'Первичные данные 2 кл.'!N18))</f>
        <v>0</v>
      </c>
      <c r="M18" s="39">
        <f>IF(A18=0," ",IF(ISBLANK('Первичные данные 2 кл.'!C18)=TRUE," ",K18+L18))</f>
        <v>2</v>
      </c>
      <c r="N18" s="116">
        <f>IF(A18=0," ",IF(ISBLANK('Первичные данные 2 кл.'!C18)=TRUE," ",SUM('Первичные данные 2 кл.'!O18:P18)))</f>
        <v>3</v>
      </c>
      <c r="O18" s="116">
        <f>IF(A18=0," ",IF(ISBLANK('Первичные данные 2 кл.'!C18)=TRUE," ",'Первичные данные 2 кл.'!Q18))</f>
        <v>1</v>
      </c>
      <c r="P18" s="39">
        <f>IF(A18=0," ",IF(ISBLANK('Первичные данные 2 кл.'!C18)=TRUE," ",N18+O18))</f>
        <v>4</v>
      </c>
      <c r="Q18" s="116">
        <f>IF(A18=0," ",IF(ISBLANK('Первичные данные 2 кл.'!C18)=TRUE," ",SUM('Первичные данные 2 кл.'!R18:S18)))</f>
        <v>2</v>
      </c>
      <c r="R18" s="116">
        <f>IF(A18=0," ",IF(ISBLANK('Первичные данные 2 кл.'!C18)=TRUE," ",'Первичные данные 2 кл.'!T18))</f>
        <v>1</v>
      </c>
      <c r="S18" s="39">
        <f>IF(A18=0," ",IF(ISBLANK('Первичные данные 2 кл.'!C18)=TRUE," ",Q18+R18))</f>
        <v>3</v>
      </c>
      <c r="T18" s="116">
        <f>IF(A18=0," ",IF(ISBLANK('Первичные данные 2 кл.'!C18)=TRUE," ",SUM('Первичные данные 2 кл.'!U18:V18)))</f>
        <v>1</v>
      </c>
      <c r="U18" s="116">
        <f>IF(A18=0," ",IF(ISBLANK('Первичные данные 2 кл.'!C18)=TRUE," ",'Первичные данные 2 кл.'!W18))</f>
        <v>0</v>
      </c>
      <c r="V18" s="39">
        <f>IF(A18=0," ",IF(ISBLANK('Первичные данные 2 кл.'!C18)=TRUE," ",T18+U18))</f>
        <v>1</v>
      </c>
      <c r="W18" s="116">
        <f>IF(A18=0," ",IF(ISBLANK('Первичные данные 2 кл.'!C18)=TRUE," ",SUM('Первичные данные 2 кл.'!X18:Y18)))</f>
        <v>2</v>
      </c>
      <c r="X18" s="116">
        <f>IF(A18=0," ",IF(ISBLANK('Первичные данные 2 кл.'!C18)=TRUE," ",'Первичные данные 2 кл.'!Z18))</f>
        <v>0</v>
      </c>
      <c r="Y18" s="39">
        <f>IF(A18=0," ",IF(ISBLANK('Первичные данные 2 кл.'!C18)=TRUE," ",W18+X18))</f>
        <v>2</v>
      </c>
      <c r="Z18" s="116">
        <f>IF(A18=0," ",IF(ISBLANK('Первичные данные 2 кл.'!C18)=TRUE," ",SUM('Первичные данные 2 кл.'!AA18:AB18)))</f>
        <v>2</v>
      </c>
      <c r="AA18" s="116">
        <f>IF(A18=0," ",IF(ISBLANK('Первичные данные 2 кл.'!C18)=TRUE," ",'Первичные данные 2 кл.'!AC18))</f>
        <v>0</v>
      </c>
      <c r="AB18" s="39">
        <f>IF(A18=0," ",IF(ISBLANK('Первичные данные 2 кл.'!C18)=TRUE," ",Z18+AA18))</f>
        <v>2</v>
      </c>
      <c r="AC18" s="116">
        <f>IF(A18=0," ",IF(ISBLANK('Первичные данные 2 кл.'!C18)=TRUE," ",SUM('Первичные данные 2 кл.'!AD18:AE18)))</f>
        <v>0</v>
      </c>
      <c r="AD18" s="116">
        <f>IF(A18=0," ",IF(ISBLANK('Первичные данные 2 кл.'!C18)=TRUE," ",'Первичные данные 2 кл.'!AF18))</f>
        <v>0</v>
      </c>
      <c r="AE18" s="119">
        <f>IF(A18=0," ",IF(ISBLANK('Первичные данные 2 кл.'!C18)=TRUE," ",AC18+AD18))</f>
        <v>0</v>
      </c>
      <c r="AF18" s="118">
        <f>IF(A18=0," ",IF(ISBLANK('Первичные данные 2 кл.'!C18)=TRUE," ",SUM('Первичные данные 2 кл.'!AG18:AH18)))</f>
        <v>1</v>
      </c>
      <c r="AG18" s="116">
        <f>IF(A18=0," ",IF(ISBLANK('Первичные данные 2 кл.'!C18)=TRUE," ",'Первичные данные 2 кл.'!AI18))</f>
        <v>0</v>
      </c>
      <c r="AH18" s="39">
        <f>IF(A18=0," ",IF(ISBLANK('Первичные данные 2 кл.'!C18)=TRUE," ",AF18+AG18))</f>
        <v>1</v>
      </c>
      <c r="AI18" s="116">
        <f>IF(A18=0," ",IF(ISBLANK('Первичные данные 2 кл.'!C18)=TRUE," ",SUM('Первичные данные 2 кл.'!AJ18:AK18)))</f>
        <v>4</v>
      </c>
      <c r="AJ18" s="116">
        <f>IF(A18=0," ",IF(ISBLANK('Первичные данные 2 кл.'!C18)=TRUE," ",'Первичные данные 2 кл.'!AL18))</f>
        <v>0</v>
      </c>
      <c r="AK18" s="39">
        <f>IF(A18=0," ",IF(ISBLANK('Первичные данные 2 кл.'!C18)=TRUE," ",AI18+AJ18))</f>
        <v>4</v>
      </c>
      <c r="AL18" s="116">
        <f>IF(A18=0," ",IF(ISBLANK('Первичные данные 2 кл.'!C18)=TRUE," ",SUM('Первичные данные 2 кл.'!AM18:AN18)))</f>
        <v>2</v>
      </c>
      <c r="AM18" s="116">
        <f>IF(A18=0," ",IF(ISBLANK('Первичные данные 2 кл.'!C18)=TRUE," ",'Первичные данные 2 кл.'!AO18))</f>
        <v>0</v>
      </c>
      <c r="AN18" s="119">
        <f>IF(A18=0," ",IF(ISBLANK('Первичные данные 2 кл.'!C18)=TRUE," ",AL18+AM18))</f>
        <v>2</v>
      </c>
    </row>
    <row r="19" spans="1:40" ht="11.25" customHeight="1" x14ac:dyDescent="0.2">
      <c r="A19" s="142" t="str">
        <f>'Первичные данные 2 кл.'!B19</f>
        <v>Макарова Полина</v>
      </c>
      <c r="B19" s="115">
        <f>IF(A19=0," ",IF(ISBLANK('Первичные данные 2 кл.'!C19)=TRUE," ",SUM('Первичные данные 2 кл.'!C19:D19)))</f>
        <v>3</v>
      </c>
      <c r="C19" s="116">
        <f>IF(A19=0," ",IF(ISBLANK('Первичные данные 2 кл.'!C19)=TRUE," ",'Первичные данные 2 кл.'!E19))</f>
        <v>2</v>
      </c>
      <c r="D19" s="39">
        <f>IF(A19=0," ",IF(ISBLANK('Первичные данные 2 кл.'!C19)=TRUE," ",B19+C19))</f>
        <v>5</v>
      </c>
      <c r="E19" s="116">
        <f>IF(A19=0," ",IF(ISBLANK('Первичные данные 2 кл.'!C19)=TRUE," ",SUM('Первичные данные 2 кл.'!F19:G19)))</f>
        <v>4</v>
      </c>
      <c r="F19" s="116">
        <f>IF(A19=0," ",IF(ISBLANK('Первичные данные 2 кл.'!C19)=TRUE," ",'Первичные данные 2 кл.'!H19))</f>
        <v>2</v>
      </c>
      <c r="G19" s="39">
        <f>IF(A19=0," ",IF(ISBLANK('Первичные данные 2 кл.'!C19)=TRUE," ",E19+F19))</f>
        <v>6</v>
      </c>
      <c r="H19" s="116">
        <f>IF(A19=0," ",IF(ISBLANK('Первичные данные 2 кл.'!C19)=TRUE," ",SUM('Первичные данные 2 кл.'!I19:J19)))</f>
        <v>2</v>
      </c>
      <c r="I19" s="116">
        <f>IF(A19=0," ",IF(ISBLANK('Первичные данные 2 кл.'!C19)=TRUE," ",'Первичные данные 2 кл.'!K19))</f>
        <v>1</v>
      </c>
      <c r="J19" s="119">
        <f>IF(A19=0," ",IF(ISBLANK('Первичные данные 2 кл.'!C19)=TRUE," ",H19+I19))</f>
        <v>3</v>
      </c>
      <c r="K19" s="115">
        <f>IF(A19=0," ",IF(ISBLANK('Первичные данные 2 кл.'!C19)=TRUE," ",SUM('Первичные данные 2 кл.'!L19:M19)))</f>
        <v>2</v>
      </c>
      <c r="L19" s="116">
        <f>IF(A19=0," ",IF(ISBLANK('Первичные данные 2 кл.'!C19)=TRUE," ",'Первичные данные 2 кл.'!N19))</f>
        <v>1</v>
      </c>
      <c r="M19" s="39">
        <f>IF(A19=0," ",IF(ISBLANK('Первичные данные 2 кл.'!C19)=TRUE," ",K19+L19))</f>
        <v>3</v>
      </c>
      <c r="N19" s="116">
        <f>IF(A19=0," ",IF(ISBLANK('Первичные данные 2 кл.'!C19)=TRUE," ",SUM('Первичные данные 2 кл.'!O19:P19)))</f>
        <v>4</v>
      </c>
      <c r="O19" s="116">
        <f>IF(A19=0," ",IF(ISBLANK('Первичные данные 2 кл.'!C19)=TRUE," ",'Первичные данные 2 кл.'!Q19))</f>
        <v>0</v>
      </c>
      <c r="P19" s="39">
        <f>IF(A19=0," ",IF(ISBLANK('Первичные данные 2 кл.'!C19)=TRUE," ",N19+O19))</f>
        <v>4</v>
      </c>
      <c r="Q19" s="116">
        <f>IF(A19=0," ",IF(ISBLANK('Первичные данные 2 кл.'!C19)=TRUE," ",SUM('Первичные данные 2 кл.'!R19:S19)))</f>
        <v>2</v>
      </c>
      <c r="R19" s="116">
        <f>IF(A19=0," ",IF(ISBLANK('Первичные данные 2 кл.'!C19)=TRUE," ",'Первичные данные 2 кл.'!T19))</f>
        <v>2</v>
      </c>
      <c r="S19" s="39">
        <f>IF(A19=0," ",IF(ISBLANK('Первичные данные 2 кл.'!C19)=TRUE," ",Q19+R19))</f>
        <v>4</v>
      </c>
      <c r="T19" s="116">
        <f>IF(A19=0," ",IF(ISBLANK('Первичные данные 2 кл.'!C19)=TRUE," ",SUM('Первичные данные 2 кл.'!U19:V19)))</f>
        <v>4</v>
      </c>
      <c r="U19" s="116">
        <f>IF(A19=0," ",IF(ISBLANK('Первичные данные 2 кл.'!C19)=TRUE," ",'Первичные данные 2 кл.'!W19))</f>
        <v>2</v>
      </c>
      <c r="V19" s="39">
        <f>IF(A19=0," ",IF(ISBLANK('Первичные данные 2 кл.'!C19)=TRUE," ",T19+U19))</f>
        <v>6</v>
      </c>
      <c r="W19" s="116">
        <f>IF(A19=0," ",IF(ISBLANK('Первичные данные 2 кл.'!C19)=TRUE," ",SUM('Первичные данные 2 кл.'!X19:Y19)))</f>
        <v>4</v>
      </c>
      <c r="X19" s="116">
        <f>IF(A19=0," ",IF(ISBLANK('Первичные данные 2 кл.'!C19)=TRUE," ",'Первичные данные 2 кл.'!Z19))</f>
        <v>1</v>
      </c>
      <c r="Y19" s="39">
        <f>IF(A19=0," ",IF(ISBLANK('Первичные данные 2 кл.'!C19)=TRUE," ",W19+X19))</f>
        <v>5</v>
      </c>
      <c r="Z19" s="116">
        <f>IF(A19=0," ",IF(ISBLANK('Первичные данные 2 кл.'!C19)=TRUE," ",SUM('Первичные данные 2 кл.'!AA19:AB19)))</f>
        <v>3</v>
      </c>
      <c r="AA19" s="116">
        <f>IF(A19=0," ",IF(ISBLANK('Первичные данные 2 кл.'!C19)=TRUE," ",'Первичные данные 2 кл.'!AC19))</f>
        <v>1</v>
      </c>
      <c r="AB19" s="39">
        <f>IF(A19=0," ",IF(ISBLANK('Первичные данные 2 кл.'!C19)=TRUE," ",Z19+AA19))</f>
        <v>4</v>
      </c>
      <c r="AC19" s="116">
        <f>IF(A19=0," ",IF(ISBLANK('Первичные данные 2 кл.'!C19)=TRUE," ",SUM('Первичные данные 2 кл.'!AD19:AE19)))</f>
        <v>2</v>
      </c>
      <c r="AD19" s="116">
        <f>IF(A19=0," ",IF(ISBLANK('Первичные данные 2 кл.'!C19)=TRUE," ",'Первичные данные 2 кл.'!AF19))</f>
        <v>0</v>
      </c>
      <c r="AE19" s="119">
        <f>IF(A19=0," ",IF(ISBLANK('Первичные данные 2 кл.'!C19)=TRUE," ",AC19+AD19))</f>
        <v>2</v>
      </c>
      <c r="AF19" s="118">
        <f>IF(A19=0," ",IF(ISBLANK('Первичные данные 2 кл.'!C19)=TRUE," ",SUM('Первичные данные 2 кл.'!AG19:AH19)))</f>
        <v>4</v>
      </c>
      <c r="AG19" s="116">
        <f>IF(A19=0," ",IF(ISBLANK('Первичные данные 2 кл.'!C19)=TRUE," ",'Первичные данные 2 кл.'!AI19))</f>
        <v>1</v>
      </c>
      <c r="AH19" s="39">
        <f>IF(A19=0," ",IF(ISBLANK('Первичные данные 2 кл.'!C19)=TRUE," ",AF19+AG19))</f>
        <v>5</v>
      </c>
      <c r="AI19" s="116">
        <f>IF(A19=0," ",IF(ISBLANK('Первичные данные 2 кл.'!C19)=TRUE," ",SUM('Первичные данные 2 кл.'!AJ19:AK19)))</f>
        <v>4</v>
      </c>
      <c r="AJ19" s="116">
        <f>IF(A19=0," ",IF(ISBLANK('Первичные данные 2 кл.'!C19)=TRUE," ",'Первичные данные 2 кл.'!AL19))</f>
        <v>2</v>
      </c>
      <c r="AK19" s="39">
        <f>IF(A19=0," ",IF(ISBLANK('Первичные данные 2 кл.'!C19)=TRUE," ",AI19+AJ19))</f>
        <v>6</v>
      </c>
      <c r="AL19" s="116">
        <f>IF(A19=0," ",IF(ISBLANK('Первичные данные 2 кл.'!C19)=TRUE," ",SUM('Первичные данные 2 кл.'!AM19:AN19)))</f>
        <v>4</v>
      </c>
      <c r="AM19" s="116">
        <f>IF(A19=0," ",IF(ISBLANK('Первичные данные 2 кл.'!C19)=TRUE," ",'Первичные данные 2 кл.'!AO19))</f>
        <v>1</v>
      </c>
      <c r="AN19" s="119">
        <f>IF(A19=0," ",IF(ISBLANK('Первичные данные 2 кл.'!C19)=TRUE," ",AL19+AM19))</f>
        <v>5</v>
      </c>
    </row>
    <row r="20" spans="1:40" ht="11.25" customHeight="1" x14ac:dyDescent="0.2">
      <c r="A20" s="142" t="str">
        <f>'Первичные данные 2 кл.'!B20</f>
        <v>Салтыкова Мария</v>
      </c>
      <c r="B20" s="115">
        <f>IF(A20=0," ",IF(ISBLANK('Первичные данные 2 кл.'!C20)=TRUE," ",SUM('Первичные данные 2 кл.'!C20:D20)))</f>
        <v>2</v>
      </c>
      <c r="C20" s="116">
        <f>IF(A20=0," ",IF(ISBLANK('Первичные данные 2 кл.'!C20)=TRUE," ",'Первичные данные 2 кл.'!E20))</f>
        <v>0</v>
      </c>
      <c r="D20" s="39">
        <f>IF(A20=0," ",IF(ISBLANK('Первичные данные 2 кл.'!C20)=TRUE," ",B20+C20))</f>
        <v>2</v>
      </c>
      <c r="E20" s="116">
        <f>IF(A20=0," ",IF(ISBLANK('Первичные данные 2 кл.'!C20)=TRUE," ",SUM('Первичные данные 2 кл.'!F20:G20)))</f>
        <v>2</v>
      </c>
      <c r="F20" s="116">
        <f>IF(A20=0," ",IF(ISBLANK('Первичные данные 2 кл.'!C20)=TRUE," ",'Первичные данные 2 кл.'!H20))</f>
        <v>0</v>
      </c>
      <c r="G20" s="39">
        <f>IF(A20=0," ",IF(ISBLANK('Первичные данные 2 кл.'!C20)=TRUE," ",E20+F20))</f>
        <v>2</v>
      </c>
      <c r="H20" s="116">
        <f>IF(A20=0," ",IF(ISBLANK('Первичные данные 2 кл.'!C20)=TRUE," ",SUM('Первичные данные 2 кл.'!I20:J20)))</f>
        <v>1</v>
      </c>
      <c r="I20" s="116">
        <f>IF(A20=0," ",IF(ISBLANK('Первичные данные 2 кл.'!C20)=TRUE," ",'Первичные данные 2 кл.'!K20))</f>
        <v>0</v>
      </c>
      <c r="J20" s="119">
        <f>IF(A20=0," ",IF(ISBLANK('Первичные данные 2 кл.'!C20)=TRUE," ",H20+I20))</f>
        <v>1</v>
      </c>
      <c r="K20" s="115">
        <f>IF(A20=0," ",IF(ISBLANK('Первичные данные 2 кл.'!C20)=TRUE," ",SUM('Первичные данные 2 кл.'!L20:M20)))</f>
        <v>2</v>
      </c>
      <c r="L20" s="116">
        <f>IF(A20=0," ",IF(ISBLANK('Первичные данные 2 кл.'!C20)=TRUE," ",'Первичные данные 2 кл.'!N20))</f>
        <v>1</v>
      </c>
      <c r="M20" s="39">
        <f>IF(A20=0," ",IF(ISBLANK('Первичные данные 2 кл.'!C20)=TRUE," ",K20+L20))</f>
        <v>3</v>
      </c>
      <c r="N20" s="116">
        <f>IF(A20=0," ",IF(ISBLANK('Первичные данные 2 кл.'!C20)=TRUE," ",SUM('Первичные данные 2 кл.'!O20:P20)))</f>
        <v>3</v>
      </c>
      <c r="O20" s="116">
        <f>IF(A20=0," ",IF(ISBLANK('Первичные данные 2 кл.'!C20)=TRUE," ",'Первичные данные 2 кл.'!Q20))</f>
        <v>1</v>
      </c>
      <c r="P20" s="39">
        <f>IF(A20=0," ",IF(ISBLANK('Первичные данные 2 кл.'!C20)=TRUE," ",N20+O20))</f>
        <v>4</v>
      </c>
      <c r="Q20" s="116">
        <f>IF(A20=0," ",IF(ISBLANK('Первичные данные 2 кл.'!C20)=TRUE," ",SUM('Первичные данные 2 кл.'!R20:S20)))</f>
        <v>3</v>
      </c>
      <c r="R20" s="116">
        <f>IF(A20=0," ",IF(ISBLANK('Первичные данные 2 кл.'!C20)=TRUE," ",'Первичные данные 2 кл.'!T20))</f>
        <v>0</v>
      </c>
      <c r="S20" s="39">
        <f>IF(A20=0," ",IF(ISBLANK('Первичные данные 2 кл.'!C20)=TRUE," ",Q20+R20))</f>
        <v>3</v>
      </c>
      <c r="T20" s="116">
        <f>IF(A20=0," ",IF(ISBLANK('Первичные данные 2 кл.'!C20)=TRUE," ",SUM('Первичные данные 2 кл.'!U20:V20)))</f>
        <v>2</v>
      </c>
      <c r="U20" s="116">
        <f>IF(A20=0," ",IF(ISBLANK('Первичные данные 2 кл.'!C20)=TRUE," ",'Первичные данные 2 кл.'!W20))</f>
        <v>1</v>
      </c>
      <c r="V20" s="39">
        <f>IF(A20=0," ",IF(ISBLANK('Первичные данные 2 кл.'!C20)=TRUE," ",T20+U20))</f>
        <v>3</v>
      </c>
      <c r="W20" s="116">
        <f>IF(A20=0," ",IF(ISBLANK('Первичные данные 2 кл.'!C20)=TRUE," ",SUM('Первичные данные 2 кл.'!X20:Y20)))</f>
        <v>1</v>
      </c>
      <c r="X20" s="116">
        <f>IF(A20=0," ",IF(ISBLANK('Первичные данные 2 кл.'!C20)=TRUE," ",'Первичные данные 2 кл.'!Z20))</f>
        <v>1</v>
      </c>
      <c r="Y20" s="39">
        <f>IF(A20=0," ",IF(ISBLANK('Первичные данные 2 кл.'!C20)=TRUE," ",W20+X20))</f>
        <v>2</v>
      </c>
      <c r="Z20" s="116">
        <f>IF(A20=0," ",IF(ISBLANK('Первичные данные 2 кл.'!C20)=TRUE," ",SUM('Первичные данные 2 кл.'!AA20:AB20)))</f>
        <v>2</v>
      </c>
      <c r="AA20" s="116">
        <f>IF(A20=0," ",IF(ISBLANK('Первичные данные 2 кл.'!C20)=TRUE," ",'Первичные данные 2 кл.'!AC20))</f>
        <v>0</v>
      </c>
      <c r="AB20" s="39">
        <f>IF(A20=0," ",IF(ISBLANK('Первичные данные 2 кл.'!C20)=TRUE," ",Z20+AA20))</f>
        <v>2</v>
      </c>
      <c r="AC20" s="116">
        <f>IF(A20=0," ",IF(ISBLANK('Первичные данные 2 кл.'!C20)=TRUE," ",SUM('Первичные данные 2 кл.'!AD20:AE20)))</f>
        <v>2</v>
      </c>
      <c r="AD20" s="116">
        <f>IF(A20=0," ",IF(ISBLANK('Первичные данные 2 кл.'!C20)=TRUE," ",'Первичные данные 2 кл.'!AF20))</f>
        <v>0</v>
      </c>
      <c r="AE20" s="119">
        <f>IF(A20=0," ",IF(ISBLANK('Первичные данные 2 кл.'!C20)=TRUE," ",AC20+AD20))</f>
        <v>2</v>
      </c>
      <c r="AF20" s="118">
        <f>IF(A20=0," ",IF(ISBLANK('Первичные данные 2 кл.'!C20)=TRUE," ",SUM('Первичные данные 2 кл.'!AG20:AH20)))</f>
        <v>3</v>
      </c>
      <c r="AG20" s="116">
        <f>IF(A20=0," ",IF(ISBLANK('Первичные данные 2 кл.'!C20)=TRUE," ",'Первичные данные 2 кл.'!AI20))</f>
        <v>1</v>
      </c>
      <c r="AH20" s="39">
        <f>IF(A20=0," ",IF(ISBLANK('Первичные данные 2 кл.'!C20)=TRUE," ",AF20+AG20))</f>
        <v>4</v>
      </c>
      <c r="AI20" s="116">
        <f>IF(A20=0," ",IF(ISBLANK('Первичные данные 2 кл.'!C20)=TRUE," ",SUM('Первичные данные 2 кл.'!AJ20:AK20)))</f>
        <v>3</v>
      </c>
      <c r="AJ20" s="116">
        <f>IF(A20=0," ",IF(ISBLANK('Первичные данные 2 кл.'!C20)=TRUE," ",'Первичные данные 2 кл.'!AL20))</f>
        <v>1</v>
      </c>
      <c r="AK20" s="39">
        <f>IF(A20=0," ",IF(ISBLANK('Первичные данные 2 кл.'!C20)=TRUE," ",AI20+AJ20))</f>
        <v>4</v>
      </c>
      <c r="AL20" s="116">
        <f>IF(A20=0," ",IF(ISBLANK('Первичные данные 2 кл.'!C20)=TRUE," ",SUM('Первичные данные 2 кл.'!AM20:AN20)))</f>
        <v>3</v>
      </c>
      <c r="AM20" s="116">
        <f>IF(A20=0," ",IF(ISBLANK('Первичные данные 2 кл.'!C20)=TRUE," ",'Первичные данные 2 кл.'!AO20))</f>
        <v>1</v>
      </c>
      <c r="AN20" s="119">
        <f>IF(A20=0," ",IF(ISBLANK('Первичные данные 2 кл.'!C20)=TRUE," ",AL20+AM20))</f>
        <v>4</v>
      </c>
    </row>
    <row r="21" spans="1:40" ht="11.25" customHeight="1" x14ac:dyDescent="0.2">
      <c r="A21" s="142" t="str">
        <f>'Первичные данные 2 кл.'!B21</f>
        <v>Нечаева Мария</v>
      </c>
      <c r="B21" s="115">
        <f>IF(A21=0," ",IF(ISBLANK('Первичные данные 2 кл.'!C21)=TRUE," ",SUM('Первичные данные 2 кл.'!C21:D21)))</f>
        <v>2</v>
      </c>
      <c r="C21" s="116">
        <f>IF(A21=0," ",IF(ISBLANK('Первичные данные 2 кл.'!C21)=TRUE," ",'Первичные данные 2 кл.'!E21))</f>
        <v>0</v>
      </c>
      <c r="D21" s="39">
        <f>IF(A21=0," ",IF(ISBLANK('Первичные данные 2 кл.'!C21)=TRUE," ",B21+C21))</f>
        <v>2</v>
      </c>
      <c r="E21" s="116">
        <f>IF(A21=0," ",IF(ISBLANK('Первичные данные 2 кл.'!C21)=TRUE," ",SUM('Первичные данные 2 кл.'!F21:G21)))</f>
        <v>1</v>
      </c>
      <c r="F21" s="116">
        <f>IF(A21=0," ",IF(ISBLANK('Первичные данные 2 кл.'!C21)=TRUE," ",'Первичные данные 2 кл.'!H21))</f>
        <v>1</v>
      </c>
      <c r="G21" s="39">
        <f>IF(A21=0," ",IF(ISBLANK('Первичные данные 2 кл.'!C21)=TRUE," ",E21+F21))</f>
        <v>2</v>
      </c>
      <c r="H21" s="116">
        <f>IF(A21=0," ",IF(ISBLANK('Первичные данные 2 кл.'!C21)=TRUE," ",SUM('Первичные данные 2 кл.'!I21:J21)))</f>
        <v>1</v>
      </c>
      <c r="I21" s="116">
        <f>IF(A21=0," ",IF(ISBLANK('Первичные данные 2 кл.'!C21)=TRUE," ",'Первичные данные 2 кл.'!K21))</f>
        <v>0</v>
      </c>
      <c r="J21" s="119">
        <f>IF(A21=0," ",IF(ISBLANK('Первичные данные 2 кл.'!C21)=TRUE," ",H21+I21))</f>
        <v>1</v>
      </c>
      <c r="K21" s="115">
        <f>IF(A21=0," ",IF(ISBLANK('Первичные данные 2 кл.'!C21)=TRUE," ",SUM('Первичные данные 2 кл.'!L21:M21)))</f>
        <v>2</v>
      </c>
      <c r="L21" s="116">
        <f>IF(A21=0," ",IF(ISBLANK('Первичные данные 2 кл.'!C21)=TRUE," ",'Первичные данные 2 кл.'!N21))</f>
        <v>0</v>
      </c>
      <c r="M21" s="39">
        <f>IF(A21=0," ",IF(ISBLANK('Первичные данные 2 кл.'!C21)=TRUE," ",K21+L21))</f>
        <v>2</v>
      </c>
      <c r="N21" s="116">
        <f>IF(A21=0," ",IF(ISBLANK('Первичные данные 2 кл.'!C21)=TRUE," ",SUM('Первичные данные 2 кл.'!O21:P21)))</f>
        <v>2</v>
      </c>
      <c r="O21" s="116">
        <f>IF(A21=0," ",IF(ISBLANK('Первичные данные 2 кл.'!C21)=TRUE," ",'Первичные данные 2 кл.'!Q21))</f>
        <v>0</v>
      </c>
      <c r="P21" s="39">
        <f>IF(A21=0," ",IF(ISBLANK('Первичные данные 2 кл.'!C21)=TRUE," ",N21+O21))</f>
        <v>2</v>
      </c>
      <c r="Q21" s="116">
        <f>IF(A21=0," ",IF(ISBLANK('Первичные данные 2 кл.'!C21)=TRUE," ",SUM('Первичные данные 2 кл.'!R21:S21)))</f>
        <v>1</v>
      </c>
      <c r="R21" s="116">
        <f>IF(A21=0," ",IF(ISBLANK('Первичные данные 2 кл.'!C21)=TRUE," ",'Первичные данные 2 кл.'!T21))</f>
        <v>0</v>
      </c>
      <c r="S21" s="39">
        <f>IF(A21=0," ",IF(ISBLANK('Первичные данные 2 кл.'!C21)=TRUE," ",Q21+R21))</f>
        <v>1</v>
      </c>
      <c r="T21" s="116">
        <f>IF(A21=0," ",IF(ISBLANK('Первичные данные 2 кл.'!C21)=TRUE," ",SUM('Первичные данные 2 кл.'!U21:V21)))</f>
        <v>2</v>
      </c>
      <c r="U21" s="116">
        <f>IF(A21=0," ",IF(ISBLANK('Первичные данные 2 кл.'!C21)=TRUE," ",'Первичные данные 2 кл.'!W21))</f>
        <v>0</v>
      </c>
      <c r="V21" s="39">
        <f>IF(A21=0," ",IF(ISBLANK('Первичные данные 2 кл.'!C21)=TRUE," ",T21+U21))</f>
        <v>2</v>
      </c>
      <c r="W21" s="116">
        <f>IF(A21=0," ",IF(ISBLANK('Первичные данные 2 кл.'!C21)=TRUE," ",SUM('Первичные данные 2 кл.'!X21:Y21)))</f>
        <v>1</v>
      </c>
      <c r="X21" s="116">
        <f>IF(A21=0," ",IF(ISBLANK('Первичные данные 2 кл.'!C21)=TRUE," ",'Первичные данные 2 кл.'!Z21))</f>
        <v>0</v>
      </c>
      <c r="Y21" s="39">
        <f>IF(A21=0," ",IF(ISBLANK('Первичные данные 2 кл.'!C21)=TRUE," ",W21+X21))</f>
        <v>1</v>
      </c>
      <c r="Z21" s="116">
        <f>IF(A21=0," ",IF(ISBLANK('Первичные данные 2 кл.'!C21)=TRUE," ",SUM('Первичные данные 2 кл.'!AA21:AB21)))</f>
        <v>1</v>
      </c>
      <c r="AA21" s="116">
        <f>IF(A21=0," ",IF(ISBLANK('Первичные данные 2 кл.'!C21)=TRUE," ",'Первичные данные 2 кл.'!AC21))</f>
        <v>1</v>
      </c>
      <c r="AB21" s="39">
        <f>IF(A21=0," ",IF(ISBLANK('Первичные данные 2 кл.'!C21)=TRUE," ",Z21+AA21))</f>
        <v>2</v>
      </c>
      <c r="AC21" s="116">
        <f>IF(A21=0," ",IF(ISBLANK('Первичные данные 2 кл.'!C21)=TRUE," ",SUM('Первичные данные 2 кл.'!AD21:AE21)))</f>
        <v>1</v>
      </c>
      <c r="AD21" s="116">
        <f>IF(A21=0," ",IF(ISBLANK('Первичные данные 2 кл.'!C21)=TRUE," ",'Первичные данные 2 кл.'!AF21))</f>
        <v>0</v>
      </c>
      <c r="AE21" s="119">
        <f>IF(A21=0," ",IF(ISBLANK('Первичные данные 2 кл.'!C21)=TRUE," ",AC21+AD21))</f>
        <v>1</v>
      </c>
      <c r="AF21" s="118">
        <f>IF(A21=0," ",IF(ISBLANK('Первичные данные 2 кл.'!C21)=TRUE," ",SUM('Первичные данные 2 кл.'!AG21:AH21)))</f>
        <v>1</v>
      </c>
      <c r="AG21" s="116">
        <f>IF(A21=0," ",IF(ISBLANK('Первичные данные 2 кл.'!C21)=TRUE," ",'Первичные данные 2 кл.'!AI21))</f>
        <v>0</v>
      </c>
      <c r="AH21" s="39">
        <f>IF(A21=0," ",IF(ISBLANK('Первичные данные 2 кл.'!C21)=TRUE," ",AF21+AG21))</f>
        <v>1</v>
      </c>
      <c r="AI21" s="116">
        <f>IF(A21=0," ",IF(ISBLANK('Первичные данные 2 кл.'!C21)=TRUE," ",SUM('Первичные данные 2 кл.'!AJ21:AK21)))</f>
        <v>2</v>
      </c>
      <c r="AJ21" s="116">
        <f>IF(A21=0," ",IF(ISBLANK('Первичные данные 2 кл.'!C21)=TRUE," ",'Первичные данные 2 кл.'!AL21))</f>
        <v>0</v>
      </c>
      <c r="AK21" s="39">
        <f>IF(A21=0," ",IF(ISBLANK('Первичные данные 2 кл.'!C21)=TRUE," ",AI21+AJ21))</f>
        <v>2</v>
      </c>
      <c r="AL21" s="116">
        <f>IF(A21=0," ",IF(ISBLANK('Первичные данные 2 кл.'!C21)=TRUE," ",SUM('Первичные данные 2 кл.'!AM21:AN21)))</f>
        <v>1</v>
      </c>
      <c r="AM21" s="116">
        <f>IF(A21=0," ",IF(ISBLANK('Первичные данные 2 кл.'!C21)=TRUE," ",'Первичные данные 2 кл.'!AO21))</f>
        <v>0</v>
      </c>
      <c r="AN21" s="119">
        <f>IF(A21=0," ",IF(ISBLANK('Первичные данные 2 кл.'!C21)=TRUE," ",AL21+AM21))</f>
        <v>1</v>
      </c>
    </row>
    <row r="22" spans="1:40" ht="11.25" customHeight="1" x14ac:dyDescent="0.2">
      <c r="A22" s="142" t="str">
        <f>'Первичные данные 2 кл.'!B22</f>
        <v>Обухович Артем</v>
      </c>
      <c r="B22" s="115">
        <f>IF(A22=0," ",IF(ISBLANK('Первичные данные 2 кл.'!C22)=TRUE," ",SUM('Первичные данные 2 кл.'!C22:D22)))</f>
        <v>2</v>
      </c>
      <c r="C22" s="116">
        <f>IF(A22=0," ",IF(ISBLANK('Первичные данные 2 кл.'!C22)=TRUE," ",'Первичные данные 2 кл.'!E22))</f>
        <v>0</v>
      </c>
      <c r="D22" s="39">
        <f>IF(A22=0," ",IF(ISBLANK('Первичные данные 2 кл.'!C22)=TRUE," ",B22+C22))</f>
        <v>2</v>
      </c>
      <c r="E22" s="116">
        <f>IF(A22=0," ",IF(ISBLANK('Первичные данные 2 кл.'!C22)=TRUE," ",SUM('Первичные данные 2 кл.'!F22:G22)))</f>
        <v>4</v>
      </c>
      <c r="F22" s="116">
        <f>IF(A22=0," ",IF(ISBLANK('Первичные данные 2 кл.'!C22)=TRUE," ",'Первичные данные 2 кл.'!H22))</f>
        <v>1</v>
      </c>
      <c r="G22" s="39">
        <f>IF(A22=0," ",IF(ISBLANK('Первичные данные 2 кл.'!C22)=TRUE," ",E22+F22))</f>
        <v>5</v>
      </c>
      <c r="H22" s="116">
        <f>IF(A22=0," ",IF(ISBLANK('Первичные данные 2 кл.'!C22)=TRUE," ",SUM('Первичные данные 2 кл.'!I22:J22)))</f>
        <v>2</v>
      </c>
      <c r="I22" s="116">
        <f>IF(A22=0," ",IF(ISBLANK('Первичные данные 2 кл.'!C22)=TRUE," ",'Первичные данные 2 кл.'!K22))</f>
        <v>2</v>
      </c>
      <c r="J22" s="119">
        <f>IF(A22=0," ",IF(ISBLANK('Первичные данные 2 кл.'!C22)=TRUE," ",H22+I22))</f>
        <v>4</v>
      </c>
      <c r="K22" s="115">
        <f>IF(A22=0," ",IF(ISBLANK('Первичные данные 2 кл.'!C22)=TRUE," ",SUM('Первичные данные 2 кл.'!L22:M22)))</f>
        <v>4</v>
      </c>
      <c r="L22" s="116">
        <f>IF(A22=0," ",IF(ISBLANK('Первичные данные 2 кл.'!C22)=TRUE," ",'Первичные данные 2 кл.'!N22))</f>
        <v>2</v>
      </c>
      <c r="M22" s="39">
        <f>IF(A22=0," ",IF(ISBLANK('Первичные данные 2 кл.'!C22)=TRUE," ",K22+L22))</f>
        <v>6</v>
      </c>
      <c r="N22" s="116">
        <f>IF(A22=0," ",IF(ISBLANK('Первичные данные 2 кл.'!C22)=TRUE," ",SUM('Первичные данные 2 кл.'!O22:P22)))</f>
        <v>2</v>
      </c>
      <c r="O22" s="116">
        <f>IF(A22=0," ",IF(ISBLANK('Первичные данные 2 кл.'!C22)=TRUE," ",'Первичные данные 2 кл.'!Q22))</f>
        <v>1</v>
      </c>
      <c r="P22" s="39">
        <f>IF(A22=0," ",IF(ISBLANK('Первичные данные 2 кл.'!C22)=TRUE," ",N22+O22))</f>
        <v>3</v>
      </c>
      <c r="Q22" s="116">
        <f>IF(A22=0," ",IF(ISBLANK('Первичные данные 2 кл.'!C22)=TRUE," ",SUM('Первичные данные 2 кл.'!R22:S22)))</f>
        <v>3</v>
      </c>
      <c r="R22" s="116">
        <f>IF(A22=0," ",IF(ISBLANK('Первичные данные 2 кл.'!C22)=TRUE," ",'Первичные данные 2 кл.'!T22))</f>
        <v>2</v>
      </c>
      <c r="S22" s="39">
        <f>IF(A22=0," ",IF(ISBLANK('Первичные данные 2 кл.'!C22)=TRUE," ",Q22+R22))</f>
        <v>5</v>
      </c>
      <c r="T22" s="116">
        <f>IF(A22=0," ",IF(ISBLANK('Первичные данные 2 кл.'!C22)=TRUE," ",SUM('Первичные данные 2 кл.'!U22:V22)))</f>
        <v>2</v>
      </c>
      <c r="U22" s="116">
        <f>IF(A22=0," ",IF(ISBLANK('Первичные данные 2 кл.'!C22)=TRUE," ",'Первичные данные 2 кл.'!W22))</f>
        <v>2</v>
      </c>
      <c r="V22" s="39">
        <f>IF(A22=0," ",IF(ISBLANK('Первичные данные 2 кл.'!C22)=TRUE," ",T22+U22))</f>
        <v>4</v>
      </c>
      <c r="W22" s="116">
        <f>IF(A22=0," ",IF(ISBLANK('Первичные данные 2 кл.'!C22)=TRUE," ",SUM('Первичные данные 2 кл.'!X22:Y22)))</f>
        <v>2</v>
      </c>
      <c r="X22" s="116">
        <f>IF(A22=0," ",IF(ISBLANK('Первичные данные 2 кл.'!C22)=TRUE," ",'Первичные данные 2 кл.'!Z22))</f>
        <v>2</v>
      </c>
      <c r="Y22" s="39">
        <f>IF(A22=0," ",IF(ISBLANK('Первичные данные 2 кл.'!C22)=TRUE," ",W22+X22))</f>
        <v>4</v>
      </c>
      <c r="Z22" s="116">
        <f>IF(A22=0," ",IF(ISBLANK('Первичные данные 2 кл.'!C22)=TRUE," ",SUM('Первичные данные 2 кл.'!AA22:AB22)))</f>
        <v>0</v>
      </c>
      <c r="AA22" s="116">
        <f>IF(A22=0," ",IF(ISBLANK('Первичные данные 2 кл.'!C22)=TRUE," ",'Первичные данные 2 кл.'!AC22))</f>
        <v>1</v>
      </c>
      <c r="AB22" s="39">
        <f>IF(A22=0," ",IF(ISBLANK('Первичные данные 2 кл.'!C22)=TRUE," ",Z22+AA22))</f>
        <v>1</v>
      </c>
      <c r="AC22" s="116">
        <f>IF(A22=0," ",IF(ISBLANK('Первичные данные 2 кл.'!C22)=TRUE," ",SUM('Первичные данные 2 кл.'!AD22:AE22)))</f>
        <v>4</v>
      </c>
      <c r="AD22" s="116">
        <f>IF(A22=0," ",IF(ISBLANK('Первичные данные 2 кл.'!C22)=TRUE," ",'Первичные данные 2 кл.'!AF22))</f>
        <v>1</v>
      </c>
      <c r="AE22" s="119">
        <f>IF(A22=0," ",IF(ISBLANK('Первичные данные 2 кл.'!C22)=TRUE," ",AC22+AD22))</f>
        <v>5</v>
      </c>
      <c r="AF22" s="118">
        <f>IF(A22=0," ",IF(ISBLANK('Первичные данные 2 кл.'!C22)=TRUE," ",SUM('Первичные данные 2 кл.'!AG22:AH22)))</f>
        <v>4</v>
      </c>
      <c r="AG22" s="116">
        <f>IF(A22=0," ",IF(ISBLANK('Первичные данные 2 кл.'!C22)=TRUE," ",'Первичные данные 2 кл.'!AI22))</f>
        <v>2</v>
      </c>
      <c r="AH22" s="39">
        <f>IF(A22=0," ",IF(ISBLANK('Первичные данные 2 кл.'!C22)=TRUE," ",AF22+AG22))</f>
        <v>6</v>
      </c>
      <c r="AI22" s="116">
        <f>IF(A22=0," ",IF(ISBLANK('Первичные данные 2 кл.'!C22)=TRUE," ",SUM('Первичные данные 2 кл.'!AJ22:AK22)))</f>
        <v>4</v>
      </c>
      <c r="AJ22" s="116">
        <f>IF(A22=0," ",IF(ISBLANK('Первичные данные 2 кл.'!C22)=TRUE," ",'Первичные данные 2 кл.'!AL22))</f>
        <v>2</v>
      </c>
      <c r="AK22" s="39">
        <f>IF(A22=0," ",IF(ISBLANK('Первичные данные 2 кл.'!C22)=TRUE," ",AI22+AJ22))</f>
        <v>6</v>
      </c>
      <c r="AL22" s="116">
        <f>IF(A22=0," ",IF(ISBLANK('Первичные данные 2 кл.'!C22)=TRUE," ",SUM('Первичные данные 2 кл.'!AM22:AN22)))</f>
        <v>3</v>
      </c>
      <c r="AM22" s="116">
        <f>IF(A22=0," ",IF(ISBLANK('Первичные данные 2 кл.'!C22)=TRUE," ",'Первичные данные 2 кл.'!AO22))</f>
        <v>1</v>
      </c>
      <c r="AN22" s="119">
        <f>IF(A22=0," ",IF(ISBLANK('Первичные данные 2 кл.'!C22)=TRUE," ",AL22+AM22))</f>
        <v>4</v>
      </c>
    </row>
    <row r="23" spans="1:40" ht="11.25" customHeight="1" x14ac:dyDescent="0.2">
      <c r="A23" s="142" t="str">
        <f>'Первичные данные 2 кл.'!B23</f>
        <v>Пастухова Ксения</v>
      </c>
      <c r="B23" s="115">
        <f>IF(A23=0," ",IF(ISBLANK('Первичные данные 2 кл.'!C23)=TRUE," ",SUM('Первичные данные 2 кл.'!C23:D23)))</f>
        <v>3</v>
      </c>
      <c r="C23" s="116">
        <f>IF(A23=0," ",IF(ISBLANK('Первичные данные 2 кл.'!C23)=TRUE," ",'Первичные данные 2 кл.'!E23))</f>
        <v>0</v>
      </c>
      <c r="D23" s="39">
        <f>IF(A23=0," ",IF(ISBLANK('Первичные данные 2 кл.'!C23)=TRUE," ",B23+C23))</f>
        <v>3</v>
      </c>
      <c r="E23" s="116">
        <f>IF(A23=0," ",IF(ISBLANK('Первичные данные 2 кл.'!C23)=TRUE," ",SUM('Первичные данные 2 кл.'!F23:G23)))</f>
        <v>3</v>
      </c>
      <c r="F23" s="116">
        <f>IF(A23=0," ",IF(ISBLANK('Первичные данные 2 кл.'!C23)=TRUE," ",'Первичные данные 2 кл.'!H23))</f>
        <v>1</v>
      </c>
      <c r="G23" s="39">
        <f>IF(A23=0," ",IF(ISBLANK('Первичные данные 2 кл.'!C23)=TRUE," ",E23+F23))</f>
        <v>4</v>
      </c>
      <c r="H23" s="116">
        <f>IF(A23=0," ",IF(ISBLANK('Первичные данные 2 кл.'!C23)=TRUE," ",SUM('Первичные данные 2 кл.'!I23:J23)))</f>
        <v>2</v>
      </c>
      <c r="I23" s="116">
        <f>IF(A23=0," ",IF(ISBLANK('Первичные данные 2 кл.'!C23)=TRUE," ",'Первичные данные 2 кл.'!K23))</f>
        <v>1</v>
      </c>
      <c r="J23" s="119">
        <f>IF(A23=0," ",IF(ISBLANK('Первичные данные 2 кл.'!C23)=TRUE," ",H23+I23))</f>
        <v>3</v>
      </c>
      <c r="K23" s="115">
        <f>IF(A23=0," ",IF(ISBLANK('Первичные данные 2 кл.'!C23)=TRUE," ",SUM('Первичные данные 2 кл.'!L23:M23)))</f>
        <v>3</v>
      </c>
      <c r="L23" s="116">
        <f>IF(A23=0," ",IF(ISBLANK('Первичные данные 2 кл.'!C23)=TRUE," ",'Первичные данные 2 кл.'!N23))</f>
        <v>0</v>
      </c>
      <c r="M23" s="39">
        <f>IF(A23=0," ",IF(ISBLANK('Первичные данные 2 кл.'!C23)=TRUE," ",K23+L23))</f>
        <v>3</v>
      </c>
      <c r="N23" s="116">
        <f>IF(A23=0," ",IF(ISBLANK('Первичные данные 2 кл.'!C23)=TRUE," ",SUM('Первичные данные 2 кл.'!O23:P23)))</f>
        <v>3</v>
      </c>
      <c r="O23" s="116">
        <f>IF(A23=0," ",IF(ISBLANK('Первичные данные 2 кл.'!C23)=TRUE," ",'Первичные данные 2 кл.'!Q23))</f>
        <v>1</v>
      </c>
      <c r="P23" s="39">
        <f>IF(A23=0," ",IF(ISBLANK('Первичные данные 2 кл.'!C23)=TRUE," ",N23+O23))</f>
        <v>4</v>
      </c>
      <c r="Q23" s="116">
        <f>IF(A23=0," ",IF(ISBLANK('Первичные данные 2 кл.'!C23)=TRUE," ",SUM('Первичные данные 2 кл.'!R23:S23)))</f>
        <v>3</v>
      </c>
      <c r="R23" s="116">
        <f>IF(A23=0," ",IF(ISBLANK('Первичные данные 2 кл.'!C23)=TRUE," ",'Первичные данные 2 кл.'!T23))</f>
        <v>1</v>
      </c>
      <c r="S23" s="39">
        <f>IF(A23=0," ",IF(ISBLANK('Первичные данные 2 кл.'!C23)=TRUE," ",Q23+R23))</f>
        <v>4</v>
      </c>
      <c r="T23" s="116">
        <f>IF(A23=0," ",IF(ISBLANK('Первичные данные 2 кл.'!C23)=TRUE," ",SUM('Первичные данные 2 кл.'!U23:V23)))</f>
        <v>2</v>
      </c>
      <c r="U23" s="116">
        <f>IF(A23=0," ",IF(ISBLANK('Первичные данные 2 кл.'!C23)=TRUE," ",'Первичные данные 2 кл.'!W23))</f>
        <v>1</v>
      </c>
      <c r="V23" s="39">
        <f>IF(A23=0," ",IF(ISBLANK('Первичные данные 2 кл.'!C23)=TRUE," ",T23+U23))</f>
        <v>3</v>
      </c>
      <c r="W23" s="116">
        <f>IF(A23=0," ",IF(ISBLANK('Первичные данные 2 кл.'!C23)=TRUE," ",SUM('Первичные данные 2 кл.'!X23:Y23)))</f>
        <v>3</v>
      </c>
      <c r="X23" s="116">
        <f>IF(A23=0," ",IF(ISBLANK('Первичные данные 2 кл.'!C23)=TRUE," ",'Первичные данные 2 кл.'!Z23))</f>
        <v>1</v>
      </c>
      <c r="Y23" s="39">
        <f>IF(A23=0," ",IF(ISBLANK('Первичные данные 2 кл.'!C23)=TRUE," ",W23+X23))</f>
        <v>4</v>
      </c>
      <c r="Z23" s="116">
        <f>IF(A23=0," ",IF(ISBLANK('Первичные данные 2 кл.'!C23)=TRUE," ",SUM('Первичные данные 2 кл.'!AA23:AB23)))</f>
        <v>2</v>
      </c>
      <c r="AA23" s="116">
        <f>IF(A23=0," ",IF(ISBLANK('Первичные данные 2 кл.'!C23)=TRUE," ",'Первичные данные 2 кл.'!AC23))</f>
        <v>1</v>
      </c>
      <c r="AB23" s="39">
        <f>IF(A23=0," ",IF(ISBLANK('Первичные данные 2 кл.'!C23)=TRUE," ",Z23+AA23))</f>
        <v>3</v>
      </c>
      <c r="AC23" s="116">
        <f>IF(A23=0," ",IF(ISBLANK('Первичные данные 2 кл.'!C23)=TRUE," ",SUM('Первичные данные 2 кл.'!AD23:AE23)))</f>
        <v>2</v>
      </c>
      <c r="AD23" s="116">
        <f>IF(A23=0," ",IF(ISBLANK('Первичные данные 2 кл.'!C23)=TRUE," ",'Первичные данные 2 кл.'!AF23))</f>
        <v>0</v>
      </c>
      <c r="AE23" s="119">
        <f>IF(A23=0," ",IF(ISBLANK('Первичные данные 2 кл.'!C23)=TRUE," ",AC23+AD23))</f>
        <v>2</v>
      </c>
      <c r="AF23" s="118">
        <f>IF(A23=0," ",IF(ISBLANK('Первичные данные 2 кл.'!C23)=TRUE," ",SUM('Первичные данные 2 кл.'!AG23:AH23)))</f>
        <v>3</v>
      </c>
      <c r="AG23" s="116">
        <f>IF(A23=0," ",IF(ISBLANK('Первичные данные 2 кл.'!C23)=TRUE," ",'Первичные данные 2 кл.'!AI23))</f>
        <v>1</v>
      </c>
      <c r="AH23" s="39">
        <f>IF(A23=0," ",IF(ISBLANK('Первичные данные 2 кл.'!C23)=TRUE," ",AF23+AG23))</f>
        <v>4</v>
      </c>
      <c r="AI23" s="116">
        <f>IF(A23=0," ",IF(ISBLANK('Первичные данные 2 кл.'!C23)=TRUE," ",SUM('Первичные данные 2 кл.'!AJ23:AK23)))</f>
        <v>3</v>
      </c>
      <c r="AJ23" s="116">
        <f>IF(A23=0," ",IF(ISBLANK('Первичные данные 2 кл.'!C23)=TRUE," ",'Первичные данные 2 кл.'!AL23))</f>
        <v>2</v>
      </c>
      <c r="AK23" s="39">
        <f>IF(A23=0," ",IF(ISBLANK('Первичные данные 2 кл.'!C23)=TRUE," ",AI23+AJ23))</f>
        <v>5</v>
      </c>
      <c r="AL23" s="116">
        <f>IF(A23=0," ",IF(ISBLANK('Первичные данные 2 кл.'!C23)=TRUE," ",SUM('Первичные данные 2 кл.'!AM23:AN23)))</f>
        <v>2</v>
      </c>
      <c r="AM23" s="116">
        <f>IF(A23=0," ",IF(ISBLANK('Первичные данные 2 кл.'!C23)=TRUE," ",'Первичные данные 2 кл.'!AO23))</f>
        <v>2</v>
      </c>
      <c r="AN23" s="119">
        <f>IF(A23=0," ",IF(ISBLANK('Первичные данные 2 кл.'!C23)=TRUE," ",AL23+AM23))</f>
        <v>4</v>
      </c>
    </row>
    <row r="24" spans="1:40" ht="11.25" customHeight="1" x14ac:dyDescent="0.2">
      <c r="A24" s="142" t="str">
        <f>'Первичные данные 2 кл.'!B24</f>
        <v>Проводников Иван</v>
      </c>
      <c r="B24" s="115">
        <f>IF(A24=0," ",IF(ISBLANK('Первичные данные 2 кл.'!C24)=TRUE," ",SUM('Первичные данные 2 кл.'!C24:D24)))</f>
        <v>0</v>
      </c>
      <c r="C24" s="116">
        <f>IF(A24=0," ",IF(ISBLANK('Первичные данные 2 кл.'!C24)=TRUE," ",'Первичные данные 2 кл.'!E24))</f>
        <v>0</v>
      </c>
      <c r="D24" s="39">
        <f>IF(A24=0," ",IF(ISBLANK('Первичные данные 2 кл.'!C24)=TRUE," ",B24+C24))</f>
        <v>0</v>
      </c>
      <c r="E24" s="116">
        <f>IF(A24=0," ",IF(ISBLANK('Первичные данные 2 кл.'!C24)=TRUE," ",SUM('Первичные данные 2 кл.'!F24:G24)))</f>
        <v>2</v>
      </c>
      <c r="F24" s="116">
        <f>IF(A24=0," ",IF(ISBLANK('Первичные данные 2 кл.'!C24)=TRUE," ",'Первичные данные 2 кл.'!H24))</f>
        <v>0</v>
      </c>
      <c r="G24" s="39">
        <f>IF(A24=0," ",IF(ISBLANK('Первичные данные 2 кл.'!C24)=TRUE," ",E24+F24))</f>
        <v>2</v>
      </c>
      <c r="H24" s="116">
        <f>IF(A24=0," ",IF(ISBLANK('Первичные данные 2 кл.'!C24)=TRUE," ",SUM('Первичные данные 2 кл.'!I24:J24)))</f>
        <v>0</v>
      </c>
      <c r="I24" s="116">
        <f>IF(A24=0," ",IF(ISBLANK('Первичные данные 2 кл.'!C24)=TRUE," ",'Первичные данные 2 кл.'!K24))</f>
        <v>1</v>
      </c>
      <c r="J24" s="119">
        <f>IF(A24=0," ",IF(ISBLANK('Первичные данные 2 кл.'!C24)=TRUE," ",H24+I24))</f>
        <v>1</v>
      </c>
      <c r="K24" s="115">
        <f>IF(A24=0," ",IF(ISBLANK('Первичные данные 2 кл.'!C24)=TRUE," ",SUM('Первичные данные 2 кл.'!L24:M24)))</f>
        <v>0</v>
      </c>
      <c r="L24" s="116">
        <f>IF(A24=0," ",IF(ISBLANK('Первичные данные 2 кл.'!C24)=TRUE," ",'Первичные данные 2 кл.'!N24))</f>
        <v>0</v>
      </c>
      <c r="M24" s="39">
        <f>IF(A24=0," ",IF(ISBLANK('Первичные данные 2 кл.'!C24)=TRUE," ",K24+L24))</f>
        <v>0</v>
      </c>
      <c r="N24" s="116">
        <f>IF(A24=0," ",IF(ISBLANK('Первичные данные 2 кл.'!C24)=TRUE," ",SUM('Первичные данные 2 кл.'!O24:P24)))</f>
        <v>2</v>
      </c>
      <c r="O24" s="116">
        <f>IF(A24=0," ",IF(ISBLANK('Первичные данные 2 кл.'!C24)=TRUE," ",'Первичные данные 2 кл.'!Q24))</f>
        <v>0</v>
      </c>
      <c r="P24" s="39">
        <f>IF(A24=0," ",IF(ISBLANK('Первичные данные 2 кл.'!C24)=TRUE," ",N24+O24))</f>
        <v>2</v>
      </c>
      <c r="Q24" s="116">
        <f>IF(A24=0," ",IF(ISBLANK('Первичные данные 2 кл.'!C24)=TRUE," ",SUM('Первичные данные 2 кл.'!R24:S24)))</f>
        <v>0</v>
      </c>
      <c r="R24" s="116">
        <f>IF(A24=0," ",IF(ISBLANK('Первичные данные 2 кл.'!C24)=TRUE," ",'Первичные данные 2 кл.'!T24))</f>
        <v>1</v>
      </c>
      <c r="S24" s="39">
        <f>IF(A24=0," ",IF(ISBLANK('Первичные данные 2 кл.'!C24)=TRUE," ",Q24+R24))</f>
        <v>1</v>
      </c>
      <c r="T24" s="116">
        <f>IF(A24=0," ",IF(ISBLANK('Первичные данные 2 кл.'!C24)=TRUE," ",SUM('Первичные данные 2 кл.'!U24:V24)))</f>
        <v>0</v>
      </c>
      <c r="U24" s="116">
        <f>IF(A24=0," ",IF(ISBLANK('Первичные данные 2 кл.'!C24)=TRUE," ",'Первичные данные 2 кл.'!W24))</f>
        <v>0</v>
      </c>
      <c r="V24" s="39">
        <f>IF(A24=0," ",IF(ISBLANK('Первичные данные 2 кл.'!C24)=TRUE," ",T24+U24))</f>
        <v>0</v>
      </c>
      <c r="W24" s="116">
        <f>IF(A24=0," ",IF(ISBLANK('Первичные данные 2 кл.'!C24)=TRUE," ",SUM('Первичные данные 2 кл.'!X24:Y24)))</f>
        <v>1</v>
      </c>
      <c r="X24" s="116">
        <f>IF(A24=0," ",IF(ISBLANK('Первичные данные 2 кл.'!C24)=TRUE," ",'Первичные данные 2 кл.'!Z24))</f>
        <v>1</v>
      </c>
      <c r="Y24" s="39">
        <f>IF(A24=0," ",IF(ISBLANK('Первичные данные 2 кл.'!C24)=TRUE," ",W24+X24))</f>
        <v>2</v>
      </c>
      <c r="Z24" s="116">
        <f>IF(A24=0," ",IF(ISBLANK('Первичные данные 2 кл.'!C24)=TRUE," ",SUM('Первичные данные 2 кл.'!AA24:AB24)))</f>
        <v>0</v>
      </c>
      <c r="AA24" s="116">
        <f>IF(A24=0," ",IF(ISBLANK('Первичные данные 2 кл.'!C24)=TRUE," ",'Первичные данные 2 кл.'!AC24))</f>
        <v>0</v>
      </c>
      <c r="AB24" s="39">
        <f>IF(A24=0," ",IF(ISBLANK('Первичные данные 2 кл.'!C24)=TRUE," ",Z24+AA24))</f>
        <v>0</v>
      </c>
      <c r="AC24" s="116">
        <f>IF(A24=0," ",IF(ISBLANK('Первичные данные 2 кл.'!C24)=TRUE," ",SUM('Первичные данные 2 кл.'!AD24:AE24)))</f>
        <v>0</v>
      </c>
      <c r="AD24" s="116">
        <f>IF(A24=0," ",IF(ISBLANK('Первичные данные 2 кл.'!C24)=TRUE," ",'Первичные данные 2 кл.'!AF24))</f>
        <v>0</v>
      </c>
      <c r="AE24" s="119">
        <f>IF(A24=0," ",IF(ISBLANK('Первичные данные 2 кл.'!C24)=TRUE," ",AC24+AD24))</f>
        <v>0</v>
      </c>
      <c r="AF24" s="118">
        <f>IF(A24=0," ",IF(ISBLANK('Первичные данные 2 кл.'!C24)=TRUE," ",SUM('Первичные данные 2 кл.'!AG24:AH24)))</f>
        <v>2</v>
      </c>
      <c r="AG24" s="116">
        <f>IF(A24=0," ",IF(ISBLANK('Первичные данные 2 кл.'!C24)=TRUE," ",'Первичные данные 2 кл.'!AI24))</f>
        <v>0</v>
      </c>
      <c r="AH24" s="39">
        <f>IF(A24=0," ",IF(ISBLANK('Первичные данные 2 кл.'!C24)=TRUE," ",AF24+AG24))</f>
        <v>2</v>
      </c>
      <c r="AI24" s="116">
        <f>IF(A24=0," ",IF(ISBLANK('Первичные данные 2 кл.'!C24)=TRUE," ",SUM('Первичные данные 2 кл.'!AJ24:AK24)))</f>
        <v>0</v>
      </c>
      <c r="AJ24" s="116">
        <f>IF(A24=0," ",IF(ISBLANK('Первичные данные 2 кл.'!C24)=TRUE," ",'Первичные данные 2 кл.'!AL24))</f>
        <v>0</v>
      </c>
      <c r="AK24" s="39">
        <f>IF(A24=0," ",IF(ISBLANK('Первичные данные 2 кл.'!C24)=TRUE," ",AI24+AJ24))</f>
        <v>0</v>
      </c>
      <c r="AL24" s="116">
        <f>IF(A24=0," ",IF(ISBLANK('Первичные данные 2 кл.'!C24)=TRUE," ",SUM('Первичные данные 2 кл.'!AM24:AN24)))</f>
        <v>1</v>
      </c>
      <c r="AM24" s="116">
        <f>IF(A24=0," ",IF(ISBLANK('Первичные данные 2 кл.'!C24)=TRUE," ",'Первичные данные 2 кл.'!AO24))</f>
        <v>0</v>
      </c>
      <c r="AN24" s="119">
        <f>IF(A24=0," ",IF(ISBLANK('Первичные данные 2 кл.'!C24)=TRUE," ",AL24+AM24))</f>
        <v>1</v>
      </c>
    </row>
    <row r="25" spans="1:40" ht="11.25" customHeight="1" x14ac:dyDescent="0.2">
      <c r="A25" s="142" t="str">
        <f>'Первичные данные 2 кл.'!B25</f>
        <v>Ратушная Маргарита</v>
      </c>
      <c r="B25" s="115">
        <f>IF(A25=0," ",IF(ISBLANK('Первичные данные 2 кл.'!C25)=TRUE," ",SUM('Первичные данные 2 кл.'!C25:D25)))</f>
        <v>2</v>
      </c>
      <c r="C25" s="116">
        <f>IF(A25=0," ",IF(ISBLANK('Первичные данные 2 кл.'!C25)=TRUE," ",'Первичные данные 2 кл.'!E25))</f>
        <v>1</v>
      </c>
      <c r="D25" s="39">
        <f>IF(A25=0," ",IF(ISBLANK('Первичные данные 2 кл.'!C25)=TRUE," ",B25+C25))</f>
        <v>3</v>
      </c>
      <c r="E25" s="116">
        <f>IF(A25=0," ",IF(ISBLANK('Первичные данные 2 кл.'!C25)=TRUE," ",SUM('Первичные данные 2 кл.'!F25:G25)))</f>
        <v>3</v>
      </c>
      <c r="F25" s="116">
        <f>IF(A25=0," ",IF(ISBLANK('Первичные данные 2 кл.'!C25)=TRUE," ",'Первичные данные 2 кл.'!H25))</f>
        <v>2</v>
      </c>
      <c r="G25" s="39">
        <f>IF(A25=0," ",IF(ISBLANK('Первичные данные 2 кл.'!C25)=TRUE," ",E25+F25))</f>
        <v>5</v>
      </c>
      <c r="H25" s="116">
        <f>IF(A25=0," ",IF(ISBLANK('Первичные данные 2 кл.'!C25)=TRUE," ",SUM('Первичные данные 2 кл.'!I25:J25)))</f>
        <v>1</v>
      </c>
      <c r="I25" s="116">
        <f>IF(A25=0," ",IF(ISBLANK('Первичные данные 2 кл.'!C25)=TRUE," ",'Первичные данные 2 кл.'!K25))</f>
        <v>1</v>
      </c>
      <c r="J25" s="119">
        <f>IF(A25=0," ",IF(ISBLANK('Первичные данные 2 кл.'!C25)=TRUE," ",H25+I25))</f>
        <v>2</v>
      </c>
      <c r="K25" s="115">
        <f>IF(A25=0," ",IF(ISBLANK('Первичные данные 2 кл.'!C25)=TRUE," ",SUM('Первичные данные 2 кл.'!L25:M25)))</f>
        <v>4</v>
      </c>
      <c r="L25" s="116">
        <f>IF(A25=0," ",IF(ISBLANK('Первичные данные 2 кл.'!C25)=TRUE," ",'Первичные данные 2 кл.'!N25))</f>
        <v>2</v>
      </c>
      <c r="M25" s="39">
        <f>IF(A25=0," ",IF(ISBLANK('Первичные данные 2 кл.'!C25)=TRUE," ",K25+L25))</f>
        <v>6</v>
      </c>
      <c r="N25" s="116">
        <f>IF(A25=0," ",IF(ISBLANK('Первичные данные 2 кл.'!C25)=TRUE," ",SUM('Первичные данные 2 кл.'!O25:P25)))</f>
        <v>3</v>
      </c>
      <c r="O25" s="116">
        <f>IF(A25=0," ",IF(ISBLANK('Первичные данные 2 кл.'!C25)=TRUE," ",'Первичные данные 2 кл.'!Q25))</f>
        <v>1</v>
      </c>
      <c r="P25" s="39">
        <f>IF(A25=0," ",IF(ISBLANK('Первичные данные 2 кл.'!C25)=TRUE," ",N25+O25))</f>
        <v>4</v>
      </c>
      <c r="Q25" s="116">
        <f>IF(A25=0," ",IF(ISBLANK('Первичные данные 2 кл.'!C25)=TRUE," ",SUM('Первичные данные 2 кл.'!R25:S25)))</f>
        <v>3</v>
      </c>
      <c r="R25" s="116">
        <f>IF(A25=0," ",IF(ISBLANK('Первичные данные 2 кл.'!C25)=TRUE," ",'Первичные данные 2 кл.'!T25))</f>
        <v>1</v>
      </c>
      <c r="S25" s="39">
        <f>IF(A25=0," ",IF(ISBLANK('Первичные данные 2 кл.'!C25)=TRUE," ",Q25+R25))</f>
        <v>4</v>
      </c>
      <c r="T25" s="116">
        <f>IF(A25=0," ",IF(ISBLANK('Первичные данные 2 кл.'!C25)=TRUE," ",SUM('Первичные данные 2 кл.'!U25:V25)))</f>
        <v>2</v>
      </c>
      <c r="U25" s="116">
        <f>IF(A25=0," ",IF(ISBLANK('Первичные данные 2 кл.'!C25)=TRUE," ",'Первичные данные 2 кл.'!W25))</f>
        <v>1</v>
      </c>
      <c r="V25" s="39">
        <f>IF(A25=0," ",IF(ISBLANK('Первичные данные 2 кл.'!C25)=TRUE," ",T25+U25))</f>
        <v>3</v>
      </c>
      <c r="W25" s="116">
        <f>IF(A25=0," ",IF(ISBLANK('Первичные данные 2 кл.'!C25)=TRUE," ",SUM('Первичные данные 2 кл.'!X25:Y25)))</f>
        <v>3</v>
      </c>
      <c r="X25" s="116">
        <f>IF(A25=0," ",IF(ISBLANK('Первичные данные 2 кл.'!C25)=TRUE," ",'Первичные данные 2 кл.'!Z25))</f>
        <v>1</v>
      </c>
      <c r="Y25" s="39">
        <f>IF(A25=0," ",IF(ISBLANK('Первичные данные 2 кл.'!C25)=TRUE," ",W25+X25))</f>
        <v>4</v>
      </c>
      <c r="Z25" s="116">
        <f>IF(A25=0," ",IF(ISBLANK('Первичные данные 2 кл.'!C25)=TRUE," ",SUM('Первичные данные 2 кл.'!AA25:AB25)))</f>
        <v>2</v>
      </c>
      <c r="AA25" s="116">
        <f>IF(A25=0," ",IF(ISBLANK('Первичные данные 2 кл.'!C25)=TRUE," ",'Первичные данные 2 кл.'!AC25))</f>
        <v>2</v>
      </c>
      <c r="AB25" s="39">
        <f>IF(A25=0," ",IF(ISBLANK('Первичные данные 2 кл.'!C25)=TRUE," ",Z25+AA25))</f>
        <v>4</v>
      </c>
      <c r="AC25" s="116">
        <f>IF(A25=0," ",IF(ISBLANK('Первичные данные 2 кл.'!C25)=TRUE," ",SUM('Первичные данные 2 кл.'!AD25:AE25)))</f>
        <v>3</v>
      </c>
      <c r="AD25" s="116">
        <f>IF(A25=0," ",IF(ISBLANK('Первичные данные 2 кл.'!C25)=TRUE," ",'Первичные данные 2 кл.'!AF25))</f>
        <v>0</v>
      </c>
      <c r="AE25" s="119">
        <f>IF(A25=0," ",IF(ISBLANK('Первичные данные 2 кл.'!C25)=TRUE," ",AC25+AD25))</f>
        <v>3</v>
      </c>
      <c r="AF25" s="118">
        <f>IF(A25=0," ",IF(ISBLANK('Первичные данные 2 кл.'!C25)=TRUE," ",SUM('Первичные данные 2 кл.'!AG25:AH25)))</f>
        <v>1</v>
      </c>
      <c r="AG25" s="116">
        <f>IF(A25=0," ",IF(ISBLANK('Первичные данные 2 кл.'!C25)=TRUE," ",'Первичные данные 2 кл.'!AI25))</f>
        <v>1</v>
      </c>
      <c r="AH25" s="39">
        <f>IF(A25=0," ",IF(ISBLANK('Первичные данные 2 кл.'!C25)=TRUE," ",AF25+AG25))</f>
        <v>2</v>
      </c>
      <c r="AI25" s="116">
        <f>IF(A25=0," ",IF(ISBLANK('Первичные данные 2 кл.'!C25)=TRUE," ",SUM('Первичные данные 2 кл.'!AJ25:AK25)))</f>
        <v>2</v>
      </c>
      <c r="AJ25" s="116">
        <f>IF(A25=0," ",IF(ISBLANK('Первичные данные 2 кл.'!C25)=TRUE," ",'Первичные данные 2 кл.'!AL25))</f>
        <v>1</v>
      </c>
      <c r="AK25" s="39">
        <f>IF(A25=0," ",IF(ISBLANK('Первичные данные 2 кл.'!C25)=TRUE," ",AI25+AJ25))</f>
        <v>3</v>
      </c>
      <c r="AL25" s="116">
        <f>IF(A25=0," ",IF(ISBLANK('Первичные данные 2 кл.'!C25)=TRUE," ",SUM('Первичные данные 2 кл.'!AM25:AN25)))</f>
        <v>2</v>
      </c>
      <c r="AM25" s="116">
        <f>IF(A25=0," ",IF(ISBLANK('Первичные данные 2 кл.'!C25)=TRUE," ",'Первичные данные 2 кл.'!AO25))</f>
        <v>1</v>
      </c>
      <c r="AN25" s="119">
        <f>IF(A25=0," ",IF(ISBLANK('Первичные данные 2 кл.'!C25)=TRUE," ",AL25+AM25))</f>
        <v>3</v>
      </c>
    </row>
    <row r="26" spans="1:40" ht="11.25" customHeight="1" x14ac:dyDescent="0.2">
      <c r="A26" s="142" t="str">
        <f>'Первичные данные 2 кл.'!B26</f>
        <v>Салтыков Кирилл</v>
      </c>
      <c r="B26" s="115">
        <f>IF(A26=0," ",IF(ISBLANK('Первичные данные 2 кл.'!C26)=TRUE," ",SUM('Первичные данные 2 кл.'!C26:D26)))</f>
        <v>3</v>
      </c>
      <c r="C26" s="116">
        <f>IF(A26=0," ",IF(ISBLANK('Первичные данные 2 кл.'!C26)=TRUE," ",'Первичные данные 2 кл.'!E26))</f>
        <v>1</v>
      </c>
      <c r="D26" s="39">
        <f>IF(A26=0," ",IF(ISBLANK('Первичные данные 2 кл.'!C26)=TRUE," ",B26+C26))</f>
        <v>4</v>
      </c>
      <c r="E26" s="116">
        <f>IF(A26=0," ",IF(ISBLANK('Первичные данные 2 кл.'!C26)=TRUE," ",SUM('Первичные данные 2 кл.'!F26:G26)))</f>
        <v>4</v>
      </c>
      <c r="F26" s="116">
        <f>IF(A26=0," ",IF(ISBLANK('Первичные данные 2 кл.'!C26)=TRUE," ",'Первичные данные 2 кл.'!H26))</f>
        <v>1</v>
      </c>
      <c r="G26" s="39">
        <f>IF(A26=0," ",IF(ISBLANK('Первичные данные 2 кл.'!C26)=TRUE," ",E26+F26))</f>
        <v>5</v>
      </c>
      <c r="H26" s="116">
        <f>IF(A26=0," ",IF(ISBLANK('Первичные данные 2 кл.'!C26)=TRUE," ",SUM('Первичные данные 2 кл.'!I26:J26)))</f>
        <v>2</v>
      </c>
      <c r="I26" s="116">
        <f>IF(A26=0," ",IF(ISBLANK('Первичные данные 2 кл.'!C26)=TRUE," ",'Первичные данные 2 кл.'!K26))</f>
        <v>1</v>
      </c>
      <c r="J26" s="119">
        <f>IF(A26=0," ",IF(ISBLANK('Первичные данные 2 кл.'!C26)=TRUE," ",H26+I26))</f>
        <v>3</v>
      </c>
      <c r="K26" s="115">
        <f>IF(A26=0," ",IF(ISBLANK('Первичные данные 2 кл.'!C26)=TRUE," ",SUM('Первичные данные 2 кл.'!L26:M26)))</f>
        <v>3</v>
      </c>
      <c r="L26" s="116">
        <f>IF(A26=0," ",IF(ISBLANK('Первичные данные 2 кл.'!C26)=TRUE," ",'Первичные данные 2 кл.'!N26))</f>
        <v>1</v>
      </c>
      <c r="M26" s="39">
        <f>IF(A26=0," ",IF(ISBLANK('Первичные данные 2 кл.'!C26)=TRUE," ",K26+L26))</f>
        <v>4</v>
      </c>
      <c r="N26" s="116">
        <f>IF(A26=0," ",IF(ISBLANK('Первичные данные 2 кл.'!C26)=TRUE," ",SUM('Первичные данные 2 кл.'!O26:P26)))</f>
        <v>3</v>
      </c>
      <c r="O26" s="116">
        <f>IF(A26=0," ",IF(ISBLANK('Первичные данные 2 кл.'!C26)=TRUE," ",'Первичные данные 2 кл.'!Q26))</f>
        <v>1</v>
      </c>
      <c r="P26" s="39">
        <f>IF(A26=0," ",IF(ISBLANK('Первичные данные 2 кл.'!C26)=TRUE," ",N26+O26))</f>
        <v>4</v>
      </c>
      <c r="Q26" s="116">
        <f>IF(A26=0," ",IF(ISBLANK('Первичные данные 2 кл.'!C26)=TRUE," ",SUM('Первичные данные 2 кл.'!R26:S26)))</f>
        <v>4</v>
      </c>
      <c r="R26" s="116">
        <f>IF(A26=0," ",IF(ISBLANK('Первичные данные 2 кл.'!C26)=TRUE," ",'Первичные данные 2 кл.'!T26))</f>
        <v>1</v>
      </c>
      <c r="S26" s="39">
        <f>IF(A26=0," ",IF(ISBLANK('Первичные данные 2 кл.'!C26)=TRUE," ",Q26+R26))</f>
        <v>5</v>
      </c>
      <c r="T26" s="116">
        <f>IF(A26=0," ",IF(ISBLANK('Первичные данные 2 кл.'!C26)=TRUE," ",SUM('Первичные данные 2 кл.'!U26:V26)))</f>
        <v>3</v>
      </c>
      <c r="U26" s="116">
        <f>IF(A26=0," ",IF(ISBLANK('Первичные данные 2 кл.'!C26)=TRUE," ",'Первичные данные 2 кл.'!W26))</f>
        <v>1</v>
      </c>
      <c r="V26" s="39">
        <f>IF(A26=0," ",IF(ISBLANK('Первичные данные 2 кл.'!C26)=TRUE," ",T26+U26))</f>
        <v>4</v>
      </c>
      <c r="W26" s="116">
        <f>IF(A26=0," ",IF(ISBLANK('Первичные данные 2 кл.'!C26)=TRUE," ",SUM('Первичные данные 2 кл.'!X26:Y26)))</f>
        <v>3</v>
      </c>
      <c r="X26" s="116">
        <f>IF(A26=0," ",IF(ISBLANK('Первичные данные 2 кл.'!C26)=TRUE," ",'Первичные данные 2 кл.'!Z26))</f>
        <v>2</v>
      </c>
      <c r="Y26" s="39">
        <f>IF(A26=0," ",IF(ISBLANK('Первичные данные 2 кл.'!C26)=TRUE," ",W26+X26))</f>
        <v>5</v>
      </c>
      <c r="Z26" s="116">
        <f>IF(A26=0," ",IF(ISBLANK('Первичные данные 2 кл.'!C26)=TRUE," ",SUM('Первичные данные 2 кл.'!AA26:AB26)))</f>
        <v>2</v>
      </c>
      <c r="AA26" s="116">
        <f>IF(A26=0," ",IF(ISBLANK('Первичные данные 2 кл.'!C26)=TRUE," ",'Первичные данные 2 кл.'!AC26))</f>
        <v>0</v>
      </c>
      <c r="AB26" s="39">
        <f>IF(A26=0," ",IF(ISBLANK('Первичные данные 2 кл.'!C26)=TRUE," ",Z26+AA26))</f>
        <v>2</v>
      </c>
      <c r="AC26" s="116">
        <f>IF(A26=0," ",IF(ISBLANK('Первичные данные 2 кл.'!C26)=TRUE," ",SUM('Первичные данные 2 кл.'!AD26:AE26)))</f>
        <v>3</v>
      </c>
      <c r="AD26" s="116">
        <f>IF(A26=0," ",IF(ISBLANK('Первичные данные 2 кл.'!C26)=TRUE," ",'Первичные данные 2 кл.'!AF26))</f>
        <v>1</v>
      </c>
      <c r="AE26" s="119">
        <f>IF(A26=0," ",IF(ISBLANK('Первичные данные 2 кл.'!C26)=TRUE," ",AC26+AD26))</f>
        <v>4</v>
      </c>
      <c r="AF26" s="118">
        <f>IF(A26=0," ",IF(ISBLANK('Первичные данные 2 кл.'!C26)=TRUE," ",SUM('Первичные данные 2 кл.'!AG26:AH26)))</f>
        <v>3</v>
      </c>
      <c r="AG26" s="116">
        <f>IF(A26=0," ",IF(ISBLANK('Первичные данные 2 кл.'!C26)=TRUE," ",'Первичные данные 2 кл.'!AI26))</f>
        <v>1</v>
      </c>
      <c r="AH26" s="39">
        <f>IF(A26=0," ",IF(ISBLANK('Первичные данные 2 кл.'!C26)=TRUE," ",AF26+AG26))</f>
        <v>4</v>
      </c>
      <c r="AI26" s="116">
        <f>IF(A26=0," ",IF(ISBLANK('Первичные данные 2 кл.'!C26)=TRUE," ",SUM('Первичные данные 2 кл.'!AJ26:AK26)))</f>
        <v>2</v>
      </c>
      <c r="AJ26" s="116">
        <f>IF(A26=0," ",IF(ISBLANK('Первичные данные 2 кл.'!C26)=TRUE," ",'Первичные данные 2 кл.'!AL26))</f>
        <v>1</v>
      </c>
      <c r="AK26" s="39">
        <f>IF(A26=0," ",IF(ISBLANK('Первичные данные 2 кл.'!C26)=TRUE," ",AI26+AJ26))</f>
        <v>3</v>
      </c>
      <c r="AL26" s="116">
        <f>IF(A26=0," ",IF(ISBLANK('Первичные данные 2 кл.'!C26)=TRUE," ",SUM('Первичные данные 2 кл.'!AM26:AN26)))</f>
        <v>3</v>
      </c>
      <c r="AM26" s="116">
        <f>IF(A26=0," ",IF(ISBLANK('Первичные данные 2 кл.'!C26)=TRUE," ",'Первичные данные 2 кл.'!AO26))</f>
        <v>1</v>
      </c>
      <c r="AN26" s="119">
        <f>IF(A26=0," ",IF(ISBLANK('Первичные данные 2 кл.'!C26)=TRUE," ",AL26+AM26))</f>
        <v>4</v>
      </c>
    </row>
    <row r="27" spans="1:40" ht="11.25" customHeight="1" x14ac:dyDescent="0.2">
      <c r="A27" s="142" t="str">
        <f>'Первичные данные 2 кл.'!B27</f>
        <v>Самойлов Савва</v>
      </c>
      <c r="B27" s="115">
        <f>IF(A27=0," ",IF(ISBLANK('Первичные данные 2 кл.'!C27)=TRUE," ",SUM('Первичные данные 2 кл.'!C27:D27)))</f>
        <v>1</v>
      </c>
      <c r="C27" s="116">
        <f>IF(A27=0," ",IF(ISBLANK('Первичные данные 2 кл.'!C27)=TRUE," ",'Первичные данные 2 кл.'!E27))</f>
        <v>1</v>
      </c>
      <c r="D27" s="39">
        <f>IF(A27=0," ",IF(ISBLANK('Первичные данные 2 кл.'!C27)=TRUE," ",B27+C27))</f>
        <v>2</v>
      </c>
      <c r="E27" s="116">
        <f>IF(A27=0," ",IF(ISBLANK('Первичные данные 2 кл.'!C27)=TRUE," ",SUM('Первичные данные 2 кл.'!F27:G27)))</f>
        <v>2</v>
      </c>
      <c r="F27" s="116">
        <f>IF(A27=0," ",IF(ISBLANK('Первичные данные 2 кл.'!C27)=TRUE," ",'Первичные данные 2 кл.'!H27))</f>
        <v>0</v>
      </c>
      <c r="G27" s="39">
        <f>IF(A27=0," ",IF(ISBLANK('Первичные данные 2 кл.'!C27)=TRUE," ",E27+F27))</f>
        <v>2</v>
      </c>
      <c r="H27" s="116">
        <f>IF(A27=0," ",IF(ISBLANK('Первичные данные 2 кл.'!C27)=TRUE," ",SUM('Первичные данные 2 кл.'!I27:J27)))</f>
        <v>1</v>
      </c>
      <c r="I27" s="116">
        <f>IF(A27=0," ",IF(ISBLANK('Первичные данные 2 кл.'!C27)=TRUE," ",'Первичные данные 2 кл.'!K27))</f>
        <v>0</v>
      </c>
      <c r="J27" s="119">
        <f>IF(A27=0," ",IF(ISBLANK('Первичные данные 2 кл.'!C27)=TRUE," ",H27+I27))</f>
        <v>1</v>
      </c>
      <c r="K27" s="115">
        <f>IF(A27=0," ",IF(ISBLANK('Первичные данные 2 кл.'!C27)=TRUE," ",SUM('Первичные данные 2 кл.'!L27:M27)))</f>
        <v>2</v>
      </c>
      <c r="L27" s="116">
        <f>IF(A27=0," ",IF(ISBLANK('Первичные данные 2 кл.'!C27)=TRUE," ",'Первичные данные 2 кл.'!N27))</f>
        <v>0</v>
      </c>
      <c r="M27" s="39">
        <f>IF(A27=0," ",IF(ISBLANK('Первичные данные 2 кл.'!C27)=TRUE," ",K27+L27))</f>
        <v>2</v>
      </c>
      <c r="N27" s="116">
        <f>IF(A27=0," ",IF(ISBLANK('Первичные данные 2 кл.'!C27)=TRUE," ",SUM('Первичные данные 2 кл.'!O27:P27)))</f>
        <v>3</v>
      </c>
      <c r="O27" s="116">
        <f>IF(A27=0," ",IF(ISBLANK('Первичные данные 2 кл.'!C27)=TRUE," ",'Первичные данные 2 кл.'!Q27))</f>
        <v>1</v>
      </c>
      <c r="P27" s="39">
        <f>IF(A27=0," ",IF(ISBLANK('Первичные данные 2 кл.'!C27)=TRUE," ",N27+O27))</f>
        <v>4</v>
      </c>
      <c r="Q27" s="116">
        <f>IF(A27=0," ",IF(ISBLANK('Первичные данные 2 кл.'!C27)=TRUE," ",SUM('Первичные данные 2 кл.'!R27:S27)))</f>
        <v>3</v>
      </c>
      <c r="R27" s="116">
        <f>IF(A27=0," ",IF(ISBLANK('Первичные данные 2 кл.'!C27)=TRUE," ",'Первичные данные 2 кл.'!T27))</f>
        <v>1</v>
      </c>
      <c r="S27" s="39">
        <f>IF(A27=0," ",IF(ISBLANK('Первичные данные 2 кл.'!C27)=TRUE," ",Q27+R27))</f>
        <v>4</v>
      </c>
      <c r="T27" s="116">
        <f>IF(A27=0," ",IF(ISBLANK('Первичные данные 2 кл.'!C27)=TRUE," ",SUM('Первичные данные 2 кл.'!U27:V27)))</f>
        <v>2</v>
      </c>
      <c r="U27" s="116">
        <f>IF(A27=0," ",IF(ISBLANK('Первичные данные 2 кл.'!C27)=TRUE," ",'Первичные данные 2 кл.'!W27))</f>
        <v>1</v>
      </c>
      <c r="V27" s="39">
        <f>IF(A27=0," ",IF(ISBLANK('Первичные данные 2 кл.'!C27)=TRUE," ",T27+U27))</f>
        <v>3</v>
      </c>
      <c r="W27" s="116">
        <f>IF(A27=0," ",IF(ISBLANK('Первичные данные 2 кл.'!C27)=TRUE," ",SUM('Первичные данные 2 кл.'!X27:Y27)))</f>
        <v>2</v>
      </c>
      <c r="X27" s="116">
        <f>IF(A27=0," ",IF(ISBLANK('Первичные данные 2 кл.'!C27)=TRUE," ",'Первичные данные 2 кл.'!Z27))</f>
        <v>1</v>
      </c>
      <c r="Y27" s="39">
        <f>IF(A27=0," ",IF(ISBLANK('Первичные данные 2 кл.'!C27)=TRUE," ",W27+X27))</f>
        <v>3</v>
      </c>
      <c r="Z27" s="116">
        <f>IF(A27=0," ",IF(ISBLANK('Первичные данные 2 кл.'!C27)=TRUE," ",SUM('Первичные данные 2 кл.'!AA27:AB27)))</f>
        <v>2</v>
      </c>
      <c r="AA27" s="116">
        <f>IF(A27=0," ",IF(ISBLANK('Первичные данные 2 кл.'!C27)=TRUE," ",'Первичные данные 2 кл.'!AC27))</f>
        <v>0</v>
      </c>
      <c r="AB27" s="39">
        <f>IF(A27=0," ",IF(ISBLANK('Первичные данные 2 кл.'!C27)=TRUE," ",Z27+AA27))</f>
        <v>2</v>
      </c>
      <c r="AC27" s="116">
        <f>IF(A27=0," ",IF(ISBLANK('Первичные данные 2 кл.'!C27)=TRUE," ",SUM('Первичные данные 2 кл.'!AD27:AE27)))</f>
        <v>2</v>
      </c>
      <c r="AD27" s="116">
        <f>IF(A27=0," ",IF(ISBLANK('Первичные данные 2 кл.'!C27)=TRUE," ",'Первичные данные 2 кл.'!AF27))</f>
        <v>0</v>
      </c>
      <c r="AE27" s="119">
        <f>IF(A27=0," ",IF(ISBLANK('Первичные данные 2 кл.'!C27)=TRUE," ",AC27+AD27))</f>
        <v>2</v>
      </c>
      <c r="AF27" s="118">
        <f>IF(A27=0," ",IF(ISBLANK('Первичные данные 2 кл.'!C27)=TRUE," ",SUM('Первичные данные 2 кл.'!AG27:AH27)))</f>
        <v>1</v>
      </c>
      <c r="AG27" s="116">
        <f>IF(A27=0," ",IF(ISBLANK('Первичные данные 2 кл.'!C27)=TRUE," ",'Первичные данные 2 кл.'!AI27))</f>
        <v>0</v>
      </c>
      <c r="AH27" s="39">
        <f>IF(A27=0," ",IF(ISBLANK('Первичные данные 2 кл.'!C27)=TRUE," ",AF27+AG27))</f>
        <v>1</v>
      </c>
      <c r="AI27" s="116">
        <f>IF(A27=0," ",IF(ISBLANK('Первичные данные 2 кл.'!C27)=TRUE," ",SUM('Первичные данные 2 кл.'!AJ27:AK27)))</f>
        <v>2</v>
      </c>
      <c r="AJ27" s="116">
        <f>IF(A27=0," ",IF(ISBLANK('Первичные данные 2 кл.'!C27)=TRUE," ",'Первичные данные 2 кл.'!AL27))</f>
        <v>1</v>
      </c>
      <c r="AK27" s="39">
        <f>IF(A27=0," ",IF(ISBLANK('Первичные данные 2 кл.'!C27)=TRUE," ",AI27+AJ27))</f>
        <v>3</v>
      </c>
      <c r="AL27" s="116">
        <f>IF(A27=0," ",IF(ISBLANK('Первичные данные 2 кл.'!C27)=TRUE," ",SUM('Первичные данные 2 кл.'!AM27:AN27)))</f>
        <v>1</v>
      </c>
      <c r="AM27" s="116">
        <f>IF(A27=0," ",IF(ISBLANK('Первичные данные 2 кл.'!C27)=TRUE," ",'Первичные данные 2 кл.'!AO27))</f>
        <v>1</v>
      </c>
      <c r="AN27" s="119">
        <f>IF(A27=0," ",IF(ISBLANK('Первичные данные 2 кл.'!C27)=TRUE," ",AL27+AM27))</f>
        <v>2</v>
      </c>
    </row>
    <row r="28" spans="1:40" ht="11.25" customHeight="1" x14ac:dyDescent="0.2">
      <c r="A28" s="142" t="str">
        <f>'Первичные данные 2 кл.'!B28</f>
        <v>Чолпонкулов Эмир</v>
      </c>
      <c r="B28" s="115">
        <f>IF(A28=0," ",IF(ISBLANK('Первичные данные 2 кл.'!C28)=TRUE," ",SUM('Первичные данные 2 кл.'!C28:D28)))</f>
        <v>3</v>
      </c>
      <c r="C28" s="116">
        <f>IF(A28=0," ",IF(ISBLANK('Первичные данные 2 кл.'!C28)=TRUE," ",'Первичные данные 2 кл.'!E28))</f>
        <v>0</v>
      </c>
      <c r="D28" s="39">
        <f>IF(A28=0," ",IF(ISBLANK('Первичные данные 2 кл.'!C28)=TRUE," ",B28+C28))</f>
        <v>3</v>
      </c>
      <c r="E28" s="116">
        <f>IF(A28=0," ",IF(ISBLANK('Первичные данные 2 кл.'!C28)=TRUE," ",SUM('Первичные данные 2 кл.'!F28:G28)))</f>
        <v>3</v>
      </c>
      <c r="F28" s="116">
        <f>IF(A28=0," ",IF(ISBLANK('Первичные данные 2 кл.'!C28)=TRUE," ",'Первичные данные 2 кл.'!H28))</f>
        <v>1</v>
      </c>
      <c r="G28" s="39">
        <f>IF(A28=0," ",IF(ISBLANK('Первичные данные 2 кл.'!C28)=TRUE," ",E28+F28))</f>
        <v>4</v>
      </c>
      <c r="H28" s="116">
        <f>IF(A28=0," ",IF(ISBLANK('Первичные данные 2 кл.'!C28)=TRUE," ",SUM('Первичные данные 2 кл.'!I28:J28)))</f>
        <v>3</v>
      </c>
      <c r="I28" s="116">
        <f>IF(A28=0," ",IF(ISBLANK('Первичные данные 2 кл.'!C28)=TRUE," ",'Первичные данные 2 кл.'!K28))</f>
        <v>1</v>
      </c>
      <c r="J28" s="119">
        <f>IF(A28=0," ",IF(ISBLANK('Первичные данные 2 кл.'!C28)=TRUE," ",H28+I28))</f>
        <v>4</v>
      </c>
      <c r="K28" s="115">
        <f>IF(A28=0," ",IF(ISBLANK('Первичные данные 2 кл.'!C28)=TRUE," ",SUM('Первичные данные 2 кл.'!L28:M28)))</f>
        <v>4</v>
      </c>
      <c r="L28" s="116">
        <f>IF(A28=0," ",IF(ISBLANK('Первичные данные 2 кл.'!C28)=TRUE," ",'Первичные данные 2 кл.'!N28))</f>
        <v>2</v>
      </c>
      <c r="M28" s="39">
        <f>IF(A28=0," ",IF(ISBLANK('Первичные данные 2 кл.'!C28)=TRUE," ",K28+L28))</f>
        <v>6</v>
      </c>
      <c r="N28" s="116">
        <f>IF(A28=0," ",IF(ISBLANK('Первичные данные 2 кл.'!C28)=TRUE," ",SUM('Первичные данные 2 кл.'!O28:P28)))</f>
        <v>3</v>
      </c>
      <c r="O28" s="116">
        <f>IF(A28=0," ",IF(ISBLANK('Первичные данные 2 кл.'!C28)=TRUE," ",'Первичные данные 2 кл.'!Q28))</f>
        <v>1</v>
      </c>
      <c r="P28" s="39">
        <f>IF(A28=0," ",IF(ISBLANK('Первичные данные 2 кл.'!C28)=TRUE," ",N28+O28))</f>
        <v>4</v>
      </c>
      <c r="Q28" s="116">
        <f>IF(A28=0," ",IF(ISBLANK('Первичные данные 2 кл.'!C28)=TRUE," ",SUM('Первичные данные 2 кл.'!R28:S28)))</f>
        <v>2</v>
      </c>
      <c r="R28" s="116">
        <f>IF(A28=0," ",IF(ISBLANK('Первичные данные 2 кл.'!C28)=TRUE," ",'Первичные данные 2 кл.'!T28))</f>
        <v>2</v>
      </c>
      <c r="S28" s="39">
        <f>IF(A28=0," ",IF(ISBLANK('Первичные данные 2 кл.'!C28)=TRUE," ",Q28+R28))</f>
        <v>4</v>
      </c>
      <c r="T28" s="116">
        <f>IF(A28=0," ",IF(ISBLANK('Первичные данные 2 кл.'!C28)=TRUE," ",SUM('Первичные данные 2 кл.'!U28:V28)))</f>
        <v>2</v>
      </c>
      <c r="U28" s="116">
        <f>IF(A28=0," ",IF(ISBLANK('Первичные данные 2 кл.'!C28)=TRUE," ",'Первичные данные 2 кл.'!W28))</f>
        <v>1</v>
      </c>
      <c r="V28" s="39">
        <f>IF(A28=0," ",IF(ISBLANK('Первичные данные 2 кл.'!C28)=TRUE," ",T28+U28))</f>
        <v>3</v>
      </c>
      <c r="W28" s="116">
        <f>IF(A28=0," ",IF(ISBLANK('Первичные данные 2 кл.'!C28)=TRUE," ",SUM('Первичные данные 2 кл.'!X28:Y28)))</f>
        <v>3</v>
      </c>
      <c r="X28" s="116">
        <f>IF(A28=0," ",IF(ISBLANK('Первичные данные 2 кл.'!C28)=TRUE," ",'Первичные данные 2 кл.'!Z28))</f>
        <v>0</v>
      </c>
      <c r="Y28" s="39">
        <f>IF(A28=0," ",IF(ISBLANK('Первичные данные 2 кл.'!C28)=TRUE," ",W28+X28))</f>
        <v>3</v>
      </c>
      <c r="Z28" s="116">
        <f>IF(A28=0," ",IF(ISBLANK('Первичные данные 2 кл.'!C28)=TRUE," ",SUM('Первичные данные 2 кл.'!AA28:AB28)))</f>
        <v>2</v>
      </c>
      <c r="AA28" s="116">
        <f>IF(A28=0," ",IF(ISBLANK('Первичные данные 2 кл.'!C28)=TRUE," ",'Первичные данные 2 кл.'!AC28))</f>
        <v>1</v>
      </c>
      <c r="AB28" s="39">
        <f>IF(A28=0," ",IF(ISBLANK('Первичные данные 2 кл.'!C28)=TRUE," ",Z28+AA28))</f>
        <v>3</v>
      </c>
      <c r="AC28" s="116">
        <f>IF(A28=0," ",IF(ISBLANK('Первичные данные 2 кл.'!C28)=TRUE," ",SUM('Первичные данные 2 кл.'!AD28:AE28)))</f>
        <v>2</v>
      </c>
      <c r="AD28" s="116">
        <f>IF(A28=0," ",IF(ISBLANK('Первичные данные 2 кл.'!C28)=TRUE," ",'Первичные данные 2 кл.'!AF28))</f>
        <v>2</v>
      </c>
      <c r="AE28" s="119">
        <f>IF(A28=0," ",IF(ISBLANK('Первичные данные 2 кл.'!C28)=TRUE," ",AC28+AD28))</f>
        <v>4</v>
      </c>
      <c r="AF28" s="118">
        <f>IF(A28=0," ",IF(ISBLANK('Первичные данные 2 кл.'!C28)=TRUE," ",SUM('Первичные данные 2 кл.'!AG28:AH28)))</f>
        <v>3</v>
      </c>
      <c r="AG28" s="116">
        <f>IF(A28=0," ",IF(ISBLANK('Первичные данные 2 кл.'!C28)=TRUE," ",'Первичные данные 2 кл.'!AI28))</f>
        <v>2</v>
      </c>
      <c r="AH28" s="39">
        <f>IF(A28=0," ",IF(ISBLANK('Первичные данные 2 кл.'!C28)=TRUE," ",AF28+AG28))</f>
        <v>5</v>
      </c>
      <c r="AI28" s="116">
        <f>IF(A28=0," ",IF(ISBLANK('Первичные данные 2 кл.'!C28)=TRUE," ",SUM('Первичные данные 2 кл.'!AJ28:AK28)))</f>
        <v>3</v>
      </c>
      <c r="AJ28" s="116">
        <f>IF(A28=0," ",IF(ISBLANK('Первичные данные 2 кл.'!C28)=TRUE," ",'Первичные данные 2 кл.'!AL28))</f>
        <v>1</v>
      </c>
      <c r="AK28" s="39">
        <f>IF(A28=0," ",IF(ISBLANK('Первичные данные 2 кл.'!C28)=TRUE," ",AI28+AJ28))</f>
        <v>4</v>
      </c>
      <c r="AL28" s="116">
        <f>IF(A28=0," ",IF(ISBLANK('Первичные данные 2 кл.'!C28)=TRUE," ",SUM('Первичные данные 2 кл.'!AM28:AN28)))</f>
        <v>4</v>
      </c>
      <c r="AM28" s="116">
        <f>IF(A28=0," ",IF(ISBLANK('Первичные данные 2 кл.'!C28)=TRUE," ",'Первичные данные 2 кл.'!AO28))</f>
        <v>1</v>
      </c>
      <c r="AN28" s="119">
        <f>IF(A28=0," ",IF(ISBLANK('Первичные данные 2 кл.'!C28)=TRUE," ",AL28+AM28))</f>
        <v>5</v>
      </c>
    </row>
    <row r="29" spans="1:40" ht="11.25" customHeight="1" x14ac:dyDescent="0.2">
      <c r="A29" s="142" t="str">
        <f>'Первичные данные 2 кл.'!B29</f>
        <v>Шарипов Илья</v>
      </c>
      <c r="B29" s="115">
        <f>IF(A29=0," ",IF(ISBLANK('Первичные данные 2 кл.'!C29)=TRUE," ",SUM('Первичные данные 2 кл.'!C29:D29)))</f>
        <v>1</v>
      </c>
      <c r="C29" s="116">
        <f>IF(A29=0," ",IF(ISBLANK('Первичные данные 2 кл.'!C29)=TRUE," ",'Первичные данные 2 кл.'!E29))</f>
        <v>1</v>
      </c>
      <c r="D29" s="39">
        <f>IF(A29=0," ",IF(ISBLANK('Первичные данные 2 кл.'!C29)=TRUE," ",B29+C29))</f>
        <v>2</v>
      </c>
      <c r="E29" s="116">
        <f>IF(A29=0," ",IF(ISBLANK('Первичные данные 2 кл.'!C29)=TRUE," ",SUM('Первичные данные 2 кл.'!F29:G29)))</f>
        <v>1</v>
      </c>
      <c r="F29" s="116">
        <f>IF(A29=0," ",IF(ISBLANK('Первичные данные 2 кл.'!C29)=TRUE," ",'Первичные данные 2 кл.'!H29))</f>
        <v>0</v>
      </c>
      <c r="G29" s="39">
        <f>IF(A29=0," ",IF(ISBLANK('Первичные данные 2 кл.'!C29)=TRUE," ",E29+F29))</f>
        <v>1</v>
      </c>
      <c r="H29" s="116">
        <f>IF(A29=0," ",IF(ISBLANK('Первичные данные 2 кл.'!C29)=TRUE," ",SUM('Первичные данные 2 кл.'!I29:J29)))</f>
        <v>2</v>
      </c>
      <c r="I29" s="116">
        <f>IF(A29=0," ",IF(ISBLANK('Первичные данные 2 кл.'!C29)=TRUE," ",'Первичные данные 2 кл.'!K29))</f>
        <v>0</v>
      </c>
      <c r="J29" s="119">
        <f>IF(A29=0," ",IF(ISBLANK('Первичные данные 2 кл.'!C29)=TRUE," ",H29+I29))</f>
        <v>2</v>
      </c>
      <c r="K29" s="115">
        <f>IF(A29=0," ",IF(ISBLANK('Первичные данные 2 кл.'!C29)=TRUE," ",SUM('Первичные данные 2 кл.'!L29:M29)))</f>
        <v>2</v>
      </c>
      <c r="L29" s="116">
        <f>IF(A29=0," ",IF(ISBLANK('Первичные данные 2 кл.'!C29)=TRUE," ",'Первичные данные 2 кл.'!N29))</f>
        <v>1</v>
      </c>
      <c r="M29" s="39">
        <f>IF(A29=0," ",IF(ISBLANK('Первичные данные 2 кл.'!C29)=TRUE," ",K29+L29))</f>
        <v>3</v>
      </c>
      <c r="N29" s="116">
        <f>IF(A29=0," ",IF(ISBLANK('Первичные данные 2 кл.'!C29)=TRUE," ",SUM('Первичные данные 2 кл.'!O29:P29)))</f>
        <v>2</v>
      </c>
      <c r="O29" s="116">
        <f>IF(A29=0," ",IF(ISBLANK('Первичные данные 2 кл.'!C29)=TRUE," ",'Первичные данные 2 кл.'!Q29))</f>
        <v>1</v>
      </c>
      <c r="P29" s="39">
        <f>IF(A29=0," ",IF(ISBLANK('Первичные данные 2 кл.'!C29)=TRUE," ",N29+O29))</f>
        <v>3</v>
      </c>
      <c r="Q29" s="116">
        <f>IF(A29=0," ",IF(ISBLANK('Первичные данные 2 кл.'!C29)=TRUE," ",SUM('Первичные данные 2 кл.'!R29:S29)))</f>
        <v>2</v>
      </c>
      <c r="R29" s="116">
        <f>IF(A29=0," ",IF(ISBLANK('Первичные данные 2 кл.'!C29)=TRUE," ",'Первичные данные 2 кл.'!T29))</f>
        <v>1</v>
      </c>
      <c r="S29" s="39">
        <f>IF(A29=0," ",IF(ISBLANK('Первичные данные 2 кл.'!C29)=TRUE," ",Q29+R29))</f>
        <v>3</v>
      </c>
      <c r="T29" s="116">
        <f>IF(A29=0," ",IF(ISBLANK('Первичные данные 2 кл.'!C29)=TRUE," ",SUM('Первичные данные 2 кл.'!U29:V29)))</f>
        <v>2</v>
      </c>
      <c r="U29" s="116">
        <f>IF(A29=0," ",IF(ISBLANK('Первичные данные 2 кл.'!C29)=TRUE," ",'Первичные данные 2 кл.'!W29))</f>
        <v>0</v>
      </c>
      <c r="V29" s="39">
        <f>IF(A29=0," ",IF(ISBLANK('Первичные данные 2 кл.'!C29)=TRUE," ",T29+U29))</f>
        <v>2</v>
      </c>
      <c r="W29" s="116">
        <f>IF(A29=0," ",IF(ISBLANK('Первичные данные 2 кл.'!C29)=TRUE," ",SUM('Первичные данные 2 кл.'!X29:Y29)))</f>
        <v>2</v>
      </c>
      <c r="X29" s="116">
        <f>IF(A29=0," ",IF(ISBLANK('Первичные данные 2 кл.'!C29)=TRUE," ",'Первичные данные 2 кл.'!Z29))</f>
        <v>1</v>
      </c>
      <c r="Y29" s="39">
        <f>IF(A29=0," ",IF(ISBLANK('Первичные данные 2 кл.'!C29)=TRUE," ",W29+X29))</f>
        <v>3</v>
      </c>
      <c r="Z29" s="116">
        <f>IF(A29=0," ",IF(ISBLANK('Первичные данные 2 кл.'!C29)=TRUE," ",SUM('Первичные данные 2 кл.'!AA29:AB29)))</f>
        <v>1</v>
      </c>
      <c r="AA29" s="116">
        <f>IF(A29=0," ",IF(ISBLANK('Первичные данные 2 кл.'!C29)=TRUE," ",'Первичные данные 2 кл.'!AC29))</f>
        <v>1</v>
      </c>
      <c r="AB29" s="39">
        <f>IF(A29=0," ",IF(ISBLANK('Первичные данные 2 кл.'!C29)=TRUE," ",Z29+AA29))</f>
        <v>2</v>
      </c>
      <c r="AC29" s="116">
        <f>IF(A29=0," ",IF(ISBLANK('Первичные данные 2 кл.'!C29)=TRUE," ",SUM('Первичные данные 2 кл.'!AD29:AE29)))</f>
        <v>2</v>
      </c>
      <c r="AD29" s="116">
        <f>IF(A29=0," ",IF(ISBLANK('Первичные данные 2 кл.'!C29)=TRUE," ",'Первичные данные 2 кл.'!AF29))</f>
        <v>0</v>
      </c>
      <c r="AE29" s="119">
        <f>IF(A29=0," ",IF(ISBLANK('Первичные данные 2 кл.'!C29)=TRUE," ",AC29+AD29))</f>
        <v>2</v>
      </c>
      <c r="AF29" s="118">
        <f>IF(A29=0," ",IF(ISBLANK('Первичные данные 2 кл.'!C29)=TRUE," ",SUM('Первичные данные 2 кл.'!AG29:AH29)))</f>
        <v>2</v>
      </c>
      <c r="AG29" s="116">
        <f>IF(A29=0," ",IF(ISBLANK('Первичные данные 2 кл.'!C29)=TRUE," ",'Первичные данные 2 кл.'!AI29))</f>
        <v>0</v>
      </c>
      <c r="AH29" s="39">
        <f>IF(A29=0," ",IF(ISBLANK('Первичные данные 2 кл.'!C29)=TRUE," ",AF29+AG29))</f>
        <v>2</v>
      </c>
      <c r="AI29" s="116">
        <f>IF(A29=0," ",IF(ISBLANK('Первичные данные 2 кл.'!C29)=TRUE," ",SUM('Первичные данные 2 кл.'!AJ29:AK29)))</f>
        <v>2</v>
      </c>
      <c r="AJ29" s="116">
        <f>IF(A29=0," ",IF(ISBLANK('Первичные данные 2 кл.'!C29)=TRUE," ",'Первичные данные 2 кл.'!AL29))</f>
        <v>1</v>
      </c>
      <c r="AK29" s="39">
        <f>IF(A29=0," ",IF(ISBLANK('Первичные данные 2 кл.'!C29)=TRUE," ",AI29+AJ29))</f>
        <v>3</v>
      </c>
      <c r="AL29" s="116">
        <f>IF(A29=0," ",IF(ISBLANK('Первичные данные 2 кл.'!C29)=TRUE," ",SUM('Первичные данные 2 кл.'!AM29:AN29)))</f>
        <v>1</v>
      </c>
      <c r="AM29" s="116">
        <f>IF(A29=0," ",IF(ISBLANK('Первичные данные 2 кл.'!C29)=TRUE," ",'Первичные данные 2 кл.'!AO29))</f>
        <v>1</v>
      </c>
      <c r="AN29" s="119">
        <f>IF(A29=0," ",IF(ISBLANK('Первичные данные 2 кл.'!C29)=TRUE," ",AL29+AM29))</f>
        <v>2</v>
      </c>
    </row>
    <row r="30" spans="1:40" ht="11.25" customHeight="1" x14ac:dyDescent="0.2">
      <c r="A30" s="142">
        <f>'Первичные данные 2 кл.'!B30</f>
        <v>0</v>
      </c>
      <c r="B30" s="115" t="str">
        <f>IF(A30=0," ",IF(ISBLANK('Первичные данные 2 кл.'!C30)=TRUE," ",SUM('Первичные данные 2 кл.'!C30:D30)))</f>
        <v xml:space="preserve"> </v>
      </c>
      <c r="C30" s="116" t="str">
        <f>IF(A30=0," ",IF(ISBLANK('Первичные данные 2 кл.'!C30)=TRUE," ",'Первичные данные 2 кл.'!E30))</f>
        <v xml:space="preserve"> </v>
      </c>
      <c r="D30" s="39" t="str">
        <f>IF(A30=0," ",IF(ISBLANK('Первичные данные 2 кл.'!C30)=TRUE," ",B30+C30))</f>
        <v xml:space="preserve"> </v>
      </c>
      <c r="E30" s="116" t="str">
        <f>IF(A30=0," ",IF(ISBLANK('Первичные данные 2 кл.'!C30)=TRUE," ",SUM('Первичные данные 2 кл.'!F30:G30)))</f>
        <v xml:space="preserve"> </v>
      </c>
      <c r="F30" s="116" t="str">
        <f>IF(A30=0," ",IF(ISBLANK('Первичные данные 2 кл.'!C30)=TRUE," ",'Первичные данные 2 кл.'!H30))</f>
        <v xml:space="preserve"> </v>
      </c>
      <c r="G30" s="39" t="str">
        <f>IF(A30=0," ",IF(ISBLANK('Первичные данные 2 кл.'!C30)=TRUE," ",E30+F30))</f>
        <v xml:space="preserve"> </v>
      </c>
      <c r="H30" s="116" t="str">
        <f>IF(A30=0," ",IF(ISBLANK('Первичные данные 2 кл.'!C30)=TRUE," ",SUM('Первичные данные 2 кл.'!I30:J30)))</f>
        <v xml:space="preserve"> </v>
      </c>
      <c r="I30" s="116" t="str">
        <f>IF(A30=0," ",IF(ISBLANK('Первичные данные 2 кл.'!C30)=TRUE," ",'Первичные данные 2 кл.'!K30))</f>
        <v xml:space="preserve"> </v>
      </c>
      <c r="J30" s="119" t="str">
        <f>IF(A30=0," ",IF(ISBLANK('Первичные данные 2 кл.'!C30)=TRUE," ",H30+I30))</f>
        <v xml:space="preserve"> </v>
      </c>
      <c r="K30" s="115" t="str">
        <f>IF(A30=0," ",IF(ISBLANK('Первичные данные 2 кл.'!C30)=TRUE," ",SUM('Первичные данные 2 кл.'!L30:M30)))</f>
        <v xml:space="preserve"> </v>
      </c>
      <c r="L30" s="116" t="str">
        <f>IF(A30=0," ",IF(ISBLANK('Первичные данные 2 кл.'!C30)=TRUE," ",'Первичные данные 2 кл.'!N30))</f>
        <v xml:space="preserve"> </v>
      </c>
      <c r="M30" s="39" t="str">
        <f>IF(A30=0," ",IF(ISBLANK('Первичные данные 2 кл.'!C30)=TRUE," ",K30+L30))</f>
        <v xml:space="preserve"> </v>
      </c>
      <c r="N30" s="116" t="str">
        <f>IF(A30=0," ",IF(ISBLANK('Первичные данные 2 кл.'!C30)=TRUE," ",SUM('Первичные данные 2 кл.'!O30:P30)))</f>
        <v xml:space="preserve"> </v>
      </c>
      <c r="O30" s="116" t="str">
        <f>IF(A30=0," ",IF(ISBLANK('Первичные данные 2 кл.'!C30)=TRUE," ",'Первичные данные 2 кл.'!Q30))</f>
        <v xml:space="preserve"> </v>
      </c>
      <c r="P30" s="39" t="str">
        <f>IF(A30=0," ",IF(ISBLANK('Первичные данные 2 кл.'!C30)=TRUE," ",N30+O30))</f>
        <v xml:space="preserve"> </v>
      </c>
      <c r="Q30" s="116" t="str">
        <f>IF(A30=0," ",IF(ISBLANK('Первичные данные 2 кл.'!C30)=TRUE," ",SUM('Первичные данные 2 кл.'!R30:S30)))</f>
        <v xml:space="preserve"> </v>
      </c>
      <c r="R30" s="116" t="str">
        <f>IF(A30=0," ",IF(ISBLANK('Первичные данные 2 кл.'!C30)=TRUE," ",'Первичные данные 2 кл.'!T30))</f>
        <v xml:space="preserve"> </v>
      </c>
      <c r="S30" s="39" t="str">
        <f>IF(A30=0," ",IF(ISBLANK('Первичные данные 2 кл.'!C30)=TRUE," ",Q30+R30))</f>
        <v xml:space="preserve"> </v>
      </c>
      <c r="T30" s="116" t="str">
        <f>IF(A30=0," ",IF(ISBLANK('Первичные данные 2 кл.'!C30)=TRUE," ",SUM('Первичные данные 2 кл.'!U30:V30)))</f>
        <v xml:space="preserve"> </v>
      </c>
      <c r="U30" s="116" t="str">
        <f>IF(A30=0," ",IF(ISBLANK('Первичные данные 2 кл.'!C30)=TRUE," ",'Первичные данные 2 кл.'!W30))</f>
        <v xml:space="preserve"> </v>
      </c>
      <c r="V30" s="39" t="str">
        <f>IF(A30=0," ",IF(ISBLANK('Первичные данные 2 кл.'!C30)=TRUE," ",T30+U30))</f>
        <v xml:space="preserve"> </v>
      </c>
      <c r="W30" s="116" t="str">
        <f>IF(A30=0," ",IF(ISBLANK('Первичные данные 2 кл.'!C30)=TRUE," ",SUM('Первичные данные 2 кл.'!X30:Y30)))</f>
        <v xml:space="preserve"> </v>
      </c>
      <c r="X30" s="116" t="str">
        <f>IF(A30=0," ",IF(ISBLANK('Первичные данные 2 кл.'!C30)=TRUE," ",'Первичные данные 2 кл.'!Z30))</f>
        <v xml:space="preserve"> </v>
      </c>
      <c r="Y30" s="39" t="str">
        <f>IF(A30=0," ",IF(ISBLANK('Первичные данные 2 кл.'!C30)=TRUE," ",W30+X30))</f>
        <v xml:space="preserve"> </v>
      </c>
      <c r="Z30" s="116" t="str">
        <f>IF(A30=0," ",IF(ISBLANK('Первичные данные 2 кл.'!C30)=TRUE," ",SUM('Первичные данные 2 кл.'!AA30:AB30)))</f>
        <v xml:space="preserve"> </v>
      </c>
      <c r="AA30" s="116" t="str">
        <f>IF(A30=0," ",IF(ISBLANK('Первичные данные 2 кл.'!C30)=TRUE," ",'Первичные данные 2 кл.'!AC30))</f>
        <v xml:space="preserve"> </v>
      </c>
      <c r="AB30" s="39" t="str">
        <f>IF(A30=0," ",IF(ISBLANK('Первичные данные 2 кл.'!C30)=TRUE," ",Z30+AA30))</f>
        <v xml:space="preserve"> </v>
      </c>
      <c r="AC30" s="116" t="str">
        <f>IF(A30=0," ",IF(ISBLANK('Первичные данные 2 кл.'!C30)=TRUE," ",SUM('Первичные данные 2 кл.'!AD30:AE30)))</f>
        <v xml:space="preserve"> </v>
      </c>
      <c r="AD30" s="116" t="str">
        <f>IF(A30=0," ",IF(ISBLANK('Первичные данные 2 кл.'!C30)=TRUE," ",'Первичные данные 2 кл.'!AF30))</f>
        <v xml:space="preserve"> </v>
      </c>
      <c r="AE30" s="119" t="str">
        <f>IF(A30=0," ",IF(ISBLANK('Первичные данные 2 кл.'!C30)=TRUE," ",AC30+AD30))</f>
        <v xml:space="preserve"> </v>
      </c>
      <c r="AF30" s="118" t="str">
        <f>IF(A30=0," ",IF(ISBLANK('Первичные данные 2 кл.'!C30)=TRUE," ",SUM('Первичные данные 2 кл.'!AG30:AH30)))</f>
        <v xml:space="preserve"> </v>
      </c>
      <c r="AG30" s="116" t="str">
        <f>IF(A30=0," ",IF(ISBLANK('Первичные данные 2 кл.'!C30)=TRUE," ",'Первичные данные 2 кл.'!AI30))</f>
        <v xml:space="preserve"> </v>
      </c>
      <c r="AH30" s="39" t="str">
        <f>IF(A30=0," ",IF(ISBLANK('Первичные данные 2 кл.'!C30)=TRUE," ",AF30+AG30))</f>
        <v xml:space="preserve"> </v>
      </c>
      <c r="AI30" s="116" t="str">
        <f>IF(A30=0," ",IF(ISBLANK('Первичные данные 2 кл.'!C30)=TRUE," ",SUM('Первичные данные 2 кл.'!AJ30:AK30)))</f>
        <v xml:space="preserve"> </v>
      </c>
      <c r="AJ30" s="116" t="str">
        <f>IF(A30=0," ",IF(ISBLANK('Первичные данные 2 кл.'!C30)=TRUE," ",'Первичные данные 2 кл.'!AL30))</f>
        <v xml:space="preserve"> </v>
      </c>
      <c r="AK30" s="39" t="str">
        <f>IF(A30=0," ",IF(ISBLANK('Первичные данные 2 кл.'!C30)=TRUE," ",AI30+AJ30))</f>
        <v xml:space="preserve"> </v>
      </c>
      <c r="AL30" s="116" t="str">
        <f>IF(A30=0," ",IF(ISBLANK('Первичные данные 2 кл.'!C30)=TRUE," ",SUM('Первичные данные 2 кл.'!AM30:AN30)))</f>
        <v xml:space="preserve"> </v>
      </c>
      <c r="AM30" s="116" t="str">
        <f>IF(A30=0," ",IF(ISBLANK('Первичные данные 2 кл.'!C30)=TRUE," ",'Первичные данные 2 кл.'!AO30))</f>
        <v xml:space="preserve"> </v>
      </c>
      <c r="AN30" s="119" t="str">
        <f>IF(A30=0," ",IF(ISBLANK('Первичные данные 2 кл.'!C30)=TRUE," ",AL30+AM30))</f>
        <v xml:space="preserve"> </v>
      </c>
    </row>
    <row r="31" spans="1:40" ht="11.25" customHeight="1" x14ac:dyDescent="0.2">
      <c r="A31" s="142">
        <f>'Первичные данные 2 кл.'!B31</f>
        <v>0</v>
      </c>
      <c r="B31" s="115" t="str">
        <f>IF(A31=0," ",IF(ISBLANK('Первичные данные 2 кл.'!C31)=TRUE," ",SUM('Первичные данные 2 кл.'!C31:D31)))</f>
        <v xml:space="preserve"> </v>
      </c>
      <c r="C31" s="116" t="str">
        <f>IF(A31=0," ",IF(ISBLANK('Первичные данные 2 кл.'!C31)=TRUE," ",'Первичные данные 2 кл.'!E31))</f>
        <v xml:space="preserve"> </v>
      </c>
      <c r="D31" s="39" t="str">
        <f>IF(A31=0," ",IF(ISBLANK('Первичные данные 2 кл.'!C31)=TRUE," ",B31+C31))</f>
        <v xml:space="preserve"> </v>
      </c>
      <c r="E31" s="116" t="str">
        <f>IF(A31=0," ",IF(ISBLANK('Первичные данные 2 кл.'!C31)=TRUE," ",SUM('Первичные данные 2 кл.'!F31:G31)))</f>
        <v xml:space="preserve"> </v>
      </c>
      <c r="F31" s="116" t="str">
        <f>IF(A31=0," ",IF(ISBLANK('Первичные данные 2 кл.'!C31)=TRUE," ",'Первичные данные 2 кл.'!H31))</f>
        <v xml:space="preserve"> </v>
      </c>
      <c r="G31" s="39" t="str">
        <f>IF(A31=0," ",IF(ISBLANK('Первичные данные 2 кл.'!C31)=TRUE," ",E31+F31))</f>
        <v xml:space="preserve"> </v>
      </c>
      <c r="H31" s="116" t="str">
        <f>IF(A31=0," ",IF(ISBLANK('Первичные данные 2 кл.'!C31)=TRUE," ",SUM('Первичные данные 2 кл.'!I31:J31)))</f>
        <v xml:space="preserve"> </v>
      </c>
      <c r="I31" s="116" t="str">
        <f>IF(A31=0," ",IF(ISBLANK('Первичные данные 2 кл.'!C31)=TRUE," ",'Первичные данные 2 кл.'!K31))</f>
        <v xml:space="preserve"> </v>
      </c>
      <c r="J31" s="119" t="str">
        <f>IF(A31=0," ",IF(ISBLANK('Первичные данные 2 кл.'!C31)=TRUE," ",H31+I31))</f>
        <v xml:space="preserve"> </v>
      </c>
      <c r="K31" s="115" t="str">
        <f>IF(A31=0," ",IF(ISBLANK('Первичные данные 2 кл.'!C31)=TRUE," ",SUM('Первичные данные 2 кл.'!L31:M31)))</f>
        <v xml:space="preserve"> </v>
      </c>
      <c r="L31" s="116" t="str">
        <f>IF(A31=0," ",IF(ISBLANK('Первичные данные 2 кл.'!C31)=TRUE," ",'Первичные данные 2 кл.'!N31))</f>
        <v xml:space="preserve"> </v>
      </c>
      <c r="M31" s="39" t="str">
        <f>IF(A31=0," ",IF(ISBLANK('Первичные данные 2 кл.'!C31)=TRUE," ",K31+L31))</f>
        <v xml:space="preserve"> </v>
      </c>
      <c r="N31" s="116" t="str">
        <f>IF(A31=0," ",IF(ISBLANK('Первичные данные 2 кл.'!C31)=TRUE," ",SUM('Первичные данные 2 кл.'!O31:P31)))</f>
        <v xml:space="preserve"> </v>
      </c>
      <c r="O31" s="116" t="str">
        <f>IF(A31=0," ",IF(ISBLANK('Первичные данные 2 кл.'!C31)=TRUE," ",'Первичные данные 2 кл.'!Q31))</f>
        <v xml:space="preserve"> </v>
      </c>
      <c r="P31" s="39" t="str">
        <f>IF(A31=0," ",IF(ISBLANK('Первичные данные 2 кл.'!C31)=TRUE," ",N31+O31))</f>
        <v xml:space="preserve"> </v>
      </c>
      <c r="Q31" s="116" t="str">
        <f>IF(A31=0," ",IF(ISBLANK('Первичные данные 2 кл.'!C31)=TRUE," ",SUM('Первичные данные 2 кл.'!R31:S31)))</f>
        <v xml:space="preserve"> </v>
      </c>
      <c r="R31" s="116" t="str">
        <f>IF(A31=0," ",IF(ISBLANK('Первичные данные 2 кл.'!C31)=TRUE," ",'Первичные данные 2 кл.'!T31))</f>
        <v xml:space="preserve"> </v>
      </c>
      <c r="S31" s="39" t="str">
        <f>IF(A31=0," ",IF(ISBLANK('Первичные данные 2 кл.'!C31)=TRUE," ",Q31+R31))</f>
        <v xml:space="preserve"> </v>
      </c>
      <c r="T31" s="116" t="str">
        <f>IF(A31=0," ",IF(ISBLANK('Первичные данные 2 кл.'!C31)=TRUE," ",SUM('Первичные данные 2 кл.'!U31:V31)))</f>
        <v xml:space="preserve"> </v>
      </c>
      <c r="U31" s="116" t="str">
        <f>IF(A31=0," ",IF(ISBLANK('Первичные данные 2 кл.'!C31)=TRUE," ",'Первичные данные 2 кл.'!W31))</f>
        <v xml:space="preserve"> </v>
      </c>
      <c r="V31" s="39" t="str">
        <f>IF(A31=0," ",IF(ISBLANK('Первичные данные 2 кл.'!C31)=TRUE," ",T31+U31))</f>
        <v xml:space="preserve"> </v>
      </c>
      <c r="W31" s="116" t="str">
        <f>IF(A31=0," ",IF(ISBLANK('Первичные данные 2 кл.'!C31)=TRUE," ",SUM('Первичные данные 2 кл.'!X31:Y31)))</f>
        <v xml:space="preserve"> </v>
      </c>
      <c r="X31" s="116" t="str">
        <f>IF(A31=0," ",IF(ISBLANK('Первичные данные 2 кл.'!C31)=TRUE," ",'Первичные данные 2 кл.'!Z31))</f>
        <v xml:space="preserve"> </v>
      </c>
      <c r="Y31" s="39" t="str">
        <f>IF(A31=0," ",IF(ISBLANK('Первичные данные 2 кл.'!C31)=TRUE," ",W31+X31))</f>
        <v xml:space="preserve"> </v>
      </c>
      <c r="Z31" s="116" t="str">
        <f>IF(A31=0," ",IF(ISBLANK('Первичные данные 2 кл.'!C31)=TRUE," ",SUM('Первичные данные 2 кл.'!AA31:AB31)))</f>
        <v xml:space="preserve"> </v>
      </c>
      <c r="AA31" s="116" t="str">
        <f>IF(A31=0," ",IF(ISBLANK('Первичные данные 2 кл.'!C31)=TRUE," ",'Первичные данные 2 кл.'!AC31))</f>
        <v xml:space="preserve"> </v>
      </c>
      <c r="AB31" s="39" t="str">
        <f>IF(A31=0," ",IF(ISBLANK('Первичные данные 2 кл.'!C31)=TRUE," ",Z31+AA31))</f>
        <v xml:space="preserve"> </v>
      </c>
      <c r="AC31" s="116" t="str">
        <f>IF(A31=0," ",IF(ISBLANK('Первичные данные 2 кл.'!C31)=TRUE," ",SUM('Первичные данные 2 кл.'!AD31:AE31)))</f>
        <v xml:space="preserve"> </v>
      </c>
      <c r="AD31" s="116" t="str">
        <f>IF(A31=0," ",IF(ISBLANK('Первичные данные 2 кл.'!C31)=TRUE," ",'Первичные данные 2 кл.'!AF31))</f>
        <v xml:space="preserve"> </v>
      </c>
      <c r="AE31" s="119" t="str">
        <f>IF(A31=0," ",IF(ISBLANK('Первичные данные 2 кл.'!C31)=TRUE," ",AC31+AD31))</f>
        <v xml:space="preserve"> </v>
      </c>
      <c r="AF31" s="118" t="str">
        <f>IF(A31=0," ",IF(ISBLANK('Первичные данные 2 кл.'!C31)=TRUE," ",SUM('Первичные данные 2 кл.'!AG31:AH31)))</f>
        <v xml:space="preserve"> </v>
      </c>
      <c r="AG31" s="116" t="str">
        <f>IF(A31=0," ",IF(ISBLANK('Первичные данные 2 кл.'!C31)=TRUE," ",'Первичные данные 2 кл.'!AI31))</f>
        <v xml:space="preserve"> </v>
      </c>
      <c r="AH31" s="39" t="str">
        <f>IF(A31=0," ",IF(ISBLANK('Первичные данные 2 кл.'!C31)=TRUE," ",AF31+AG31))</f>
        <v xml:space="preserve"> </v>
      </c>
      <c r="AI31" s="116" t="str">
        <f>IF(A31=0," ",IF(ISBLANK('Первичные данные 2 кл.'!C31)=TRUE," ",SUM('Первичные данные 2 кл.'!AJ31:AK31)))</f>
        <v xml:space="preserve"> </v>
      </c>
      <c r="AJ31" s="116" t="str">
        <f>IF(A31=0," ",IF(ISBLANK('Первичные данные 2 кл.'!C31)=TRUE," ",'Первичные данные 2 кл.'!AL31))</f>
        <v xml:space="preserve"> </v>
      </c>
      <c r="AK31" s="39" t="str">
        <f>IF(A31=0," ",IF(ISBLANK('Первичные данные 2 кл.'!C31)=TRUE," ",AI31+AJ31))</f>
        <v xml:space="preserve"> </v>
      </c>
      <c r="AL31" s="116" t="str">
        <f>IF(A31=0," ",IF(ISBLANK('Первичные данные 2 кл.'!C31)=TRUE," ",SUM('Первичные данные 2 кл.'!AM31:AN31)))</f>
        <v xml:space="preserve"> </v>
      </c>
      <c r="AM31" s="116" t="str">
        <f>IF(A31=0," ",IF(ISBLANK('Первичные данные 2 кл.'!C31)=TRUE," ",'Первичные данные 2 кл.'!AO31))</f>
        <v xml:space="preserve"> </v>
      </c>
      <c r="AN31" s="119" t="str">
        <f>IF(A31=0," ",IF(ISBLANK('Первичные данные 2 кл.'!C31)=TRUE," ",AL31+AM31))</f>
        <v xml:space="preserve"> </v>
      </c>
    </row>
    <row r="32" spans="1:40" ht="11.25" customHeight="1" x14ac:dyDescent="0.2">
      <c r="A32" s="142">
        <f>'Первичные данные 2 кл.'!B32</f>
        <v>0</v>
      </c>
      <c r="B32" s="115" t="str">
        <f>IF(A32=0," ",IF(ISBLANK('Первичные данные 2 кл.'!C32)=TRUE," ",SUM('Первичные данные 2 кл.'!C32:D32)))</f>
        <v xml:space="preserve"> </v>
      </c>
      <c r="C32" s="116" t="str">
        <f>IF(A32=0," ",IF(ISBLANK('Первичные данные 2 кл.'!C32)=TRUE," ",'Первичные данные 2 кл.'!E32))</f>
        <v xml:space="preserve"> </v>
      </c>
      <c r="D32" s="39" t="str">
        <f>IF(A32=0," ",IF(ISBLANK('Первичные данные 2 кл.'!C32)=TRUE," ",B32+C32))</f>
        <v xml:space="preserve"> </v>
      </c>
      <c r="E32" s="116" t="str">
        <f>IF(A32=0," ",IF(ISBLANK('Первичные данные 2 кл.'!C32)=TRUE," ",SUM('Первичные данные 2 кл.'!F32:G32)))</f>
        <v xml:space="preserve"> </v>
      </c>
      <c r="F32" s="116" t="str">
        <f>IF(A32=0," ",IF(ISBLANK('Первичные данные 2 кл.'!C32)=TRUE," ",'Первичные данные 2 кл.'!H32))</f>
        <v xml:space="preserve"> </v>
      </c>
      <c r="G32" s="39" t="str">
        <f>IF(A32=0," ",IF(ISBLANK('Первичные данные 2 кл.'!C32)=TRUE," ",E32+F32))</f>
        <v xml:space="preserve"> </v>
      </c>
      <c r="H32" s="116" t="str">
        <f>IF(A32=0," ",IF(ISBLANK('Первичные данные 2 кл.'!C32)=TRUE," ",SUM('Первичные данные 2 кл.'!I32:J32)))</f>
        <v xml:space="preserve"> </v>
      </c>
      <c r="I32" s="116" t="str">
        <f>IF(A32=0," ",IF(ISBLANK('Первичные данные 2 кл.'!C32)=TRUE," ",'Первичные данные 2 кл.'!K32))</f>
        <v xml:space="preserve"> </v>
      </c>
      <c r="J32" s="119" t="str">
        <f>IF(A32=0," ",IF(ISBLANK('Первичные данные 2 кл.'!C32)=TRUE," ",H32+I32))</f>
        <v xml:space="preserve"> </v>
      </c>
      <c r="K32" s="115" t="str">
        <f>IF(A32=0," ",IF(ISBLANK('Первичные данные 2 кл.'!C32)=TRUE," ",SUM('Первичные данные 2 кл.'!L32:M32)))</f>
        <v xml:space="preserve"> </v>
      </c>
      <c r="L32" s="116" t="str">
        <f>IF(A32=0," ",IF(ISBLANK('Первичные данные 2 кл.'!C32)=TRUE," ",'Первичные данные 2 кл.'!N32))</f>
        <v xml:space="preserve"> </v>
      </c>
      <c r="M32" s="39" t="str">
        <f>IF(A32=0," ",IF(ISBLANK('Первичные данные 2 кл.'!C32)=TRUE," ",K32+L32))</f>
        <v xml:space="preserve"> </v>
      </c>
      <c r="N32" s="116" t="str">
        <f>IF(A32=0," ",IF(ISBLANK('Первичные данные 2 кл.'!C32)=TRUE," ",SUM('Первичные данные 2 кл.'!O32:P32)))</f>
        <v xml:space="preserve"> </v>
      </c>
      <c r="O32" s="116" t="str">
        <f>IF(A32=0," ",IF(ISBLANK('Первичные данные 2 кл.'!C32)=TRUE," ",'Первичные данные 2 кл.'!Q32))</f>
        <v xml:space="preserve"> </v>
      </c>
      <c r="P32" s="39" t="str">
        <f>IF(A32=0," ",IF(ISBLANK('Первичные данные 2 кл.'!C32)=TRUE," ",N32+O32))</f>
        <v xml:space="preserve"> </v>
      </c>
      <c r="Q32" s="116" t="str">
        <f>IF(A32=0," ",IF(ISBLANK('Первичные данные 2 кл.'!C32)=TRUE," ",SUM('Первичные данные 2 кл.'!R32:S32)))</f>
        <v xml:space="preserve"> </v>
      </c>
      <c r="R32" s="116" t="str">
        <f>IF(A32=0," ",IF(ISBLANK('Первичные данные 2 кл.'!C32)=TRUE," ",'Первичные данные 2 кл.'!T32))</f>
        <v xml:space="preserve"> </v>
      </c>
      <c r="S32" s="39" t="str">
        <f>IF(A32=0," ",IF(ISBLANK('Первичные данные 2 кл.'!C32)=TRUE," ",Q32+R32))</f>
        <v xml:space="preserve"> </v>
      </c>
      <c r="T32" s="116" t="str">
        <f>IF(A32=0," ",IF(ISBLANK('Первичные данные 2 кл.'!C32)=TRUE," ",SUM('Первичные данные 2 кл.'!U32:V32)))</f>
        <v xml:space="preserve"> </v>
      </c>
      <c r="U32" s="116" t="str">
        <f>IF(A32=0," ",IF(ISBLANK('Первичные данные 2 кл.'!C32)=TRUE," ",'Первичные данные 2 кл.'!W32))</f>
        <v xml:space="preserve"> </v>
      </c>
      <c r="V32" s="39" t="str">
        <f>IF(A32=0," ",IF(ISBLANK('Первичные данные 2 кл.'!C32)=TRUE," ",T32+U32))</f>
        <v xml:space="preserve"> </v>
      </c>
      <c r="W32" s="116" t="str">
        <f>IF(A32=0," ",IF(ISBLANK('Первичные данные 2 кл.'!C32)=TRUE," ",SUM('Первичные данные 2 кл.'!X32:Y32)))</f>
        <v xml:space="preserve"> </v>
      </c>
      <c r="X32" s="116" t="str">
        <f>IF(A32=0," ",IF(ISBLANK('Первичные данные 2 кл.'!C32)=TRUE," ",'Первичные данные 2 кл.'!Z32))</f>
        <v xml:space="preserve"> </v>
      </c>
      <c r="Y32" s="39" t="str">
        <f>IF(A32=0," ",IF(ISBLANK('Первичные данные 2 кл.'!C32)=TRUE," ",W32+X32))</f>
        <v xml:space="preserve"> </v>
      </c>
      <c r="Z32" s="116" t="str">
        <f>IF(A32=0," ",IF(ISBLANK('Первичные данные 2 кл.'!C32)=TRUE," ",SUM('Первичные данные 2 кл.'!AA32:AB32)))</f>
        <v xml:space="preserve"> </v>
      </c>
      <c r="AA32" s="116" t="str">
        <f>IF(A32=0," ",IF(ISBLANK('Первичные данные 2 кл.'!C32)=TRUE," ",'Первичные данные 2 кл.'!AC32))</f>
        <v xml:space="preserve"> </v>
      </c>
      <c r="AB32" s="39" t="str">
        <f>IF(A32=0," ",IF(ISBLANK('Первичные данные 2 кл.'!C32)=TRUE," ",Z32+AA32))</f>
        <v xml:space="preserve"> </v>
      </c>
      <c r="AC32" s="116" t="str">
        <f>IF(A32=0," ",IF(ISBLANK('Первичные данные 2 кл.'!C32)=TRUE," ",SUM('Первичные данные 2 кл.'!AD32:AE32)))</f>
        <v xml:space="preserve"> </v>
      </c>
      <c r="AD32" s="116" t="str">
        <f>IF(A32=0," ",IF(ISBLANK('Первичные данные 2 кл.'!C32)=TRUE," ",'Первичные данные 2 кл.'!AF32))</f>
        <v xml:space="preserve"> </v>
      </c>
      <c r="AE32" s="119" t="str">
        <f>IF(A32=0," ",IF(ISBLANK('Первичные данные 2 кл.'!C32)=TRUE," ",AC32+AD32))</f>
        <v xml:space="preserve"> </v>
      </c>
      <c r="AF32" s="118" t="str">
        <f>IF(A32=0," ",IF(ISBLANK('Первичные данные 2 кл.'!C32)=TRUE," ",SUM('Первичные данные 2 кл.'!AG32:AH32)))</f>
        <v xml:space="preserve"> </v>
      </c>
      <c r="AG32" s="116" t="str">
        <f>IF(A32=0," ",IF(ISBLANK('Первичные данные 2 кл.'!C32)=TRUE," ",'Первичные данные 2 кл.'!AI32))</f>
        <v xml:space="preserve"> </v>
      </c>
      <c r="AH32" s="39" t="str">
        <f>IF(A32=0," ",IF(ISBLANK('Первичные данные 2 кл.'!C32)=TRUE," ",AF32+AG32))</f>
        <v xml:space="preserve"> </v>
      </c>
      <c r="AI32" s="116" t="str">
        <f>IF(A32=0," ",IF(ISBLANK('Первичные данные 2 кл.'!C32)=TRUE," ",SUM('Первичные данные 2 кл.'!AJ32:AK32)))</f>
        <v xml:space="preserve"> </v>
      </c>
      <c r="AJ32" s="116" t="str">
        <f>IF(A32=0," ",IF(ISBLANK('Первичные данные 2 кл.'!C32)=TRUE," ",'Первичные данные 2 кл.'!AL32))</f>
        <v xml:space="preserve"> </v>
      </c>
      <c r="AK32" s="39" t="str">
        <f>IF(A32=0," ",IF(ISBLANK('Первичные данные 2 кл.'!C32)=TRUE," ",AI32+AJ32))</f>
        <v xml:space="preserve"> </v>
      </c>
      <c r="AL32" s="116" t="str">
        <f>IF(A32=0," ",IF(ISBLANK('Первичные данные 2 кл.'!C32)=TRUE," ",SUM('Первичные данные 2 кл.'!AM32:AN32)))</f>
        <v xml:space="preserve"> </v>
      </c>
      <c r="AM32" s="116" t="str">
        <f>IF(A32=0," ",IF(ISBLANK('Первичные данные 2 кл.'!C32)=TRUE," ",'Первичные данные 2 кл.'!AO32))</f>
        <v xml:space="preserve"> </v>
      </c>
      <c r="AN32" s="119" t="str">
        <f>IF(A32=0," ",IF(ISBLANK('Первичные данные 2 кл.'!C32)=TRUE," ",AL32+AM32))</f>
        <v xml:space="preserve"> </v>
      </c>
    </row>
    <row r="33" spans="1:40" ht="11.25" customHeight="1" x14ac:dyDescent="0.2">
      <c r="A33" s="142">
        <f>'Первичные данные 2 кл.'!B33</f>
        <v>0</v>
      </c>
      <c r="B33" s="115" t="str">
        <f>IF(A33=0," ",IF(ISBLANK('Первичные данные 2 кл.'!C33)=TRUE," ",SUM('Первичные данные 2 кл.'!C33:D33)))</f>
        <v xml:space="preserve"> </v>
      </c>
      <c r="C33" s="116" t="str">
        <f>IF(A33=0," ",IF(ISBLANK('Первичные данные 2 кл.'!C33)=TRUE," ",'Первичные данные 2 кл.'!E33))</f>
        <v xml:space="preserve"> </v>
      </c>
      <c r="D33" s="39" t="str">
        <f>IF(A33=0," ",IF(ISBLANK('Первичные данные 2 кл.'!C33)=TRUE," ",B33+C33))</f>
        <v xml:space="preserve"> </v>
      </c>
      <c r="E33" s="116" t="str">
        <f>IF(A33=0," ",IF(ISBLANK('Первичные данные 2 кл.'!C33)=TRUE," ",SUM('Первичные данные 2 кл.'!F33:G33)))</f>
        <v xml:space="preserve"> </v>
      </c>
      <c r="F33" s="116" t="str">
        <f>IF(A33=0," ",IF(ISBLANK('Первичные данные 2 кл.'!C33)=TRUE," ",'Первичные данные 2 кл.'!H33))</f>
        <v xml:space="preserve"> </v>
      </c>
      <c r="G33" s="39" t="str">
        <f>IF(A33=0," ",IF(ISBLANK('Первичные данные 2 кл.'!C33)=TRUE," ",E33+F33))</f>
        <v xml:space="preserve"> </v>
      </c>
      <c r="H33" s="116" t="str">
        <f>IF(A33=0," ",IF(ISBLANK('Первичные данные 2 кл.'!C33)=TRUE," ",SUM('Первичные данные 2 кл.'!I33:J33)))</f>
        <v xml:space="preserve"> </v>
      </c>
      <c r="I33" s="116" t="str">
        <f>IF(A33=0," ",IF(ISBLANK('Первичные данные 2 кл.'!C33)=TRUE," ",'Первичные данные 2 кл.'!K33))</f>
        <v xml:space="preserve"> </v>
      </c>
      <c r="J33" s="119" t="str">
        <f>IF(A33=0," ",IF(ISBLANK('Первичные данные 2 кл.'!C33)=TRUE," ",H33+I33))</f>
        <v xml:space="preserve"> </v>
      </c>
      <c r="K33" s="115" t="str">
        <f>IF(A33=0," ",IF(ISBLANK('Первичные данные 2 кл.'!C33)=TRUE," ",SUM('Первичные данные 2 кл.'!L33:M33)))</f>
        <v xml:space="preserve"> </v>
      </c>
      <c r="L33" s="116" t="str">
        <f>IF(A33=0," ",IF(ISBLANK('Первичные данные 2 кл.'!C33)=TRUE," ",'Первичные данные 2 кл.'!N33))</f>
        <v xml:space="preserve"> </v>
      </c>
      <c r="M33" s="39" t="str">
        <f>IF(A33=0," ",IF(ISBLANK('Первичные данные 2 кл.'!C33)=TRUE," ",K33+L33))</f>
        <v xml:space="preserve"> </v>
      </c>
      <c r="N33" s="116" t="str">
        <f>IF(A33=0," ",IF(ISBLANK('Первичные данные 2 кл.'!C33)=TRUE," ",SUM('Первичные данные 2 кл.'!O33:P33)))</f>
        <v xml:space="preserve"> </v>
      </c>
      <c r="O33" s="116" t="str">
        <f>IF(A33=0," ",IF(ISBLANK('Первичные данные 2 кл.'!C33)=TRUE," ",'Первичные данные 2 кл.'!Q33))</f>
        <v xml:space="preserve"> </v>
      </c>
      <c r="P33" s="39" t="str">
        <f>IF(A33=0," ",IF(ISBLANK('Первичные данные 2 кл.'!C33)=TRUE," ",N33+O33))</f>
        <v xml:space="preserve"> </v>
      </c>
      <c r="Q33" s="116" t="str">
        <f>IF(A33=0," ",IF(ISBLANK('Первичные данные 2 кл.'!C33)=TRUE," ",SUM('Первичные данные 2 кл.'!R33:S33)))</f>
        <v xml:space="preserve"> </v>
      </c>
      <c r="R33" s="116" t="str">
        <f>IF(A33=0," ",IF(ISBLANK('Первичные данные 2 кл.'!C33)=TRUE," ",'Первичные данные 2 кл.'!T33))</f>
        <v xml:space="preserve"> </v>
      </c>
      <c r="S33" s="39" t="str">
        <f>IF(A33=0," ",IF(ISBLANK('Первичные данные 2 кл.'!C33)=TRUE," ",Q33+R33))</f>
        <v xml:space="preserve"> </v>
      </c>
      <c r="T33" s="116" t="str">
        <f>IF(A33=0," ",IF(ISBLANK('Первичные данные 2 кл.'!C33)=TRUE," ",SUM('Первичные данные 2 кл.'!U33:V33)))</f>
        <v xml:space="preserve"> </v>
      </c>
      <c r="U33" s="116" t="str">
        <f>IF(A33=0," ",IF(ISBLANK('Первичные данные 2 кл.'!C33)=TRUE," ",'Первичные данные 2 кл.'!W33))</f>
        <v xml:space="preserve"> </v>
      </c>
      <c r="V33" s="39" t="str">
        <f>IF(A33=0," ",IF(ISBLANK('Первичные данные 2 кл.'!C33)=TRUE," ",T33+U33))</f>
        <v xml:space="preserve"> </v>
      </c>
      <c r="W33" s="116" t="str">
        <f>IF(A33=0," ",IF(ISBLANK('Первичные данные 2 кл.'!C33)=TRUE," ",SUM('Первичные данные 2 кл.'!X33:Y33)))</f>
        <v xml:space="preserve"> </v>
      </c>
      <c r="X33" s="116" t="str">
        <f>IF(A33=0," ",IF(ISBLANK('Первичные данные 2 кл.'!C33)=TRUE," ",'Первичные данные 2 кл.'!Z33))</f>
        <v xml:space="preserve"> </v>
      </c>
      <c r="Y33" s="39" t="str">
        <f>IF(A33=0," ",IF(ISBLANK('Первичные данные 2 кл.'!C33)=TRUE," ",W33+X33))</f>
        <v xml:space="preserve"> </v>
      </c>
      <c r="Z33" s="116" t="str">
        <f>IF(A33=0," ",IF(ISBLANK('Первичные данные 2 кл.'!C33)=TRUE," ",SUM('Первичные данные 2 кл.'!AA33:AB33)))</f>
        <v xml:space="preserve"> </v>
      </c>
      <c r="AA33" s="116" t="str">
        <f>IF(A33=0," ",IF(ISBLANK('Первичные данные 2 кл.'!C33)=TRUE," ",'Первичные данные 2 кл.'!AC33))</f>
        <v xml:space="preserve"> </v>
      </c>
      <c r="AB33" s="39" t="str">
        <f>IF(A33=0," ",IF(ISBLANK('Первичные данные 2 кл.'!C33)=TRUE," ",Z33+AA33))</f>
        <v xml:space="preserve"> </v>
      </c>
      <c r="AC33" s="116" t="str">
        <f>IF(A33=0," ",IF(ISBLANK('Первичные данные 2 кл.'!C33)=TRUE," ",SUM('Первичные данные 2 кл.'!AD33:AE33)))</f>
        <v xml:space="preserve"> </v>
      </c>
      <c r="AD33" s="116" t="str">
        <f>IF(A33=0," ",IF(ISBLANK('Первичные данные 2 кл.'!C33)=TRUE," ",'Первичные данные 2 кл.'!AF33))</f>
        <v xml:space="preserve"> </v>
      </c>
      <c r="AE33" s="119" t="str">
        <f>IF(A33=0," ",IF(ISBLANK('Первичные данные 2 кл.'!C33)=TRUE," ",AC33+AD33))</f>
        <v xml:space="preserve"> </v>
      </c>
      <c r="AF33" s="118" t="str">
        <f>IF(A33=0," ",IF(ISBLANK('Первичные данные 2 кл.'!C33)=TRUE," ",SUM('Первичные данные 2 кл.'!AG33:AH33)))</f>
        <v xml:space="preserve"> </v>
      </c>
      <c r="AG33" s="116" t="str">
        <f>IF(A33=0," ",IF(ISBLANK('Первичные данные 2 кл.'!C33)=TRUE," ",'Первичные данные 2 кл.'!AI33))</f>
        <v xml:space="preserve"> </v>
      </c>
      <c r="AH33" s="39" t="str">
        <f>IF(A33=0," ",IF(ISBLANK('Первичные данные 2 кл.'!C33)=TRUE," ",AF33+AG33))</f>
        <v xml:space="preserve"> </v>
      </c>
      <c r="AI33" s="116" t="str">
        <f>IF(A33=0," ",IF(ISBLANK('Первичные данные 2 кл.'!C33)=TRUE," ",SUM('Первичные данные 2 кл.'!AJ33:AK33)))</f>
        <v xml:space="preserve"> </v>
      </c>
      <c r="AJ33" s="116" t="str">
        <f>IF(A33=0," ",IF(ISBLANK('Первичные данные 2 кл.'!C33)=TRUE," ",'Первичные данные 2 кл.'!AL33))</f>
        <v xml:space="preserve"> </v>
      </c>
      <c r="AK33" s="39" t="str">
        <f>IF(A33=0," ",IF(ISBLANK('Первичные данные 2 кл.'!C33)=TRUE," ",AI33+AJ33))</f>
        <v xml:space="preserve"> </v>
      </c>
      <c r="AL33" s="116" t="str">
        <f>IF(A33=0," ",IF(ISBLANK('Первичные данные 2 кл.'!C33)=TRUE," ",SUM('Первичные данные 2 кл.'!AM33:AN33)))</f>
        <v xml:space="preserve"> </v>
      </c>
      <c r="AM33" s="116" t="str">
        <f>IF(A33=0," ",IF(ISBLANK('Первичные данные 2 кл.'!C33)=TRUE," ",'Первичные данные 2 кл.'!AO33))</f>
        <v xml:space="preserve"> </v>
      </c>
      <c r="AN33" s="119" t="str">
        <f>IF(A33=0," ",IF(ISBLANK('Первичные данные 2 кл.'!C33)=TRUE," ",AL33+AM33))</f>
        <v xml:space="preserve"> </v>
      </c>
    </row>
    <row r="34" spans="1:40" ht="11.25" customHeight="1" x14ac:dyDescent="0.2">
      <c r="A34" s="142">
        <f>'Первичные данные 2 кл.'!B34</f>
        <v>0</v>
      </c>
      <c r="B34" s="115" t="str">
        <f>IF(A34=0," ",IF(ISBLANK('Первичные данные 2 кл.'!C34)=TRUE," ",SUM('Первичные данные 2 кл.'!C34:D34)))</f>
        <v xml:space="preserve"> </v>
      </c>
      <c r="C34" s="116" t="str">
        <f>IF(A34=0," ",IF(ISBLANK('Первичные данные 2 кл.'!C34)=TRUE," ",'Первичные данные 2 кл.'!E34))</f>
        <v xml:space="preserve"> </v>
      </c>
      <c r="D34" s="39" t="str">
        <f>IF(A34=0," ",IF(ISBLANK('Первичные данные 2 кл.'!C34)=TRUE," ",B34+C34))</f>
        <v xml:space="preserve"> </v>
      </c>
      <c r="E34" s="116" t="str">
        <f>IF(A34=0," ",IF(ISBLANK('Первичные данные 2 кл.'!C34)=TRUE," ",SUM('Первичные данные 2 кл.'!F34:G34)))</f>
        <v xml:space="preserve"> </v>
      </c>
      <c r="F34" s="116" t="str">
        <f>IF(A34=0," ",IF(ISBLANK('Первичные данные 2 кл.'!C34)=TRUE," ",'Первичные данные 2 кл.'!H34))</f>
        <v xml:space="preserve"> </v>
      </c>
      <c r="G34" s="39" t="str">
        <f>IF(A34=0," ",IF(ISBLANK('Первичные данные 2 кл.'!C34)=TRUE," ",E34+F34))</f>
        <v xml:space="preserve"> </v>
      </c>
      <c r="H34" s="116" t="str">
        <f>IF(A34=0," ",IF(ISBLANK('Первичные данные 2 кл.'!C34)=TRUE," ",SUM('Первичные данные 2 кл.'!I34:J34)))</f>
        <v xml:space="preserve"> </v>
      </c>
      <c r="I34" s="116" t="str">
        <f>IF(A34=0," ",IF(ISBLANK('Первичные данные 2 кл.'!C34)=TRUE," ",'Первичные данные 2 кл.'!K34))</f>
        <v xml:space="preserve"> </v>
      </c>
      <c r="J34" s="119" t="str">
        <f>IF(A34=0," ",IF(ISBLANK('Первичные данные 2 кл.'!C34)=TRUE," ",H34+I34))</f>
        <v xml:space="preserve"> </v>
      </c>
      <c r="K34" s="115" t="str">
        <f>IF(A34=0," ",IF(ISBLANK('Первичные данные 2 кл.'!C34)=TRUE," ",SUM('Первичные данные 2 кл.'!L34:M34)))</f>
        <v xml:space="preserve"> </v>
      </c>
      <c r="L34" s="116" t="str">
        <f>IF(A34=0," ",IF(ISBLANK('Первичные данные 2 кл.'!C34)=TRUE," ",'Первичные данные 2 кл.'!N34))</f>
        <v xml:space="preserve"> </v>
      </c>
      <c r="M34" s="39" t="str">
        <f>IF(A34=0," ",IF(ISBLANK('Первичные данные 2 кл.'!C34)=TRUE," ",K34+L34))</f>
        <v xml:space="preserve"> </v>
      </c>
      <c r="N34" s="116" t="str">
        <f>IF(A34=0," ",IF(ISBLANK('Первичные данные 2 кл.'!C34)=TRUE," ",SUM('Первичные данные 2 кл.'!O34:P34)))</f>
        <v xml:space="preserve"> </v>
      </c>
      <c r="O34" s="116" t="str">
        <f>IF(A34=0," ",IF(ISBLANK('Первичные данные 2 кл.'!C34)=TRUE," ",'Первичные данные 2 кл.'!Q34))</f>
        <v xml:space="preserve"> </v>
      </c>
      <c r="P34" s="39" t="str">
        <f>IF(A34=0," ",IF(ISBLANK('Первичные данные 2 кл.'!C34)=TRUE," ",N34+O34))</f>
        <v xml:space="preserve"> </v>
      </c>
      <c r="Q34" s="116" t="str">
        <f>IF(A34=0," ",IF(ISBLANK('Первичные данные 2 кл.'!C34)=TRUE," ",SUM('Первичные данные 2 кл.'!R34:S34)))</f>
        <v xml:space="preserve"> </v>
      </c>
      <c r="R34" s="116" t="str">
        <f>IF(A34=0," ",IF(ISBLANK('Первичные данные 2 кл.'!C34)=TRUE," ",'Первичные данные 2 кл.'!T34))</f>
        <v xml:space="preserve"> </v>
      </c>
      <c r="S34" s="39" t="str">
        <f>IF(A34=0," ",IF(ISBLANK('Первичные данные 2 кл.'!C34)=TRUE," ",Q34+R34))</f>
        <v xml:space="preserve"> </v>
      </c>
      <c r="T34" s="116" t="str">
        <f>IF(A34=0," ",IF(ISBLANK('Первичные данные 2 кл.'!C34)=TRUE," ",SUM('Первичные данные 2 кл.'!U34:V34)))</f>
        <v xml:space="preserve"> </v>
      </c>
      <c r="U34" s="116" t="str">
        <f>IF(A34=0," ",IF(ISBLANK('Первичные данные 2 кл.'!C34)=TRUE," ",'Первичные данные 2 кл.'!W34))</f>
        <v xml:space="preserve"> </v>
      </c>
      <c r="V34" s="39" t="str">
        <f>IF(A34=0," ",IF(ISBLANK('Первичные данные 2 кл.'!C34)=TRUE," ",T34+U34))</f>
        <v xml:space="preserve"> </v>
      </c>
      <c r="W34" s="116" t="str">
        <f>IF(A34=0," ",IF(ISBLANK('Первичные данные 2 кл.'!C34)=TRUE," ",SUM('Первичные данные 2 кл.'!X34:Y34)))</f>
        <v xml:space="preserve"> </v>
      </c>
      <c r="X34" s="116" t="str">
        <f>IF(A34=0," ",IF(ISBLANK('Первичные данные 2 кл.'!C34)=TRUE," ",'Первичные данные 2 кл.'!Z34))</f>
        <v xml:space="preserve"> </v>
      </c>
      <c r="Y34" s="39" t="str">
        <f>IF(A34=0," ",IF(ISBLANK('Первичные данные 2 кл.'!C34)=TRUE," ",W34+X34))</f>
        <v xml:space="preserve"> </v>
      </c>
      <c r="Z34" s="116" t="str">
        <f>IF(A34=0," ",IF(ISBLANK('Первичные данные 2 кл.'!C34)=TRUE," ",SUM('Первичные данные 2 кл.'!AA34:AB34)))</f>
        <v xml:space="preserve"> </v>
      </c>
      <c r="AA34" s="116" t="str">
        <f>IF(A34=0," ",IF(ISBLANK('Первичные данные 2 кл.'!C34)=TRUE," ",'Первичные данные 2 кл.'!AC34))</f>
        <v xml:space="preserve"> </v>
      </c>
      <c r="AB34" s="39" t="str">
        <f>IF(A34=0," ",IF(ISBLANK('Первичные данные 2 кл.'!C34)=TRUE," ",Z34+AA34))</f>
        <v xml:space="preserve"> </v>
      </c>
      <c r="AC34" s="116" t="str">
        <f>IF(A34=0," ",IF(ISBLANK('Первичные данные 2 кл.'!C34)=TRUE," ",SUM('Первичные данные 2 кл.'!AD34:AE34)))</f>
        <v xml:space="preserve"> </v>
      </c>
      <c r="AD34" s="116" t="str">
        <f>IF(A34=0," ",IF(ISBLANK('Первичные данные 2 кл.'!C34)=TRUE," ",'Первичные данные 2 кл.'!AF34))</f>
        <v xml:space="preserve"> </v>
      </c>
      <c r="AE34" s="119" t="str">
        <f>IF(A34=0," ",IF(ISBLANK('Первичные данные 2 кл.'!C34)=TRUE," ",AC34+AD34))</f>
        <v xml:space="preserve"> </v>
      </c>
      <c r="AF34" s="118" t="str">
        <f>IF(A34=0," ",IF(ISBLANK('Первичные данные 2 кл.'!C34)=TRUE," ",SUM('Первичные данные 2 кл.'!AG34:AH34)))</f>
        <v xml:space="preserve"> </v>
      </c>
      <c r="AG34" s="116" t="str">
        <f>IF(A34=0," ",IF(ISBLANK('Первичные данные 2 кл.'!C34)=TRUE," ",'Первичные данные 2 кл.'!AI34))</f>
        <v xml:space="preserve"> </v>
      </c>
      <c r="AH34" s="39" t="str">
        <f>IF(A34=0," ",IF(ISBLANK('Первичные данные 2 кл.'!C34)=TRUE," ",AF34+AG34))</f>
        <v xml:space="preserve"> </v>
      </c>
      <c r="AI34" s="116" t="str">
        <f>IF(A34=0," ",IF(ISBLANK('Первичные данные 2 кл.'!C34)=TRUE," ",SUM('Первичные данные 2 кл.'!AJ34:AK34)))</f>
        <v xml:space="preserve"> </v>
      </c>
      <c r="AJ34" s="116" t="str">
        <f>IF(A34=0," ",IF(ISBLANK('Первичные данные 2 кл.'!C34)=TRUE," ",'Первичные данные 2 кл.'!AL34))</f>
        <v xml:space="preserve"> </v>
      </c>
      <c r="AK34" s="39" t="str">
        <f>IF(A34=0," ",IF(ISBLANK('Первичные данные 2 кл.'!C34)=TRUE," ",AI34+AJ34))</f>
        <v xml:space="preserve"> </v>
      </c>
      <c r="AL34" s="116" t="str">
        <f>IF(A34=0," ",IF(ISBLANK('Первичные данные 2 кл.'!C34)=TRUE," ",SUM('Первичные данные 2 кл.'!AM34:AN34)))</f>
        <v xml:space="preserve"> </v>
      </c>
      <c r="AM34" s="116" t="str">
        <f>IF(A34=0," ",IF(ISBLANK('Первичные данные 2 кл.'!C34)=TRUE," ",'Первичные данные 2 кл.'!AO34))</f>
        <v xml:space="preserve"> </v>
      </c>
      <c r="AN34" s="119" t="str">
        <f>IF(A34=0," ",IF(ISBLANK('Первичные данные 2 кл.'!C34)=TRUE," ",AL34+AM34))</f>
        <v xml:space="preserve"> </v>
      </c>
    </row>
    <row r="35" spans="1:40" ht="11.25" customHeight="1" x14ac:dyDescent="0.2">
      <c r="A35" s="142">
        <f>'Первичные данные 2 кл.'!B35</f>
        <v>0</v>
      </c>
      <c r="B35" s="115" t="str">
        <f>IF(A35=0," ",IF(ISBLANK('Первичные данные 2 кл.'!C35)=TRUE," ",SUM('Первичные данные 2 кл.'!C35:D35)))</f>
        <v xml:space="preserve"> </v>
      </c>
      <c r="C35" s="116" t="str">
        <f>IF(A35=0," ",IF(ISBLANK('Первичные данные 2 кл.'!C35)=TRUE," ",'Первичные данные 2 кл.'!E35))</f>
        <v xml:space="preserve"> </v>
      </c>
      <c r="D35" s="39" t="str">
        <f>IF(A35=0," ",IF(ISBLANK('Первичные данные 2 кл.'!C35)=TRUE," ",B35+C35))</f>
        <v xml:space="preserve"> </v>
      </c>
      <c r="E35" s="116" t="str">
        <f>IF(A35=0," ",IF(ISBLANK('Первичные данные 2 кл.'!C35)=TRUE," ",SUM('Первичные данные 2 кл.'!F35:G35)))</f>
        <v xml:space="preserve"> </v>
      </c>
      <c r="F35" s="116" t="str">
        <f>IF(A35=0," ",IF(ISBLANK('Первичные данные 2 кл.'!C35)=TRUE," ",'Первичные данные 2 кл.'!H35))</f>
        <v xml:space="preserve"> </v>
      </c>
      <c r="G35" s="39" t="str">
        <f>IF(A35=0," ",IF(ISBLANK('Первичные данные 2 кл.'!C35)=TRUE," ",E35+F35))</f>
        <v xml:space="preserve"> </v>
      </c>
      <c r="H35" s="116" t="str">
        <f>IF(A35=0," ",IF(ISBLANK('Первичные данные 2 кл.'!C35)=TRUE," ",SUM('Первичные данные 2 кл.'!I35:J35)))</f>
        <v xml:space="preserve"> </v>
      </c>
      <c r="I35" s="116" t="str">
        <f>IF(A35=0," ",IF(ISBLANK('Первичные данные 2 кл.'!C35)=TRUE," ",'Первичные данные 2 кл.'!K35))</f>
        <v xml:space="preserve"> </v>
      </c>
      <c r="J35" s="119" t="str">
        <f>IF(A35=0," ",IF(ISBLANK('Первичные данные 2 кл.'!C35)=TRUE," ",H35+I35))</f>
        <v xml:space="preserve"> </v>
      </c>
      <c r="K35" s="115" t="str">
        <f>IF(A35=0," ",IF(ISBLANK('Первичные данные 2 кл.'!C35)=TRUE," ",SUM('Первичные данные 2 кл.'!L35:M35)))</f>
        <v xml:space="preserve"> </v>
      </c>
      <c r="L35" s="116" t="str">
        <f>IF(A35=0," ",IF(ISBLANK('Первичные данные 2 кл.'!C35)=TRUE," ",'Первичные данные 2 кл.'!N35))</f>
        <v xml:space="preserve"> </v>
      </c>
      <c r="M35" s="39" t="str">
        <f>IF(A35=0," ",IF(ISBLANK('Первичные данные 2 кл.'!C35)=TRUE," ",K35+L35))</f>
        <v xml:space="preserve"> </v>
      </c>
      <c r="N35" s="116" t="str">
        <f>IF(A35=0," ",IF(ISBLANK('Первичные данные 2 кл.'!C35)=TRUE," ",SUM('Первичные данные 2 кл.'!O35:P35)))</f>
        <v xml:space="preserve"> </v>
      </c>
      <c r="O35" s="116" t="str">
        <f>IF(A35=0," ",IF(ISBLANK('Первичные данные 2 кл.'!C35)=TRUE," ",'Первичные данные 2 кл.'!Q35))</f>
        <v xml:space="preserve"> </v>
      </c>
      <c r="P35" s="39" t="str">
        <f>IF(A35=0," ",IF(ISBLANK('Первичные данные 2 кл.'!C35)=TRUE," ",N35+O35))</f>
        <v xml:space="preserve"> </v>
      </c>
      <c r="Q35" s="116" t="str">
        <f>IF(A35=0," ",IF(ISBLANK('Первичные данные 2 кл.'!C35)=TRUE," ",SUM('Первичные данные 2 кл.'!R35:S35)))</f>
        <v xml:space="preserve"> </v>
      </c>
      <c r="R35" s="116" t="str">
        <f>IF(A35=0," ",IF(ISBLANK('Первичные данные 2 кл.'!C35)=TRUE," ",'Первичные данные 2 кл.'!T35))</f>
        <v xml:space="preserve"> </v>
      </c>
      <c r="S35" s="39" t="str">
        <f>IF(A35=0," ",IF(ISBLANK('Первичные данные 2 кл.'!C35)=TRUE," ",Q35+R35))</f>
        <v xml:space="preserve"> </v>
      </c>
      <c r="T35" s="116" t="str">
        <f>IF(A35=0," ",IF(ISBLANK('Первичные данные 2 кл.'!C35)=TRUE," ",SUM('Первичные данные 2 кл.'!U35:V35)))</f>
        <v xml:space="preserve"> </v>
      </c>
      <c r="U35" s="116" t="str">
        <f>IF(A35=0," ",IF(ISBLANK('Первичные данные 2 кл.'!C35)=TRUE," ",'Первичные данные 2 кл.'!W35))</f>
        <v xml:space="preserve"> </v>
      </c>
      <c r="V35" s="39" t="str">
        <f>IF(A35=0," ",IF(ISBLANK('Первичные данные 2 кл.'!C35)=TRUE," ",T35+U35))</f>
        <v xml:space="preserve"> </v>
      </c>
      <c r="W35" s="116" t="str">
        <f>IF(A35=0," ",IF(ISBLANK('Первичные данные 2 кл.'!C35)=TRUE," ",SUM('Первичные данные 2 кл.'!X35:Y35)))</f>
        <v xml:space="preserve"> </v>
      </c>
      <c r="X35" s="116" t="str">
        <f>IF(A35=0," ",IF(ISBLANK('Первичные данные 2 кл.'!C35)=TRUE," ",'Первичные данные 2 кл.'!Z35))</f>
        <v xml:space="preserve"> </v>
      </c>
      <c r="Y35" s="39" t="str">
        <f>IF(A35=0," ",IF(ISBLANK('Первичные данные 2 кл.'!C35)=TRUE," ",W35+X35))</f>
        <v xml:space="preserve"> </v>
      </c>
      <c r="Z35" s="116" t="str">
        <f>IF(A35=0," ",IF(ISBLANK('Первичные данные 2 кл.'!C35)=TRUE," ",SUM('Первичные данные 2 кл.'!AA35:AB35)))</f>
        <v xml:space="preserve"> </v>
      </c>
      <c r="AA35" s="116" t="str">
        <f>IF(A35=0," ",IF(ISBLANK('Первичные данные 2 кл.'!C35)=TRUE," ",'Первичные данные 2 кл.'!AC35))</f>
        <v xml:space="preserve"> </v>
      </c>
      <c r="AB35" s="39" t="str">
        <f>IF(A35=0," ",IF(ISBLANK('Первичные данные 2 кл.'!C35)=TRUE," ",Z35+AA35))</f>
        <v xml:space="preserve"> </v>
      </c>
      <c r="AC35" s="116" t="str">
        <f>IF(A35=0," ",IF(ISBLANK('Первичные данные 2 кл.'!C35)=TRUE," ",SUM('Первичные данные 2 кл.'!AD35:AE35)))</f>
        <v xml:space="preserve"> </v>
      </c>
      <c r="AD35" s="116" t="str">
        <f>IF(A35=0," ",IF(ISBLANK('Первичные данные 2 кл.'!C35)=TRUE," ",'Первичные данные 2 кл.'!AF35))</f>
        <v xml:space="preserve"> </v>
      </c>
      <c r="AE35" s="119" t="str">
        <f>IF(A35=0," ",IF(ISBLANK('Первичные данные 2 кл.'!C35)=TRUE," ",AC35+AD35))</f>
        <v xml:space="preserve"> </v>
      </c>
      <c r="AF35" s="118" t="str">
        <f>IF(A35=0," ",IF(ISBLANK('Первичные данные 2 кл.'!C35)=TRUE," ",SUM('Первичные данные 2 кл.'!AG35:AH35)))</f>
        <v xml:space="preserve"> </v>
      </c>
      <c r="AG35" s="116" t="str">
        <f>IF(A35=0," ",IF(ISBLANK('Первичные данные 2 кл.'!C35)=TRUE," ",'Первичные данные 2 кл.'!AI35))</f>
        <v xml:space="preserve"> </v>
      </c>
      <c r="AH35" s="39" t="str">
        <f>IF(A35=0," ",IF(ISBLANK('Первичные данные 2 кл.'!C35)=TRUE," ",AF35+AG35))</f>
        <v xml:space="preserve"> </v>
      </c>
      <c r="AI35" s="116" t="str">
        <f>IF(A35=0," ",IF(ISBLANK('Первичные данные 2 кл.'!C35)=TRUE," ",SUM('Первичные данные 2 кл.'!AJ35:AK35)))</f>
        <v xml:space="preserve"> </v>
      </c>
      <c r="AJ35" s="116" t="str">
        <f>IF(A35=0," ",IF(ISBLANK('Первичные данные 2 кл.'!C35)=TRUE," ",'Первичные данные 2 кл.'!AL35))</f>
        <v xml:space="preserve"> </v>
      </c>
      <c r="AK35" s="39" t="str">
        <f>IF(A35=0," ",IF(ISBLANK('Первичные данные 2 кл.'!C35)=TRUE," ",AI35+AJ35))</f>
        <v xml:space="preserve"> </v>
      </c>
      <c r="AL35" s="116" t="str">
        <f>IF(A35=0," ",IF(ISBLANK('Первичные данные 2 кл.'!C35)=TRUE," ",SUM('Первичные данные 2 кл.'!AM35:AN35)))</f>
        <v xml:space="preserve"> </v>
      </c>
      <c r="AM35" s="116" t="str">
        <f>IF(A35=0," ",IF(ISBLANK('Первичные данные 2 кл.'!C35)=TRUE," ",'Первичные данные 2 кл.'!AO35))</f>
        <v xml:space="preserve"> </v>
      </c>
      <c r="AN35" s="119" t="str">
        <f>IF(A35=0," ",IF(ISBLANK('Первичные данные 2 кл.'!C35)=TRUE," ",AL35+AM35))</f>
        <v xml:space="preserve"> </v>
      </c>
    </row>
    <row r="36" spans="1:40" ht="11.25" customHeight="1" x14ac:dyDescent="0.2">
      <c r="A36" s="142">
        <f>'Первичные данные 2 кл.'!B36</f>
        <v>0</v>
      </c>
      <c r="B36" s="115" t="str">
        <f>IF(A36=0," ",IF(ISBLANK('Первичные данные 2 кл.'!C36)=TRUE," ",SUM('Первичные данные 2 кл.'!C36:D36)))</f>
        <v xml:space="preserve"> </v>
      </c>
      <c r="C36" s="116" t="str">
        <f>IF(A36=0," ",IF(ISBLANK('Первичные данные 2 кл.'!C36)=TRUE," ",'Первичные данные 2 кл.'!E36))</f>
        <v xml:space="preserve"> </v>
      </c>
      <c r="D36" s="39" t="str">
        <f>IF(A36=0," ",IF(ISBLANK('Первичные данные 2 кл.'!C36)=TRUE," ",B36+C36))</f>
        <v xml:space="preserve"> </v>
      </c>
      <c r="E36" s="116" t="str">
        <f>IF(A36=0," ",IF(ISBLANK('Первичные данные 2 кл.'!C36)=TRUE," ",SUM('Первичные данные 2 кл.'!F36:G36)))</f>
        <v xml:space="preserve"> </v>
      </c>
      <c r="F36" s="116" t="str">
        <f>IF(A36=0," ",IF(ISBLANK('Первичные данные 2 кл.'!C36)=TRUE," ",'Первичные данные 2 кл.'!H36))</f>
        <v xml:space="preserve"> </v>
      </c>
      <c r="G36" s="39" t="str">
        <f>IF(A36=0," ",IF(ISBLANK('Первичные данные 2 кл.'!C36)=TRUE," ",E36+F36))</f>
        <v xml:space="preserve"> </v>
      </c>
      <c r="H36" s="116" t="str">
        <f>IF(A36=0," ",IF(ISBLANK('Первичные данные 2 кл.'!C36)=TRUE," ",SUM('Первичные данные 2 кл.'!I36:J36)))</f>
        <v xml:space="preserve"> </v>
      </c>
      <c r="I36" s="116" t="str">
        <f>IF(A36=0," ",IF(ISBLANK('Первичные данные 2 кл.'!C36)=TRUE," ",'Первичные данные 2 кл.'!K36))</f>
        <v xml:space="preserve"> </v>
      </c>
      <c r="J36" s="119" t="str">
        <f>IF(A36=0," ",IF(ISBLANK('Первичные данные 2 кл.'!C36)=TRUE," ",H36+I36))</f>
        <v xml:space="preserve"> </v>
      </c>
      <c r="K36" s="115" t="str">
        <f>IF(A36=0," ",IF(ISBLANK('Первичные данные 2 кл.'!C36)=TRUE," ",SUM('Первичные данные 2 кл.'!L36:M36)))</f>
        <v xml:space="preserve"> </v>
      </c>
      <c r="L36" s="116" t="str">
        <f>IF(A36=0," ",IF(ISBLANK('Первичные данные 2 кл.'!C36)=TRUE," ",'Первичные данные 2 кл.'!N36))</f>
        <v xml:space="preserve"> </v>
      </c>
      <c r="M36" s="39" t="str">
        <f>IF(A36=0," ",IF(ISBLANK('Первичные данные 2 кл.'!C36)=TRUE," ",K36+L36))</f>
        <v xml:space="preserve"> </v>
      </c>
      <c r="N36" s="116" t="str">
        <f>IF(A36=0," ",IF(ISBLANK('Первичные данные 2 кл.'!C36)=TRUE," ",SUM('Первичные данные 2 кл.'!O36:P36)))</f>
        <v xml:space="preserve"> </v>
      </c>
      <c r="O36" s="116" t="str">
        <f>IF(A36=0," ",IF(ISBLANK('Первичные данные 2 кл.'!C36)=TRUE," ",'Первичные данные 2 кл.'!Q36))</f>
        <v xml:space="preserve"> </v>
      </c>
      <c r="P36" s="39" t="str">
        <f>IF(A36=0," ",IF(ISBLANK('Первичные данные 2 кл.'!C36)=TRUE," ",N36+O36))</f>
        <v xml:space="preserve"> </v>
      </c>
      <c r="Q36" s="116" t="str">
        <f>IF(A36=0," ",IF(ISBLANK('Первичные данные 2 кл.'!C36)=TRUE," ",SUM('Первичные данные 2 кл.'!R36:S36)))</f>
        <v xml:space="preserve"> </v>
      </c>
      <c r="R36" s="116" t="str">
        <f>IF(A36=0," ",IF(ISBLANK('Первичные данные 2 кл.'!C36)=TRUE," ",'Первичные данные 2 кл.'!T36))</f>
        <v xml:space="preserve"> </v>
      </c>
      <c r="S36" s="39" t="str">
        <f>IF(A36=0," ",IF(ISBLANK('Первичные данные 2 кл.'!C36)=TRUE," ",Q36+R36))</f>
        <v xml:space="preserve"> </v>
      </c>
      <c r="T36" s="116" t="str">
        <f>IF(A36=0," ",IF(ISBLANK('Первичные данные 2 кл.'!C36)=TRUE," ",SUM('Первичные данные 2 кл.'!U36:V36)))</f>
        <v xml:space="preserve"> </v>
      </c>
      <c r="U36" s="116" t="str">
        <f>IF(A36=0," ",IF(ISBLANK('Первичные данные 2 кл.'!C36)=TRUE," ",'Первичные данные 2 кл.'!W36))</f>
        <v xml:space="preserve"> </v>
      </c>
      <c r="V36" s="39" t="str">
        <f>IF(A36=0," ",IF(ISBLANK('Первичные данные 2 кл.'!C36)=TRUE," ",T36+U36))</f>
        <v xml:space="preserve"> </v>
      </c>
      <c r="W36" s="116" t="str">
        <f>IF(A36=0," ",IF(ISBLANK('Первичные данные 2 кл.'!C36)=TRUE," ",SUM('Первичные данные 2 кл.'!X36:Y36)))</f>
        <v xml:space="preserve"> </v>
      </c>
      <c r="X36" s="116" t="str">
        <f>IF(A36=0," ",IF(ISBLANK('Первичные данные 2 кл.'!C36)=TRUE," ",'Первичные данные 2 кл.'!Z36))</f>
        <v xml:space="preserve"> </v>
      </c>
      <c r="Y36" s="39" t="str">
        <f>IF(A36=0," ",IF(ISBLANK('Первичные данные 2 кл.'!C36)=TRUE," ",W36+X36))</f>
        <v xml:space="preserve"> </v>
      </c>
      <c r="Z36" s="116" t="str">
        <f>IF(A36=0," ",IF(ISBLANK('Первичные данные 2 кл.'!C36)=TRUE," ",SUM('Первичные данные 2 кл.'!AA36:AB36)))</f>
        <v xml:space="preserve"> </v>
      </c>
      <c r="AA36" s="116" t="str">
        <f>IF(A36=0," ",IF(ISBLANK('Первичные данные 2 кл.'!C36)=TRUE," ",'Первичные данные 2 кл.'!AC36))</f>
        <v xml:space="preserve"> </v>
      </c>
      <c r="AB36" s="39" t="str">
        <f>IF(A36=0," ",IF(ISBLANK('Первичные данные 2 кл.'!C36)=TRUE," ",Z36+AA36))</f>
        <v xml:space="preserve"> </v>
      </c>
      <c r="AC36" s="116" t="str">
        <f>IF(A36=0," ",IF(ISBLANK('Первичные данные 2 кл.'!C36)=TRUE," ",SUM('Первичные данные 2 кл.'!AD36:AE36)))</f>
        <v xml:space="preserve"> </v>
      </c>
      <c r="AD36" s="116" t="str">
        <f>IF(A36=0," ",IF(ISBLANK('Первичные данные 2 кл.'!C36)=TRUE," ",'Первичные данные 2 кл.'!AF36))</f>
        <v xml:space="preserve"> </v>
      </c>
      <c r="AE36" s="119" t="str">
        <f>IF(A36=0," ",IF(ISBLANK('Первичные данные 2 кл.'!C36)=TRUE," ",AC36+AD36))</f>
        <v xml:space="preserve"> </v>
      </c>
      <c r="AF36" s="118" t="str">
        <f>IF(A36=0," ",IF(ISBLANK('Первичные данные 2 кл.'!C36)=TRUE," ",SUM('Первичные данные 2 кл.'!AG36:AH36)))</f>
        <v xml:space="preserve"> </v>
      </c>
      <c r="AG36" s="116" t="str">
        <f>IF(A36=0," ",IF(ISBLANK('Первичные данные 2 кл.'!C36)=TRUE," ",'Первичные данные 2 кл.'!AI36))</f>
        <v xml:space="preserve"> </v>
      </c>
      <c r="AH36" s="39" t="str">
        <f>IF(A36=0," ",IF(ISBLANK('Первичные данные 2 кл.'!C36)=TRUE," ",AF36+AG36))</f>
        <v xml:space="preserve"> </v>
      </c>
      <c r="AI36" s="116" t="str">
        <f>IF(A36=0," ",IF(ISBLANK('Первичные данные 2 кл.'!C36)=TRUE," ",SUM('Первичные данные 2 кл.'!AJ36:AK36)))</f>
        <v xml:space="preserve"> </v>
      </c>
      <c r="AJ36" s="116" t="str">
        <f>IF(A36=0," ",IF(ISBLANK('Первичные данные 2 кл.'!C36)=TRUE," ",'Первичные данные 2 кл.'!AL36))</f>
        <v xml:space="preserve"> </v>
      </c>
      <c r="AK36" s="39" t="str">
        <f>IF(A36=0," ",IF(ISBLANK('Первичные данные 2 кл.'!C36)=TRUE," ",AI36+AJ36))</f>
        <v xml:space="preserve"> </v>
      </c>
      <c r="AL36" s="116" t="str">
        <f>IF(A36=0," ",IF(ISBLANK('Первичные данные 2 кл.'!C36)=TRUE," ",SUM('Первичные данные 2 кл.'!AM36:AN36)))</f>
        <v xml:space="preserve"> </v>
      </c>
      <c r="AM36" s="116" t="str">
        <f>IF(A36=0," ",IF(ISBLANK('Первичные данные 2 кл.'!C36)=TRUE," ",'Первичные данные 2 кл.'!AO36))</f>
        <v xml:space="preserve"> </v>
      </c>
      <c r="AN36" s="119" t="str">
        <f>IF(A36=0," ",IF(ISBLANK('Первичные данные 2 кл.'!C36)=TRUE," ",AL36+AM36))</f>
        <v xml:space="preserve"> </v>
      </c>
    </row>
    <row r="37" spans="1:40" ht="11.25" customHeight="1" x14ac:dyDescent="0.2">
      <c r="A37" s="142">
        <f>'Первичные данные 2 кл.'!B37</f>
        <v>0</v>
      </c>
      <c r="B37" s="115" t="str">
        <f>IF(A37=0," ",IF(ISBLANK('Первичные данные 2 кл.'!C37)=TRUE," ",SUM('Первичные данные 2 кл.'!C37:D37)))</f>
        <v xml:space="preserve"> </v>
      </c>
      <c r="C37" s="116" t="str">
        <f>IF(A37=0," ",IF(ISBLANK('Первичные данные 2 кл.'!C37)=TRUE," ",'Первичные данные 2 кл.'!E37))</f>
        <v xml:space="preserve"> </v>
      </c>
      <c r="D37" s="39" t="str">
        <f>IF(A37=0," ",IF(ISBLANK('Первичные данные 2 кл.'!C37)=TRUE," ",B37+C37))</f>
        <v xml:space="preserve"> </v>
      </c>
      <c r="E37" s="116" t="str">
        <f>IF(A37=0," ",IF(ISBLANK('Первичные данные 2 кл.'!C37)=TRUE," ",SUM('Первичные данные 2 кл.'!F37:G37)))</f>
        <v xml:space="preserve"> </v>
      </c>
      <c r="F37" s="116" t="str">
        <f>IF(A37=0," ",IF(ISBLANK('Первичные данные 2 кл.'!C37)=TRUE," ",'Первичные данные 2 кл.'!H37))</f>
        <v xml:space="preserve"> </v>
      </c>
      <c r="G37" s="39" t="str">
        <f>IF(A37=0," ",IF(ISBLANK('Первичные данные 2 кл.'!C37)=TRUE," ",E37+F37))</f>
        <v xml:space="preserve"> </v>
      </c>
      <c r="H37" s="116" t="str">
        <f>IF(A37=0," ",IF(ISBLANK('Первичные данные 2 кл.'!C37)=TRUE," ",SUM('Первичные данные 2 кл.'!I37:J37)))</f>
        <v xml:space="preserve"> </v>
      </c>
      <c r="I37" s="116" t="str">
        <f>IF(A37=0," ",IF(ISBLANK('Первичные данные 2 кл.'!C37)=TRUE," ",'Первичные данные 2 кл.'!K37))</f>
        <v xml:space="preserve"> </v>
      </c>
      <c r="J37" s="119" t="str">
        <f>IF(A37=0," ",IF(ISBLANK('Первичные данные 2 кл.'!C37)=TRUE," ",H37+I37))</f>
        <v xml:space="preserve"> </v>
      </c>
      <c r="K37" s="115" t="str">
        <f>IF(A37=0," ",IF(ISBLANK('Первичные данные 2 кл.'!C37)=TRUE," ",SUM('Первичные данные 2 кл.'!L37:M37)))</f>
        <v xml:space="preserve"> </v>
      </c>
      <c r="L37" s="116" t="str">
        <f>IF(A37=0," ",IF(ISBLANK('Первичные данные 2 кл.'!C37)=TRUE," ",'Первичные данные 2 кл.'!N37))</f>
        <v xml:space="preserve"> </v>
      </c>
      <c r="M37" s="39" t="str">
        <f>IF(A37=0," ",IF(ISBLANK('Первичные данные 2 кл.'!C37)=TRUE," ",K37+L37))</f>
        <v xml:space="preserve"> </v>
      </c>
      <c r="N37" s="116" t="str">
        <f>IF(A37=0," ",IF(ISBLANK('Первичные данные 2 кл.'!C37)=TRUE," ",SUM('Первичные данные 2 кл.'!O37:P37)))</f>
        <v xml:space="preserve"> </v>
      </c>
      <c r="O37" s="116" t="str">
        <f>IF(A37=0," ",IF(ISBLANK('Первичные данные 2 кл.'!C37)=TRUE," ",'Первичные данные 2 кл.'!Q37))</f>
        <v xml:space="preserve"> </v>
      </c>
      <c r="P37" s="39" t="str">
        <f>IF(A37=0," ",IF(ISBLANK('Первичные данные 2 кл.'!C37)=TRUE," ",N37+O37))</f>
        <v xml:space="preserve"> </v>
      </c>
      <c r="Q37" s="116" t="str">
        <f>IF(A37=0," ",IF(ISBLANK('Первичные данные 2 кл.'!C37)=TRUE," ",SUM('Первичные данные 2 кл.'!R37:S37)))</f>
        <v xml:space="preserve"> </v>
      </c>
      <c r="R37" s="116" t="str">
        <f>IF(A37=0," ",IF(ISBLANK('Первичные данные 2 кл.'!C37)=TRUE," ",'Первичные данные 2 кл.'!T37))</f>
        <v xml:space="preserve"> </v>
      </c>
      <c r="S37" s="39" t="str">
        <f>IF(A37=0," ",IF(ISBLANK('Первичные данные 2 кл.'!C37)=TRUE," ",Q37+R37))</f>
        <v xml:space="preserve"> </v>
      </c>
      <c r="T37" s="116" t="str">
        <f>IF(A37=0," ",IF(ISBLANK('Первичные данные 2 кл.'!C37)=TRUE," ",SUM('Первичные данные 2 кл.'!U37:V37)))</f>
        <v xml:space="preserve"> </v>
      </c>
      <c r="U37" s="116" t="str">
        <f>IF(A37=0," ",IF(ISBLANK('Первичные данные 2 кл.'!C37)=TRUE," ",'Первичные данные 2 кл.'!W37))</f>
        <v xml:space="preserve"> </v>
      </c>
      <c r="V37" s="39" t="str">
        <f>IF(A37=0," ",IF(ISBLANK('Первичные данные 2 кл.'!C37)=TRUE," ",T37+U37))</f>
        <v xml:space="preserve"> </v>
      </c>
      <c r="W37" s="116" t="str">
        <f>IF(A37=0," ",IF(ISBLANK('Первичные данные 2 кл.'!C37)=TRUE," ",SUM('Первичные данные 2 кл.'!X37:Y37)))</f>
        <v xml:space="preserve"> </v>
      </c>
      <c r="X37" s="116" t="str">
        <f>IF(A37=0," ",IF(ISBLANK('Первичные данные 2 кл.'!C37)=TRUE," ",'Первичные данные 2 кл.'!Z37))</f>
        <v xml:space="preserve"> </v>
      </c>
      <c r="Y37" s="39" t="str">
        <f>IF(A37=0," ",IF(ISBLANK('Первичные данные 2 кл.'!C37)=TRUE," ",W37+X37))</f>
        <v xml:space="preserve"> </v>
      </c>
      <c r="Z37" s="116" t="str">
        <f>IF(A37=0," ",IF(ISBLANK('Первичные данные 2 кл.'!C37)=TRUE," ",SUM('Первичные данные 2 кл.'!AA37:AB37)))</f>
        <v xml:space="preserve"> </v>
      </c>
      <c r="AA37" s="116" t="str">
        <f>IF(A37=0," ",IF(ISBLANK('Первичные данные 2 кл.'!C37)=TRUE," ",'Первичные данные 2 кл.'!AC37))</f>
        <v xml:space="preserve"> </v>
      </c>
      <c r="AB37" s="39" t="str">
        <f>IF(A37=0," ",IF(ISBLANK('Первичные данные 2 кл.'!C37)=TRUE," ",Z37+AA37))</f>
        <v xml:space="preserve"> </v>
      </c>
      <c r="AC37" s="116" t="str">
        <f>IF(A37=0," ",IF(ISBLANK('Первичные данные 2 кл.'!C37)=TRUE," ",SUM('Первичные данные 2 кл.'!AD37:AE37)))</f>
        <v xml:space="preserve"> </v>
      </c>
      <c r="AD37" s="116" t="str">
        <f>IF(A37=0," ",IF(ISBLANK('Первичные данные 2 кл.'!C37)=TRUE," ",'Первичные данные 2 кл.'!AF37))</f>
        <v xml:space="preserve"> </v>
      </c>
      <c r="AE37" s="119" t="str">
        <f>IF(A37=0," ",IF(ISBLANK('Первичные данные 2 кл.'!C37)=TRUE," ",AC37+AD37))</f>
        <v xml:space="preserve"> </v>
      </c>
      <c r="AF37" s="118" t="str">
        <f>IF(A37=0," ",IF(ISBLANK('Первичные данные 2 кл.'!C37)=TRUE," ",SUM('Первичные данные 2 кл.'!AG37:AH37)))</f>
        <v xml:space="preserve"> </v>
      </c>
      <c r="AG37" s="116" t="str">
        <f>IF(A37=0," ",IF(ISBLANK('Первичные данные 2 кл.'!C37)=TRUE," ",'Первичные данные 2 кл.'!AI37))</f>
        <v xml:space="preserve"> </v>
      </c>
      <c r="AH37" s="39" t="str">
        <f>IF(A37=0," ",IF(ISBLANK('Первичные данные 2 кл.'!C37)=TRUE," ",AF37+AG37))</f>
        <v xml:space="preserve"> </v>
      </c>
      <c r="AI37" s="116" t="str">
        <f>IF(A37=0," ",IF(ISBLANK('Первичные данные 2 кл.'!C37)=TRUE," ",SUM('Первичные данные 2 кл.'!AJ37:AK37)))</f>
        <v xml:space="preserve"> </v>
      </c>
      <c r="AJ37" s="116" t="str">
        <f>IF(A37=0," ",IF(ISBLANK('Первичные данные 2 кл.'!C37)=TRUE," ",'Первичные данные 2 кл.'!AL37))</f>
        <v xml:space="preserve"> </v>
      </c>
      <c r="AK37" s="39" t="str">
        <f>IF(A37=0," ",IF(ISBLANK('Первичные данные 2 кл.'!C37)=TRUE," ",AI37+AJ37))</f>
        <v xml:space="preserve"> </v>
      </c>
      <c r="AL37" s="116" t="str">
        <f>IF(A37=0," ",IF(ISBLANK('Первичные данные 2 кл.'!C37)=TRUE," ",SUM('Первичные данные 2 кл.'!AM37:AN37)))</f>
        <v xml:space="preserve"> </v>
      </c>
      <c r="AM37" s="116" t="str">
        <f>IF(A37=0," ",IF(ISBLANK('Первичные данные 2 кл.'!C37)=TRUE," ",'Первичные данные 2 кл.'!AO37))</f>
        <v xml:space="preserve"> </v>
      </c>
      <c r="AN37" s="119" t="str">
        <f>IF(A37=0," ",IF(ISBLANK('Первичные данные 2 кл.'!C37)=TRUE," ",AL37+AM37))</f>
        <v xml:space="preserve"> </v>
      </c>
    </row>
    <row r="38" spans="1:40" ht="11.25" customHeight="1" x14ac:dyDescent="0.2">
      <c r="A38" s="142">
        <f>'Первичные данные 2 кл.'!B38</f>
        <v>0</v>
      </c>
      <c r="B38" s="115" t="str">
        <f>IF(A38=0," ",IF(ISBLANK('Первичные данные 2 кл.'!C38)=TRUE," ",SUM('Первичные данные 2 кл.'!C38:D38)))</f>
        <v xml:space="preserve"> </v>
      </c>
      <c r="C38" s="116" t="str">
        <f>IF(A38=0," ",IF(ISBLANK('Первичные данные 2 кл.'!C38)=TRUE," ",'Первичные данные 2 кл.'!E38))</f>
        <v xml:space="preserve"> </v>
      </c>
      <c r="D38" s="39" t="str">
        <f>IF(A38=0," ",IF(ISBLANK('Первичные данные 2 кл.'!C38)=TRUE," ",B38+C38))</f>
        <v xml:space="preserve"> </v>
      </c>
      <c r="E38" s="116" t="str">
        <f>IF(A38=0," ",IF(ISBLANK('Первичные данные 2 кл.'!C38)=TRUE," ",SUM('Первичные данные 2 кл.'!F38:G38)))</f>
        <v xml:space="preserve"> </v>
      </c>
      <c r="F38" s="116" t="str">
        <f>IF(A38=0," ",IF(ISBLANK('Первичные данные 2 кл.'!C38)=TRUE," ",'Первичные данные 2 кл.'!H38))</f>
        <v xml:space="preserve"> </v>
      </c>
      <c r="G38" s="39" t="str">
        <f>IF(A38=0," ",IF(ISBLANK('Первичные данные 2 кл.'!C38)=TRUE," ",E38+F38))</f>
        <v xml:space="preserve"> </v>
      </c>
      <c r="H38" s="116" t="str">
        <f>IF(A38=0," ",IF(ISBLANK('Первичные данные 2 кл.'!C38)=TRUE," ",SUM('Первичные данные 2 кл.'!I38:J38)))</f>
        <v xml:space="preserve"> </v>
      </c>
      <c r="I38" s="116" t="str">
        <f>IF(A38=0," ",IF(ISBLANK('Первичные данные 2 кл.'!C38)=TRUE," ",'Первичные данные 2 кл.'!K38))</f>
        <v xml:space="preserve"> </v>
      </c>
      <c r="J38" s="119" t="str">
        <f>IF(A38=0," ",IF(ISBLANK('Первичные данные 2 кл.'!C38)=TRUE," ",H38+I38))</f>
        <v xml:space="preserve"> </v>
      </c>
      <c r="K38" s="115" t="str">
        <f>IF(A38=0," ",IF(ISBLANK('Первичные данные 2 кл.'!C38)=TRUE," ",SUM('Первичные данные 2 кл.'!L38:M38)))</f>
        <v xml:space="preserve"> </v>
      </c>
      <c r="L38" s="116" t="str">
        <f>IF(A38=0," ",IF(ISBLANK('Первичные данные 2 кл.'!C38)=TRUE," ",'Первичные данные 2 кл.'!N38))</f>
        <v xml:space="preserve"> </v>
      </c>
      <c r="M38" s="39" t="str">
        <f>IF(A38=0," ",IF(ISBLANK('Первичные данные 2 кл.'!C38)=TRUE," ",K38+L38))</f>
        <v xml:space="preserve"> </v>
      </c>
      <c r="N38" s="116" t="str">
        <f>IF(A38=0," ",IF(ISBLANK('Первичные данные 2 кл.'!C38)=TRUE," ",SUM('Первичные данные 2 кл.'!O38:P38)))</f>
        <v xml:space="preserve"> </v>
      </c>
      <c r="O38" s="116" t="str">
        <f>IF(A38=0," ",IF(ISBLANK('Первичные данные 2 кл.'!C38)=TRUE," ",'Первичные данные 2 кл.'!Q38))</f>
        <v xml:space="preserve"> </v>
      </c>
      <c r="P38" s="39" t="str">
        <f>IF(A38=0," ",IF(ISBLANK('Первичные данные 2 кл.'!C38)=TRUE," ",N38+O38))</f>
        <v xml:space="preserve"> </v>
      </c>
      <c r="Q38" s="116" t="str">
        <f>IF(A38=0," ",IF(ISBLANK('Первичные данные 2 кл.'!C38)=TRUE," ",SUM('Первичные данные 2 кл.'!R38:S38)))</f>
        <v xml:space="preserve"> </v>
      </c>
      <c r="R38" s="116" t="str">
        <f>IF(A38=0," ",IF(ISBLANK('Первичные данные 2 кл.'!C38)=TRUE," ",'Первичные данные 2 кл.'!T38))</f>
        <v xml:space="preserve"> </v>
      </c>
      <c r="S38" s="39" t="str">
        <f>IF(A38=0," ",IF(ISBLANK('Первичные данные 2 кл.'!C38)=TRUE," ",Q38+R38))</f>
        <v xml:space="preserve"> </v>
      </c>
      <c r="T38" s="116" t="str">
        <f>IF(A38=0," ",IF(ISBLANK('Первичные данные 2 кл.'!C38)=TRUE," ",SUM('Первичные данные 2 кл.'!U38:V38)))</f>
        <v xml:space="preserve"> </v>
      </c>
      <c r="U38" s="116" t="str">
        <f>IF(A38=0," ",IF(ISBLANK('Первичные данные 2 кл.'!C38)=TRUE," ",'Первичные данные 2 кл.'!W38))</f>
        <v xml:space="preserve"> </v>
      </c>
      <c r="V38" s="39" t="str">
        <f>IF(A38=0," ",IF(ISBLANK('Первичные данные 2 кл.'!C38)=TRUE," ",T38+U38))</f>
        <v xml:space="preserve"> </v>
      </c>
      <c r="W38" s="116" t="str">
        <f>IF(A38=0," ",IF(ISBLANK('Первичные данные 2 кл.'!C38)=TRUE," ",SUM('Первичные данные 2 кл.'!X38:Y38)))</f>
        <v xml:space="preserve"> </v>
      </c>
      <c r="X38" s="116" t="str">
        <f>IF(A38=0," ",IF(ISBLANK('Первичные данные 2 кл.'!C38)=TRUE," ",'Первичные данные 2 кл.'!Z38))</f>
        <v xml:space="preserve"> </v>
      </c>
      <c r="Y38" s="39" t="str">
        <f>IF(A38=0," ",IF(ISBLANK('Первичные данные 2 кл.'!C38)=TRUE," ",W38+X38))</f>
        <v xml:space="preserve"> </v>
      </c>
      <c r="Z38" s="116" t="str">
        <f>IF(A38=0," ",IF(ISBLANK('Первичные данные 2 кл.'!C38)=TRUE," ",SUM('Первичные данные 2 кл.'!AA38:AB38)))</f>
        <v xml:space="preserve"> </v>
      </c>
      <c r="AA38" s="116" t="str">
        <f>IF(A38=0," ",IF(ISBLANK('Первичные данные 2 кл.'!C38)=TRUE," ",'Первичные данные 2 кл.'!AC38))</f>
        <v xml:space="preserve"> </v>
      </c>
      <c r="AB38" s="39" t="str">
        <f>IF(A38=0," ",IF(ISBLANK('Первичные данные 2 кл.'!C38)=TRUE," ",Z38+AA38))</f>
        <v xml:space="preserve"> </v>
      </c>
      <c r="AC38" s="116" t="str">
        <f>IF(A38=0," ",IF(ISBLANK('Первичные данные 2 кл.'!C38)=TRUE," ",SUM('Первичные данные 2 кл.'!AD38:AE38)))</f>
        <v xml:space="preserve"> </v>
      </c>
      <c r="AD38" s="116" t="str">
        <f>IF(A38=0," ",IF(ISBLANK('Первичные данные 2 кл.'!C38)=TRUE," ",'Первичные данные 2 кл.'!AF38))</f>
        <v xml:space="preserve"> </v>
      </c>
      <c r="AE38" s="119" t="str">
        <f>IF(A38=0," ",IF(ISBLANK('Первичные данные 2 кл.'!C38)=TRUE," ",AC38+AD38))</f>
        <v xml:space="preserve"> </v>
      </c>
      <c r="AF38" s="118" t="str">
        <f>IF(A38=0," ",IF(ISBLANK('Первичные данные 2 кл.'!C38)=TRUE," ",SUM('Первичные данные 2 кл.'!AG38:AH38)))</f>
        <v xml:space="preserve"> </v>
      </c>
      <c r="AG38" s="116" t="str">
        <f>IF(A38=0," ",IF(ISBLANK('Первичные данные 2 кл.'!C38)=TRUE," ",'Первичные данные 2 кл.'!AI38))</f>
        <v xml:space="preserve"> </v>
      </c>
      <c r="AH38" s="39" t="str">
        <f>IF(A38=0," ",IF(ISBLANK('Первичные данные 2 кл.'!C38)=TRUE," ",AF38+AG38))</f>
        <v xml:space="preserve"> </v>
      </c>
      <c r="AI38" s="116" t="str">
        <f>IF(A38=0," ",IF(ISBLANK('Первичные данные 2 кл.'!C38)=TRUE," ",SUM('Первичные данные 2 кл.'!AJ38:AK38)))</f>
        <v xml:space="preserve"> </v>
      </c>
      <c r="AJ38" s="116" t="str">
        <f>IF(A38=0," ",IF(ISBLANK('Первичные данные 2 кл.'!C38)=TRUE," ",'Первичные данные 2 кл.'!AL38))</f>
        <v xml:space="preserve"> </v>
      </c>
      <c r="AK38" s="39" t="str">
        <f>IF(A38=0," ",IF(ISBLANK('Первичные данные 2 кл.'!C38)=TRUE," ",AI38+AJ38))</f>
        <v xml:space="preserve"> </v>
      </c>
      <c r="AL38" s="116" t="str">
        <f>IF(A38=0," ",IF(ISBLANK('Первичные данные 2 кл.'!C38)=TRUE," ",SUM('Первичные данные 2 кл.'!AM38:AN38)))</f>
        <v xml:space="preserve"> </v>
      </c>
      <c r="AM38" s="116" t="str">
        <f>IF(A38=0," ",IF(ISBLANK('Первичные данные 2 кл.'!C38)=TRUE," ",'Первичные данные 2 кл.'!AO38))</f>
        <v xml:space="preserve"> </v>
      </c>
      <c r="AN38" s="119" t="str">
        <f>IF(A38=0," ",IF(ISBLANK('Первичные данные 2 кл.'!C38)=TRUE," ",AL38+AM38))</f>
        <v xml:space="preserve"> </v>
      </c>
    </row>
    <row r="39" spans="1:40" ht="11.25" customHeight="1" x14ac:dyDescent="0.2">
      <c r="A39" s="142">
        <f>'Первичные данные 2 кл.'!B39</f>
        <v>0</v>
      </c>
      <c r="B39" s="115" t="str">
        <f>IF(A39=0," ",IF(ISBLANK('Первичные данные 2 кл.'!C39)=TRUE," ",SUM('Первичные данные 2 кл.'!C39:D39)))</f>
        <v xml:space="preserve"> </v>
      </c>
      <c r="C39" s="116" t="str">
        <f>IF(A39=0," ",IF(ISBLANK('Первичные данные 2 кл.'!C39)=TRUE," ",'Первичные данные 2 кл.'!E39))</f>
        <v xml:space="preserve"> </v>
      </c>
      <c r="D39" s="39" t="str">
        <f>IF(A39=0," ",IF(ISBLANK('Первичные данные 2 кл.'!C39)=TRUE," ",B39+C39))</f>
        <v xml:space="preserve"> </v>
      </c>
      <c r="E39" s="116" t="str">
        <f>IF(A39=0," ",IF(ISBLANK('Первичные данные 2 кл.'!C39)=TRUE," ",SUM('Первичные данные 2 кл.'!F39:G39)))</f>
        <v xml:space="preserve"> </v>
      </c>
      <c r="F39" s="116" t="str">
        <f>IF(A39=0," ",IF(ISBLANK('Первичные данные 2 кл.'!C39)=TRUE," ",'Первичные данные 2 кл.'!H39))</f>
        <v xml:space="preserve"> </v>
      </c>
      <c r="G39" s="39" t="str">
        <f>IF(A39=0," ",IF(ISBLANK('Первичные данные 2 кл.'!C39)=TRUE," ",E39+F39))</f>
        <v xml:space="preserve"> </v>
      </c>
      <c r="H39" s="116" t="str">
        <f>IF(A39=0," ",IF(ISBLANK('Первичные данные 2 кл.'!C39)=TRUE," ",SUM('Первичные данные 2 кл.'!I39:J39)))</f>
        <v xml:space="preserve"> </v>
      </c>
      <c r="I39" s="116" t="str">
        <f>IF(A39=0," ",IF(ISBLANK('Первичные данные 2 кл.'!C39)=TRUE," ",'Первичные данные 2 кл.'!K39))</f>
        <v xml:space="preserve"> </v>
      </c>
      <c r="J39" s="119" t="str">
        <f>IF(A39=0," ",IF(ISBLANK('Первичные данные 2 кл.'!C39)=TRUE," ",H39+I39))</f>
        <v xml:space="preserve"> </v>
      </c>
      <c r="K39" s="115" t="str">
        <f>IF(A39=0," ",IF(ISBLANK('Первичные данные 2 кл.'!C39)=TRUE," ",SUM('Первичные данные 2 кл.'!L39:M39)))</f>
        <v xml:space="preserve"> </v>
      </c>
      <c r="L39" s="116" t="str">
        <f>IF(A39=0," ",IF(ISBLANK('Первичные данные 2 кл.'!C39)=TRUE," ",'Первичные данные 2 кл.'!N39))</f>
        <v xml:space="preserve"> </v>
      </c>
      <c r="M39" s="39" t="str">
        <f>IF(A39=0," ",IF(ISBLANK('Первичные данные 2 кл.'!C39)=TRUE," ",K39+L39))</f>
        <v xml:space="preserve"> </v>
      </c>
      <c r="N39" s="116" t="str">
        <f>IF(A39=0," ",IF(ISBLANK('Первичные данные 2 кл.'!C39)=TRUE," ",SUM('Первичные данные 2 кл.'!O39:P39)))</f>
        <v xml:space="preserve"> </v>
      </c>
      <c r="O39" s="116" t="str">
        <f>IF(A39=0," ",IF(ISBLANK('Первичные данные 2 кл.'!C39)=TRUE," ",'Первичные данные 2 кл.'!Q39))</f>
        <v xml:space="preserve"> </v>
      </c>
      <c r="P39" s="39" t="str">
        <f>IF(A39=0," ",IF(ISBLANK('Первичные данные 2 кл.'!C39)=TRUE," ",N39+O39))</f>
        <v xml:space="preserve"> </v>
      </c>
      <c r="Q39" s="116" t="str">
        <f>IF(A39=0," ",IF(ISBLANK('Первичные данные 2 кл.'!C39)=TRUE," ",SUM('Первичные данные 2 кл.'!R39:S39)))</f>
        <v xml:space="preserve"> </v>
      </c>
      <c r="R39" s="116" t="str">
        <f>IF(A39=0," ",IF(ISBLANK('Первичные данные 2 кл.'!C39)=TRUE," ",'Первичные данные 2 кл.'!T39))</f>
        <v xml:space="preserve"> </v>
      </c>
      <c r="S39" s="39" t="str">
        <f>IF(A39=0," ",IF(ISBLANK('Первичные данные 2 кл.'!C39)=TRUE," ",Q39+R39))</f>
        <v xml:space="preserve"> </v>
      </c>
      <c r="T39" s="116" t="str">
        <f>IF(A39=0," ",IF(ISBLANK('Первичные данные 2 кл.'!C39)=TRUE," ",SUM('Первичные данные 2 кл.'!U39:V39)))</f>
        <v xml:space="preserve"> </v>
      </c>
      <c r="U39" s="116" t="str">
        <f>IF(A39=0," ",IF(ISBLANK('Первичные данные 2 кл.'!C39)=TRUE," ",'Первичные данные 2 кл.'!W39))</f>
        <v xml:space="preserve"> </v>
      </c>
      <c r="V39" s="39" t="str">
        <f>IF(A39=0," ",IF(ISBLANK('Первичные данные 2 кл.'!C39)=TRUE," ",T39+U39))</f>
        <v xml:space="preserve"> </v>
      </c>
      <c r="W39" s="116" t="str">
        <f>IF(A39=0," ",IF(ISBLANK('Первичные данные 2 кл.'!C39)=TRUE," ",SUM('Первичные данные 2 кл.'!X39:Y39)))</f>
        <v xml:space="preserve"> </v>
      </c>
      <c r="X39" s="116" t="str">
        <f>IF(A39=0," ",IF(ISBLANK('Первичные данные 2 кл.'!C39)=TRUE," ",'Первичные данные 2 кл.'!Z39))</f>
        <v xml:space="preserve"> </v>
      </c>
      <c r="Y39" s="39" t="str">
        <f>IF(A39=0," ",IF(ISBLANK('Первичные данные 2 кл.'!C39)=TRUE," ",W39+X39))</f>
        <v xml:space="preserve"> </v>
      </c>
      <c r="Z39" s="116" t="str">
        <f>IF(A39=0," ",IF(ISBLANK('Первичные данные 2 кл.'!C39)=TRUE," ",SUM('Первичные данные 2 кл.'!AA39:AB39)))</f>
        <v xml:space="preserve"> </v>
      </c>
      <c r="AA39" s="116" t="str">
        <f>IF(A39=0," ",IF(ISBLANK('Первичные данные 2 кл.'!C39)=TRUE," ",'Первичные данные 2 кл.'!AC39))</f>
        <v xml:space="preserve"> </v>
      </c>
      <c r="AB39" s="39" t="str">
        <f>IF(A39=0," ",IF(ISBLANK('Первичные данные 2 кл.'!C39)=TRUE," ",Z39+AA39))</f>
        <v xml:space="preserve"> </v>
      </c>
      <c r="AC39" s="116" t="str">
        <f>IF(A39=0," ",IF(ISBLANK('Первичные данные 2 кл.'!C39)=TRUE," ",SUM('Первичные данные 2 кл.'!AD39:AE39)))</f>
        <v xml:space="preserve"> </v>
      </c>
      <c r="AD39" s="116" t="str">
        <f>IF(A39=0," ",IF(ISBLANK('Первичные данные 2 кл.'!C39)=TRUE," ",'Первичные данные 2 кл.'!AF39))</f>
        <v xml:space="preserve"> </v>
      </c>
      <c r="AE39" s="119" t="str">
        <f>IF(A39=0," ",IF(ISBLANK('Первичные данные 2 кл.'!C39)=TRUE," ",AC39+AD39))</f>
        <v xml:space="preserve"> </v>
      </c>
      <c r="AF39" s="118" t="str">
        <f>IF(A39=0," ",IF(ISBLANK('Первичные данные 2 кл.'!C39)=TRUE," ",SUM('Первичные данные 2 кл.'!AG39:AH39)))</f>
        <v xml:space="preserve"> </v>
      </c>
      <c r="AG39" s="116" t="str">
        <f>IF(A39=0," ",IF(ISBLANK('Первичные данные 2 кл.'!C39)=TRUE," ",'Первичные данные 2 кл.'!AI39))</f>
        <v xml:space="preserve"> </v>
      </c>
      <c r="AH39" s="39" t="str">
        <f>IF(A39=0," ",IF(ISBLANK('Первичные данные 2 кл.'!C39)=TRUE," ",AF39+AG39))</f>
        <v xml:space="preserve"> </v>
      </c>
      <c r="AI39" s="116" t="str">
        <f>IF(A39=0," ",IF(ISBLANK('Первичные данные 2 кл.'!C39)=TRUE," ",SUM('Первичные данные 2 кл.'!AJ39:AK39)))</f>
        <v xml:space="preserve"> </v>
      </c>
      <c r="AJ39" s="116" t="str">
        <f>IF(A39=0," ",IF(ISBLANK('Первичные данные 2 кл.'!C39)=TRUE," ",'Первичные данные 2 кл.'!AL39))</f>
        <v xml:space="preserve"> </v>
      </c>
      <c r="AK39" s="39" t="str">
        <f>IF(A39=0," ",IF(ISBLANK('Первичные данные 2 кл.'!C39)=TRUE," ",AI39+AJ39))</f>
        <v xml:space="preserve"> </v>
      </c>
      <c r="AL39" s="116" t="str">
        <f>IF(A39=0," ",IF(ISBLANK('Первичные данные 2 кл.'!C39)=TRUE," ",SUM('Первичные данные 2 кл.'!AM39:AN39)))</f>
        <v xml:space="preserve"> </v>
      </c>
      <c r="AM39" s="116" t="str">
        <f>IF(A39=0," ",IF(ISBLANK('Первичные данные 2 кл.'!C39)=TRUE," ",'Первичные данные 2 кл.'!AO39))</f>
        <v xml:space="preserve"> </v>
      </c>
      <c r="AN39" s="119" t="str">
        <f>IF(A39=0," ",IF(ISBLANK('Первичные данные 2 кл.'!C39)=TRUE," ",AL39+AM39))</f>
        <v xml:space="preserve"> </v>
      </c>
    </row>
    <row r="40" spans="1:40" ht="11.25" customHeight="1" x14ac:dyDescent="0.2">
      <c r="A40" s="142">
        <f>'Первичные данные 2 кл.'!B40</f>
        <v>0</v>
      </c>
      <c r="B40" s="115" t="str">
        <f>IF(A40=0," ",IF(ISBLANK('Первичные данные 2 кл.'!C40)=TRUE," ",SUM('Первичные данные 2 кл.'!C40:D40)))</f>
        <v xml:space="preserve"> </v>
      </c>
      <c r="C40" s="116" t="str">
        <f>IF(A40=0," ",IF(ISBLANK('Первичные данные 2 кл.'!C40)=TRUE," ",'Первичные данные 2 кл.'!E40))</f>
        <v xml:space="preserve"> </v>
      </c>
      <c r="D40" s="39" t="str">
        <f>IF(A40=0," ",IF(ISBLANK('Первичные данные 2 кл.'!C40)=TRUE," ",B40+C40))</f>
        <v xml:space="preserve"> </v>
      </c>
      <c r="E40" s="116" t="str">
        <f>IF(A40=0," ",IF(ISBLANK('Первичные данные 2 кл.'!C40)=TRUE," ",SUM('Первичные данные 2 кл.'!F40:G40)))</f>
        <v xml:space="preserve"> </v>
      </c>
      <c r="F40" s="116" t="str">
        <f>IF(A40=0," ",IF(ISBLANK('Первичные данные 2 кл.'!C40)=TRUE," ",'Первичные данные 2 кл.'!H40))</f>
        <v xml:space="preserve"> </v>
      </c>
      <c r="G40" s="39" t="str">
        <f>IF(A40=0," ",IF(ISBLANK('Первичные данные 2 кл.'!C40)=TRUE," ",E40+F40))</f>
        <v xml:space="preserve"> </v>
      </c>
      <c r="H40" s="116" t="str">
        <f>IF(A40=0," ",IF(ISBLANK('Первичные данные 2 кл.'!C40)=TRUE," ",SUM('Первичные данные 2 кл.'!I40:J40)))</f>
        <v xml:space="preserve"> </v>
      </c>
      <c r="I40" s="116" t="str">
        <f>IF(A40=0," ",IF(ISBLANK('Первичные данные 2 кл.'!C40)=TRUE," ",'Первичные данные 2 кл.'!K40))</f>
        <v xml:space="preserve"> </v>
      </c>
      <c r="J40" s="119" t="str">
        <f>IF(A40=0," ",IF(ISBLANK('Первичные данные 2 кл.'!C40)=TRUE," ",H40+I40))</f>
        <v xml:space="preserve"> </v>
      </c>
      <c r="K40" s="115" t="str">
        <f>IF(A40=0," ",IF(ISBLANK('Первичные данные 2 кл.'!C40)=TRUE," ",SUM('Первичные данные 2 кл.'!L40:M40)))</f>
        <v xml:space="preserve"> </v>
      </c>
      <c r="L40" s="116" t="str">
        <f>IF(A40=0," ",IF(ISBLANK('Первичные данные 2 кл.'!C40)=TRUE," ",'Первичные данные 2 кл.'!N40))</f>
        <v xml:space="preserve"> </v>
      </c>
      <c r="M40" s="39" t="str">
        <f>IF(A40=0," ",IF(ISBLANK('Первичные данные 2 кл.'!C40)=TRUE," ",K40+L40))</f>
        <v xml:space="preserve"> </v>
      </c>
      <c r="N40" s="116" t="str">
        <f>IF(A40=0," ",IF(ISBLANK('Первичные данные 2 кл.'!C40)=TRUE," ",SUM('Первичные данные 2 кл.'!O40:P40)))</f>
        <v xml:space="preserve"> </v>
      </c>
      <c r="O40" s="116" t="str">
        <f>IF(A40=0," ",IF(ISBLANK('Первичные данные 2 кл.'!C40)=TRUE," ",'Первичные данные 2 кл.'!Q40))</f>
        <v xml:space="preserve"> </v>
      </c>
      <c r="P40" s="39" t="str">
        <f>IF(A40=0," ",IF(ISBLANK('Первичные данные 2 кл.'!C40)=TRUE," ",N40+O40))</f>
        <v xml:space="preserve"> </v>
      </c>
      <c r="Q40" s="116" t="str">
        <f>IF(A40=0," ",IF(ISBLANK('Первичные данные 2 кл.'!C40)=TRUE," ",SUM('Первичные данные 2 кл.'!R40:S40)))</f>
        <v xml:space="preserve"> </v>
      </c>
      <c r="R40" s="116" t="str">
        <f>IF(A40=0," ",IF(ISBLANK('Первичные данные 2 кл.'!C40)=TRUE," ",'Первичные данные 2 кл.'!T40))</f>
        <v xml:space="preserve"> </v>
      </c>
      <c r="S40" s="39" t="str">
        <f>IF(A40=0," ",IF(ISBLANK('Первичные данные 2 кл.'!C40)=TRUE," ",Q40+R40))</f>
        <v xml:space="preserve"> </v>
      </c>
      <c r="T40" s="116" t="str">
        <f>IF(A40=0," ",IF(ISBLANK('Первичные данные 2 кл.'!C40)=TRUE," ",SUM('Первичные данные 2 кл.'!U40:V40)))</f>
        <v xml:space="preserve"> </v>
      </c>
      <c r="U40" s="116" t="str">
        <f>IF(A40=0," ",IF(ISBLANK('Первичные данные 2 кл.'!C40)=TRUE," ",'Первичные данные 2 кл.'!W40))</f>
        <v xml:space="preserve"> </v>
      </c>
      <c r="V40" s="39" t="str">
        <f>IF(A40=0," ",IF(ISBLANK('Первичные данные 2 кл.'!C40)=TRUE," ",T40+U40))</f>
        <v xml:space="preserve"> </v>
      </c>
      <c r="W40" s="116" t="str">
        <f>IF(A40=0," ",IF(ISBLANK('Первичные данные 2 кл.'!C40)=TRUE," ",SUM('Первичные данные 2 кл.'!X40:Y40)))</f>
        <v xml:space="preserve"> </v>
      </c>
      <c r="X40" s="116" t="str">
        <f>IF(A40=0," ",IF(ISBLANK('Первичные данные 2 кл.'!C40)=TRUE," ",'Первичные данные 2 кл.'!Z40))</f>
        <v xml:space="preserve"> </v>
      </c>
      <c r="Y40" s="39" t="str">
        <f>IF(A40=0," ",IF(ISBLANK('Первичные данные 2 кл.'!C40)=TRUE," ",W40+X40))</f>
        <v xml:space="preserve"> </v>
      </c>
      <c r="Z40" s="116" t="str">
        <f>IF(A40=0," ",IF(ISBLANK('Первичные данные 2 кл.'!C40)=TRUE," ",SUM('Первичные данные 2 кл.'!AA40:AB40)))</f>
        <v xml:space="preserve"> </v>
      </c>
      <c r="AA40" s="116" t="str">
        <f>IF(A40=0," ",IF(ISBLANK('Первичные данные 2 кл.'!C40)=TRUE," ",'Первичные данные 2 кл.'!AC40))</f>
        <v xml:space="preserve"> </v>
      </c>
      <c r="AB40" s="39" t="str">
        <f>IF(A40=0," ",IF(ISBLANK('Первичные данные 2 кл.'!C40)=TRUE," ",Z40+AA40))</f>
        <v xml:space="preserve"> </v>
      </c>
      <c r="AC40" s="116" t="str">
        <f>IF(A40=0," ",IF(ISBLANK('Первичные данные 2 кл.'!C40)=TRUE," ",SUM('Первичные данные 2 кл.'!AD40:AE40)))</f>
        <v xml:space="preserve"> </v>
      </c>
      <c r="AD40" s="116" t="str">
        <f>IF(A40=0," ",IF(ISBLANK('Первичные данные 2 кл.'!C40)=TRUE," ",'Первичные данные 2 кл.'!AF40))</f>
        <v xml:space="preserve"> </v>
      </c>
      <c r="AE40" s="119" t="str">
        <f>IF(A40=0," ",IF(ISBLANK('Первичные данные 2 кл.'!C40)=TRUE," ",AC40+AD40))</f>
        <v xml:space="preserve"> </v>
      </c>
      <c r="AF40" s="118" t="str">
        <f>IF(A40=0," ",IF(ISBLANK('Первичные данные 2 кл.'!C40)=TRUE," ",SUM('Первичные данные 2 кл.'!AG40:AH40)))</f>
        <v xml:space="preserve"> </v>
      </c>
      <c r="AG40" s="116" t="str">
        <f>IF(A40=0," ",IF(ISBLANK('Первичные данные 2 кл.'!C40)=TRUE," ",'Первичные данные 2 кл.'!AI40))</f>
        <v xml:space="preserve"> </v>
      </c>
      <c r="AH40" s="39" t="str">
        <f>IF(A40=0," ",IF(ISBLANK('Первичные данные 2 кл.'!C40)=TRUE," ",AF40+AG40))</f>
        <v xml:space="preserve"> </v>
      </c>
      <c r="AI40" s="116" t="str">
        <f>IF(A40=0," ",IF(ISBLANK('Первичные данные 2 кл.'!C40)=TRUE," ",SUM('Первичные данные 2 кл.'!AJ40:AK40)))</f>
        <v xml:space="preserve"> </v>
      </c>
      <c r="AJ40" s="116" t="str">
        <f>IF(A40=0," ",IF(ISBLANK('Первичные данные 2 кл.'!C40)=TRUE," ",'Первичные данные 2 кл.'!AL40))</f>
        <v xml:space="preserve"> </v>
      </c>
      <c r="AK40" s="39" t="str">
        <f>IF(A40=0," ",IF(ISBLANK('Первичные данные 2 кл.'!C40)=TRUE," ",AI40+AJ40))</f>
        <v xml:space="preserve"> </v>
      </c>
      <c r="AL40" s="116" t="str">
        <f>IF(A40=0," ",IF(ISBLANK('Первичные данные 2 кл.'!C40)=TRUE," ",SUM('Первичные данные 2 кл.'!AM40:AN40)))</f>
        <v xml:space="preserve"> </v>
      </c>
      <c r="AM40" s="116" t="str">
        <f>IF(A40=0," ",IF(ISBLANK('Первичные данные 2 кл.'!C40)=TRUE," ",'Первичные данные 2 кл.'!AO40))</f>
        <v xml:space="preserve"> </v>
      </c>
      <c r="AN40" s="119" t="str">
        <f>IF(A40=0," ",IF(ISBLANK('Первичные данные 2 кл.'!C40)=TRUE," ",AL40+AM40))</f>
        <v xml:space="preserve"> </v>
      </c>
    </row>
    <row r="41" spans="1:40" x14ac:dyDescent="0.2">
      <c r="A41" s="94" t="s">
        <v>59</v>
      </c>
      <c r="C41" s="173" t="s">
        <v>65</v>
      </c>
      <c r="D41" t="s">
        <v>66</v>
      </c>
    </row>
    <row r="42" spans="1:40" x14ac:dyDescent="0.2">
      <c r="C42" s="95" t="s">
        <v>65</v>
      </c>
      <c r="D42" t="s">
        <v>67</v>
      </c>
      <c r="H42" s="175"/>
      <c r="I42" s="175"/>
      <c r="J42" s="175"/>
      <c r="K42" s="175"/>
    </row>
    <row r="43" spans="1:40" x14ac:dyDescent="0.2">
      <c r="A43" s="174"/>
      <c r="B43" s="175"/>
      <c r="C43" s="172"/>
      <c r="D43" s="175"/>
      <c r="E43" s="175"/>
      <c r="F43" s="175"/>
      <c r="G43" s="175"/>
      <c r="H43" s="175"/>
      <c r="I43" s="175"/>
      <c r="J43" s="175"/>
      <c r="K43" s="175"/>
    </row>
  </sheetData>
  <sheetProtection password="CF36" sheet="1" formatCells="0" formatColumns="0" formatRows="0"/>
  <mergeCells count="24">
    <mergeCell ref="AC3:AE3"/>
    <mergeCell ref="H3:J3"/>
    <mergeCell ref="AF2:AN2"/>
    <mergeCell ref="W4:Y4"/>
    <mergeCell ref="Z4:AB4"/>
    <mergeCell ref="Q4:S4"/>
    <mergeCell ref="AF4:AH4"/>
    <mergeCell ref="AI4:AK4"/>
    <mergeCell ref="A1:AO1"/>
    <mergeCell ref="A2:A3"/>
    <mergeCell ref="AL4:AN4"/>
    <mergeCell ref="B2:J2"/>
    <mergeCell ref="B3:G3"/>
    <mergeCell ref="T4:V4"/>
    <mergeCell ref="AF3:AN3"/>
    <mergeCell ref="A4:A5"/>
    <mergeCell ref="B4:D4"/>
    <mergeCell ref="E4:G4"/>
    <mergeCell ref="H4:J4"/>
    <mergeCell ref="K4:M4"/>
    <mergeCell ref="N4:P4"/>
    <mergeCell ref="K2:AE2"/>
    <mergeCell ref="AC4:AE4"/>
    <mergeCell ref="K3:AB3"/>
  </mergeCells>
  <phoneticPr fontId="3" type="noConversion"/>
  <conditionalFormatting sqref="C43">
    <cfRule type="cellIs" dxfId="349" priority="6" operator="equal">
      <formula>2</formula>
    </cfRule>
  </conditionalFormatting>
  <conditionalFormatting sqref="E6:E40 B6:B40 AL6:AL40 AI6:AI40 AF6:AF40 AC6:AC40 Z6:Z40 W6:W40 T6:T40 Q6:Q40 N6:N40 K6:K40 H6:H40">
    <cfRule type="cellIs" dxfId="348" priority="60" operator="lessThan">
      <formula>3</formula>
    </cfRule>
    <cfRule type="cellIs" dxfId="347" priority="61" operator="greaterThan">
      <formula>2</formula>
    </cfRule>
  </conditionalFormatting>
  <conditionalFormatting sqref="F6:F40 C6:C40 AM6:AM40 AJ6:AJ40 AG6:AG40 AD6:AD40 AA6:AA40 X6:X40 U6:U40 R6:R40 O6:O40 L6:L40 I6:I40">
    <cfRule type="cellIs" dxfId="346" priority="32" operator="lessThan">
      <formula>2</formula>
    </cfRule>
    <cfRule type="cellIs" dxfId="345" priority="33" operator="equal">
      <formula>2</formula>
    </cfRule>
  </conditionalFormatting>
  <conditionalFormatting sqref="A6:A40">
    <cfRule type="cellIs" dxfId="344" priority="69" stopIfTrue="1" operator="equal">
      <formula>0</formula>
    </cfRule>
  </conditionalFormatting>
  <conditionalFormatting sqref="C41">
    <cfRule type="cellIs" dxfId="343" priority="3" operator="equal">
      <formula>0</formula>
    </cfRule>
    <cfRule type="cellIs" dxfId="342" priority="4" operator="equal">
      <formula>1</formula>
    </cfRule>
  </conditionalFormatting>
  <conditionalFormatting sqref="C42">
    <cfRule type="cellIs" dxfId="341" priority="1" operator="equal">
      <formula>0</formula>
    </cfRule>
    <cfRule type="cellIs" dxfId="340" priority="2" operator="equal">
      <formula>1</formula>
    </cfRule>
  </conditionalFormatting>
  <pageMargins left="0.23622047244094491" right="0.23622047244094491" top="0.15748031496062992" bottom="0.15748031496062992" header="0.31496062992125984" footer="0.31496062992125984"/>
  <pageSetup paperSize="9" orientation="landscape" horizontalDpi="4294967293" verticalDpi="4294967293" r:id="rId1"/>
  <headerFooter alignWithMargins="0"/>
  <ignoredErrors>
    <ignoredError sqref="B6:B40" formulaRange="1"/>
    <ignoredError sqref="D35:AN35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002060"/>
  </sheetPr>
  <dimension ref="A1:O47"/>
  <sheetViews>
    <sheetView workbookViewId="0">
      <selection sqref="A1:O1"/>
    </sheetView>
  </sheetViews>
  <sheetFormatPr defaultColWidth="11.42578125" defaultRowHeight="12.75" x14ac:dyDescent="0.2"/>
  <cols>
    <col min="1" max="1" width="21.140625" style="62" customWidth="1"/>
    <col min="2" max="14" width="7.7109375" style="46" customWidth="1"/>
    <col min="15" max="15" width="10.5703125" style="46" customWidth="1"/>
    <col min="16" max="16384" width="11.42578125" style="46"/>
  </cols>
  <sheetData>
    <row r="1" spans="1:15" ht="16.5" thickBot="1" x14ac:dyDescent="0.3">
      <c r="A1" s="365" t="s">
        <v>75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</row>
    <row r="2" spans="1:15" ht="11.1" customHeight="1" x14ac:dyDescent="0.25">
      <c r="A2" s="366" t="s">
        <v>37</v>
      </c>
      <c r="B2" s="370" t="s">
        <v>18</v>
      </c>
      <c r="C2" s="371"/>
      <c r="D2" s="372"/>
      <c r="E2" s="370" t="s">
        <v>19</v>
      </c>
      <c r="F2" s="371"/>
      <c r="G2" s="371"/>
      <c r="H2" s="371"/>
      <c r="I2" s="371"/>
      <c r="J2" s="371"/>
      <c r="K2" s="371"/>
      <c r="L2" s="370" t="s">
        <v>34</v>
      </c>
      <c r="M2" s="371"/>
      <c r="N2" s="371"/>
      <c r="O2" s="368" t="s">
        <v>72</v>
      </c>
    </row>
    <row r="3" spans="1:15" s="67" customFormat="1" ht="11.1" customHeight="1" x14ac:dyDescent="0.2">
      <c r="A3" s="367"/>
      <c r="B3" s="373" t="s">
        <v>32</v>
      </c>
      <c r="C3" s="374"/>
      <c r="D3" s="65" t="s">
        <v>33</v>
      </c>
      <c r="E3" s="373" t="s">
        <v>32</v>
      </c>
      <c r="F3" s="374"/>
      <c r="G3" s="374"/>
      <c r="H3" s="374"/>
      <c r="I3" s="374"/>
      <c r="J3" s="374"/>
      <c r="K3" s="66" t="s">
        <v>33</v>
      </c>
      <c r="L3" s="373" t="s">
        <v>33</v>
      </c>
      <c r="M3" s="374"/>
      <c r="N3" s="374"/>
      <c r="O3" s="369"/>
    </row>
    <row r="4" spans="1:15" ht="36.75" customHeight="1" x14ac:dyDescent="0.2">
      <c r="A4" s="47" t="s">
        <v>1</v>
      </c>
      <c r="B4" s="48" t="s">
        <v>39</v>
      </c>
      <c r="C4" s="49" t="s">
        <v>3</v>
      </c>
      <c r="D4" s="50" t="s">
        <v>13</v>
      </c>
      <c r="E4" s="48" t="s">
        <v>4</v>
      </c>
      <c r="F4" s="49" t="s">
        <v>5</v>
      </c>
      <c r="G4" s="49" t="s">
        <v>6</v>
      </c>
      <c r="H4" s="49" t="s">
        <v>20</v>
      </c>
      <c r="I4" s="49" t="s">
        <v>21</v>
      </c>
      <c r="J4" s="49" t="s">
        <v>8</v>
      </c>
      <c r="K4" s="49" t="s">
        <v>17</v>
      </c>
      <c r="L4" s="48" t="s">
        <v>14</v>
      </c>
      <c r="M4" s="49" t="s">
        <v>15</v>
      </c>
      <c r="N4" s="49" t="s">
        <v>16</v>
      </c>
      <c r="O4" s="369"/>
    </row>
    <row r="5" spans="1:15" ht="11.1" customHeight="1" x14ac:dyDescent="0.2">
      <c r="A5" s="52" t="str">
        <f>'инд. оценки 2 кл.'!A6</f>
        <v>Афонина Виктория</v>
      </c>
      <c r="B5" s="53">
        <f>IF(A5=0," ",IF(ISBLANK('Первичные данные 2 кл.'!C6)=TRUE," ",IF('инд. оценки 2 кл.'!B6&gt;2,IF('инд. оценки 2 кл.'!C6=2,1,2),IF('инд. оценки 2 кл.'!C6=2,3,4))))</f>
        <v>4</v>
      </c>
      <c r="C5" s="54">
        <f>IF(A5=0," ",IF(ISBLANK('Первичные данные 2 кл.'!C6)=TRUE," ",IF('инд. оценки 2 кл.'!E6&gt;2,IF('инд. оценки 2 кл.'!F6=2,1,2),IF('инд. оценки 2 кл.'!F6=2,3,4))))</f>
        <v>4</v>
      </c>
      <c r="D5" s="55">
        <f>IF(A5=0," ",IF(ISBLANK('Первичные данные 2 кл.'!C6)=TRUE," ",IF('инд. оценки 2 кл.'!H6&gt;2,IF('инд. оценки 2 кл.'!I6=2,1,2),IF('инд. оценки 2 кл.'!I6=2,3,4))))</f>
        <v>4</v>
      </c>
      <c r="E5" s="53">
        <f>IF(A5=0," ",IF(ISBLANK('Первичные данные 2 кл.'!C6)=TRUE," ",IF('инд. оценки 2 кл.'!K6&gt;2,IF('инд. оценки 2 кл.'!L6=2,1,2),IF('инд. оценки 2 кл.'!L6=2,3,4))))</f>
        <v>4</v>
      </c>
      <c r="F5" s="54">
        <f>IF(A5=0," ",IF(ISBLANK('Первичные данные 2 кл.'!C6)=TRUE," ",IF('инд. оценки 2 кл.'!N6&gt;2,IF('инд. оценки 2 кл.'!O6=2,1,2),IF('инд. оценки 2 кл.'!O6=2,3,4))))</f>
        <v>4</v>
      </c>
      <c r="G5" s="54">
        <f>IF(A5=0," ",IF(ISBLANK('Первичные данные 2 кл.'!C6)=TRUE," ",IF('инд. оценки 2 кл.'!Q6&gt;2,IF('инд. оценки 2 кл.'!R6=2,1,2),IF('инд. оценки 2 кл.'!R6=2,3,4))))</f>
        <v>4</v>
      </c>
      <c r="H5" s="54">
        <f>IF(A5=0," ",IF(ISBLANK('Первичные данные 2 кл.'!C6)=TRUE," ",IF('инд. оценки 2 кл.'!T6&gt;2,IF('инд. оценки 2 кл.'!U6=2,1,2),IF('инд. оценки 2 кл.'!U6=2,3,4))))</f>
        <v>4</v>
      </c>
      <c r="I5" s="54">
        <f>IF(A5=0," ",IF(ISBLANK('Первичные данные 2 кл.'!C6)=TRUE," ",IF('инд. оценки 2 кл.'!W6&gt;2,IF('инд. оценки 2 кл.'!X6=2,1,2),IF('инд. оценки 2 кл.'!X6=2,3,4))))</f>
        <v>4</v>
      </c>
      <c r="J5" s="54">
        <f>IF(A5=0," ",IF(ISBLANK('Первичные данные 2 кл.'!C6)=TRUE," ",IF('инд. оценки 2 кл.'!Z6&gt;2,IF('инд. оценки 2 кл.'!AA6=2,1,2),IF('инд. оценки 2 кл.'!AA6=2,3,4))))</f>
        <v>4</v>
      </c>
      <c r="K5" s="54">
        <f>IF(A5=0," ",IF(ISBLANK('Первичные данные 2 кл.'!C6)=TRUE," ",IF('инд. оценки 2 кл.'!AC6&gt;2,IF('инд. оценки 2 кл.'!AD6=2,1,2),IF('инд. оценки 2 кл.'!AD6=2,3,4))))</f>
        <v>2</v>
      </c>
      <c r="L5" s="53">
        <f>IF(A5=0," ",IF(ISBLANK('Первичные данные 2 кл.'!C6)=TRUE," ",IF('инд. оценки 2 кл.'!AF6&gt;2,IF('инд. оценки 2 кл.'!AG6=2,1,2),IF('инд. оценки 2 кл.'!AG6=2,3,4))))</f>
        <v>4</v>
      </c>
      <c r="M5" s="54">
        <f>IF(A5=0," ",IF(ISBLANK('Первичные данные 2 кл.'!C6)=TRUE," ",IF('инд. оценки 2 кл.'!AI6&gt;2,IF('инд. оценки 2 кл.'!AJ6=2,1,2),IF('инд. оценки 2 кл.'!AJ6=2,3,4))))</f>
        <v>4</v>
      </c>
      <c r="N5" s="54">
        <f>IF(A5=0," ",IF(ISBLANK('Первичные данные 2 кл.'!C6)=TRUE," ",IF('инд. оценки 2 кл.'!AL6&gt;2,IF('инд. оценки 2 кл.'!AM6=2,1,2),IF('инд. оценки 2 кл.'!AM6=2,3,4))))</f>
        <v>4</v>
      </c>
      <c r="O5" s="51">
        <f>IF(A5=0," ",IF(ISBLANK('Первичные данные 2 кл.'!C6)=TRUE," ",MODE(B5:N5)))</f>
        <v>4</v>
      </c>
    </row>
    <row r="6" spans="1:15" ht="11.1" customHeight="1" x14ac:dyDescent="0.2">
      <c r="A6" s="52" t="str">
        <f>'инд. оценки 2 кл.'!A7</f>
        <v>Байков Егор</v>
      </c>
      <c r="B6" s="53">
        <f>IF(A6=0," ",IF(ISBLANK('Первичные данные 2 кл.'!C7)=TRUE," ",IF('инд. оценки 2 кл.'!B7&gt;2,IF('инд. оценки 2 кл.'!C7=2,1,2),IF('инд. оценки 2 кл.'!C7=2,3,4))))</f>
        <v>4</v>
      </c>
      <c r="C6" s="54">
        <f>IF(A6=0," ",IF(ISBLANK('Первичные данные 2 кл.'!C7)=TRUE," ",IF('инд. оценки 2 кл.'!E7&gt;2,IF('инд. оценки 2 кл.'!F7=2,1,2),IF('инд. оценки 2 кл.'!F7=2,3,4))))</f>
        <v>4</v>
      </c>
      <c r="D6" s="55">
        <f>IF(A6=0," ",IF(ISBLANK('Первичные данные 2 кл.'!C7)=TRUE," ",IF('инд. оценки 2 кл.'!H7&gt;2,IF('инд. оценки 2 кл.'!I7=2,1,2),IF('инд. оценки 2 кл.'!I7=2,3,4))))</f>
        <v>4</v>
      </c>
      <c r="E6" s="53">
        <f>IF(A6=0," ",IF(ISBLANK('Первичные данные 2 кл.'!C7)=TRUE," ",IF('инд. оценки 2 кл.'!K7&gt;2,IF('инд. оценки 2 кл.'!L7=2,1,2),IF('инд. оценки 2 кл.'!L7=2,3,4))))</f>
        <v>4</v>
      </c>
      <c r="F6" s="54">
        <f>IF(A6=0," ",IF(ISBLANK('Первичные данные 2 кл.'!C7)=TRUE," ",IF('инд. оценки 2 кл.'!N7&gt;2,IF('инд. оценки 2 кл.'!O7=2,1,2),IF('инд. оценки 2 кл.'!O7=2,3,4))))</f>
        <v>4</v>
      </c>
      <c r="G6" s="54">
        <f>IF(A6=0," ",IF(ISBLANK('Первичные данные 2 кл.'!C7)=TRUE," ",IF('инд. оценки 2 кл.'!Q7&gt;2,IF('инд. оценки 2 кл.'!R7=2,1,2),IF('инд. оценки 2 кл.'!R7=2,3,4))))</f>
        <v>4</v>
      </c>
      <c r="H6" s="54">
        <f>IF(A6=0," ",IF(ISBLANK('Первичные данные 2 кл.'!C7)=TRUE," ",IF('инд. оценки 2 кл.'!T7&gt;2,IF('инд. оценки 2 кл.'!U7=2,1,2),IF('инд. оценки 2 кл.'!U7=2,3,4))))</f>
        <v>4</v>
      </c>
      <c r="I6" s="54">
        <f>IF(A6=0," ",IF(ISBLANK('Первичные данные 2 кл.'!C7)=TRUE," ",IF('инд. оценки 2 кл.'!W7&gt;2,IF('инд. оценки 2 кл.'!X7=2,1,2),IF('инд. оценки 2 кл.'!X7=2,3,4))))</f>
        <v>4</v>
      </c>
      <c r="J6" s="54">
        <f>IF(A6=0," ",IF(ISBLANK('Первичные данные 2 кл.'!C7)=TRUE," ",IF('инд. оценки 2 кл.'!Z7&gt;2,IF('инд. оценки 2 кл.'!AA7=2,1,2),IF('инд. оценки 2 кл.'!AA7=2,3,4))))</f>
        <v>3</v>
      </c>
      <c r="K6" s="54">
        <f>IF(A6=0," ",IF(ISBLANK('Первичные данные 2 кл.'!C7)=TRUE," ",IF('инд. оценки 2 кл.'!AC7&gt;2,IF('инд. оценки 2 кл.'!AD7=2,1,2),IF('инд. оценки 2 кл.'!AD7=2,3,4))))</f>
        <v>4</v>
      </c>
      <c r="L6" s="53">
        <f>IF(A6=0," ",IF(ISBLANK('Первичные данные 2 кл.'!C7)=TRUE," ",IF('инд. оценки 2 кл.'!AF7&gt;2,IF('инд. оценки 2 кл.'!AG7=2,1,2),IF('инд. оценки 2 кл.'!AG7=2,3,4))))</f>
        <v>4</v>
      </c>
      <c r="M6" s="54">
        <f>IF(A6=0," ",IF(ISBLANK('Первичные данные 2 кл.'!C7)=TRUE," ",IF('инд. оценки 2 кл.'!AI7&gt;2,IF('инд. оценки 2 кл.'!AJ7=2,1,2),IF('инд. оценки 2 кл.'!AJ7=2,3,4))))</f>
        <v>4</v>
      </c>
      <c r="N6" s="54">
        <f>IF(A6=0," ",IF(ISBLANK('Первичные данные 2 кл.'!C7)=TRUE," ",IF('инд. оценки 2 кл.'!AL7&gt;2,IF('инд. оценки 2 кл.'!AM7=2,1,2),IF('инд. оценки 2 кл.'!AM7=2,3,4))))</f>
        <v>4</v>
      </c>
      <c r="O6" s="51">
        <f>IF(A6=0," ",IF(ISBLANK('Первичные данные 2 кл.'!C7)=TRUE," ",MODE(B6:N6)))</f>
        <v>4</v>
      </c>
    </row>
    <row r="7" spans="1:15" ht="11.1" customHeight="1" x14ac:dyDescent="0.2">
      <c r="A7" s="52" t="str">
        <f>'инд. оценки 2 кл.'!A8</f>
        <v>Боклаганич Артем</v>
      </c>
      <c r="B7" s="53">
        <f>IF(A7=0," ",IF(ISBLANK('Первичные данные 2 кл.'!C8)=TRUE," ",IF('инд. оценки 2 кл.'!B8&gt;2,IF('инд. оценки 2 кл.'!C8=2,1,2),IF('инд. оценки 2 кл.'!C8=2,3,4))))</f>
        <v>4</v>
      </c>
      <c r="C7" s="54">
        <f>IF(A7=0," ",IF(ISBLANK('Первичные данные 2 кл.'!C8)=TRUE," ",IF('инд. оценки 2 кл.'!E8&gt;2,IF('инд. оценки 2 кл.'!F8=2,1,2),IF('инд. оценки 2 кл.'!F8=2,3,4))))</f>
        <v>4</v>
      </c>
      <c r="D7" s="55">
        <f>IF(A7=0," ",IF(ISBLANK('Первичные данные 2 кл.'!C8)=TRUE," ",IF('инд. оценки 2 кл.'!H8&gt;2,IF('инд. оценки 2 кл.'!I8=2,1,2),IF('инд. оценки 2 кл.'!I8=2,3,4))))</f>
        <v>4</v>
      </c>
      <c r="E7" s="53">
        <f>IF(A7=0," ",IF(ISBLANK('Первичные данные 2 кл.'!C8)=TRUE," ",IF('инд. оценки 2 кл.'!K8&gt;2,IF('инд. оценки 2 кл.'!L8=2,1,2),IF('инд. оценки 2 кл.'!L8=2,3,4))))</f>
        <v>4</v>
      </c>
      <c r="F7" s="54">
        <f>IF(A7=0," ",IF(ISBLANK('Первичные данные 2 кл.'!C8)=TRUE," ",IF('инд. оценки 2 кл.'!N8&gt;2,IF('инд. оценки 2 кл.'!O8=2,1,2),IF('инд. оценки 2 кл.'!O8=2,3,4))))</f>
        <v>4</v>
      </c>
      <c r="G7" s="54">
        <f>IF(A7=0," ",IF(ISBLANK('Первичные данные 2 кл.'!C8)=TRUE," ",IF('инд. оценки 2 кл.'!Q8&gt;2,IF('инд. оценки 2 кл.'!R8=2,1,2),IF('инд. оценки 2 кл.'!R8=2,3,4))))</f>
        <v>4</v>
      </c>
      <c r="H7" s="54">
        <f>IF(A7=0," ",IF(ISBLANK('Первичные данные 2 кл.'!C8)=TRUE," ",IF('инд. оценки 2 кл.'!T8&gt;2,IF('инд. оценки 2 кл.'!U8=2,1,2),IF('инд. оценки 2 кл.'!U8=2,3,4))))</f>
        <v>4</v>
      </c>
      <c r="I7" s="54">
        <f>IF(A7=0," ",IF(ISBLANK('Первичные данные 2 кл.'!C8)=TRUE," ",IF('инд. оценки 2 кл.'!W8&gt;2,IF('инд. оценки 2 кл.'!X8=2,1,2),IF('инд. оценки 2 кл.'!X8=2,3,4))))</f>
        <v>4</v>
      </c>
      <c r="J7" s="54">
        <f>IF(A7=0," ",IF(ISBLANK('Первичные данные 2 кл.'!C8)=TRUE," ",IF('инд. оценки 2 кл.'!Z8&gt;2,IF('инд. оценки 2 кл.'!AA8=2,1,2),IF('инд. оценки 2 кл.'!AA8=2,3,4))))</f>
        <v>4</v>
      </c>
      <c r="K7" s="54">
        <f>IF(A7=0," ",IF(ISBLANK('Первичные данные 2 кл.'!C8)=TRUE," ",IF('инд. оценки 2 кл.'!AC8&gt;2,IF('инд. оценки 2 кл.'!AD8=2,1,2),IF('инд. оценки 2 кл.'!AD8=2,3,4))))</f>
        <v>4</v>
      </c>
      <c r="L7" s="53">
        <f>IF(A7=0," ",IF(ISBLANK('Первичные данные 2 кл.'!C8)=TRUE," ",IF('инд. оценки 2 кл.'!AF8&gt;2,IF('инд. оценки 2 кл.'!AG8=2,1,2),IF('инд. оценки 2 кл.'!AG8=2,3,4))))</f>
        <v>4</v>
      </c>
      <c r="M7" s="54">
        <f>IF(A7=0," ",IF(ISBLANK('Первичные данные 2 кл.'!C8)=TRUE," ",IF('инд. оценки 2 кл.'!AI8&gt;2,IF('инд. оценки 2 кл.'!AJ8=2,1,2),IF('инд. оценки 2 кл.'!AJ8=2,3,4))))</f>
        <v>4</v>
      </c>
      <c r="N7" s="54">
        <f>IF(A7=0," ",IF(ISBLANK('Первичные данные 2 кл.'!C8)=TRUE," ",IF('инд. оценки 2 кл.'!AL8&gt;2,IF('инд. оценки 2 кл.'!AM8=2,1,2),IF('инд. оценки 2 кл.'!AM8=2,3,4))))</f>
        <v>2</v>
      </c>
      <c r="O7" s="51">
        <f>IF(A7=0," ",IF(ISBLANK('Первичные данные 2 кл.'!C8)=TRUE," ",MODE(B7:N7)))</f>
        <v>4</v>
      </c>
    </row>
    <row r="8" spans="1:15" ht="11.1" customHeight="1" x14ac:dyDescent="0.2">
      <c r="A8" s="52" t="str">
        <f>'инд. оценки 2 кл.'!A9</f>
        <v>Бутакова Мария</v>
      </c>
      <c r="B8" s="53">
        <f>IF(A8=0," ",IF(ISBLANK('Первичные данные 2 кл.'!C9)=TRUE," ",IF('инд. оценки 2 кл.'!B9&gt;2,IF('инд. оценки 2 кл.'!C9=2,1,2),IF('инд. оценки 2 кл.'!C9=2,3,4))))</f>
        <v>4</v>
      </c>
      <c r="C8" s="54">
        <f>IF(A8=0," ",IF(ISBLANK('Первичные данные 2 кл.'!C9)=TRUE," ",IF('инд. оценки 2 кл.'!E9&gt;2,IF('инд. оценки 2 кл.'!F9=2,1,2),IF('инд. оценки 2 кл.'!F9=2,3,4))))</f>
        <v>2</v>
      </c>
      <c r="D8" s="55">
        <f>IF(A8=0," ",IF(ISBLANK('Первичные данные 2 кл.'!C9)=TRUE," ",IF('инд. оценки 2 кл.'!H9&gt;2,IF('инд. оценки 2 кл.'!I9=2,1,2),IF('инд. оценки 2 кл.'!I9=2,3,4))))</f>
        <v>4</v>
      </c>
      <c r="E8" s="53">
        <f>IF(A8=0," ",IF(ISBLANK('Первичные данные 2 кл.'!C9)=TRUE," ",IF('инд. оценки 2 кл.'!K9&gt;2,IF('инд. оценки 2 кл.'!L9=2,1,2),IF('инд. оценки 2 кл.'!L9=2,3,4))))</f>
        <v>4</v>
      </c>
      <c r="F8" s="54">
        <f>IF(A8=0," ",IF(ISBLANK('Первичные данные 2 кл.'!C9)=TRUE," ",IF('инд. оценки 2 кл.'!N9&gt;2,IF('инд. оценки 2 кл.'!O9=2,1,2),IF('инд. оценки 2 кл.'!O9=2,3,4))))</f>
        <v>4</v>
      </c>
      <c r="G8" s="54">
        <f>IF(A8=0," ",IF(ISBLANK('Первичные данные 2 кл.'!C9)=TRUE," ",IF('инд. оценки 2 кл.'!Q9&gt;2,IF('инд. оценки 2 кл.'!R9=2,1,2),IF('инд. оценки 2 кл.'!R9=2,3,4))))</f>
        <v>4</v>
      </c>
      <c r="H8" s="54">
        <f>IF(A8=0," ",IF(ISBLANK('Первичные данные 2 кл.'!C9)=TRUE," ",IF('инд. оценки 2 кл.'!T9&gt;2,IF('инд. оценки 2 кл.'!U9=2,1,2),IF('инд. оценки 2 кл.'!U9=2,3,4))))</f>
        <v>4</v>
      </c>
      <c r="I8" s="54">
        <f>IF(A8=0," ",IF(ISBLANK('Первичные данные 2 кл.'!C9)=TRUE," ",IF('инд. оценки 2 кл.'!W9&gt;2,IF('инд. оценки 2 кл.'!X9=2,1,2),IF('инд. оценки 2 кл.'!X9=2,3,4))))</f>
        <v>2</v>
      </c>
      <c r="J8" s="54">
        <f>IF(A8=0," ",IF(ISBLANK('Первичные данные 2 кл.'!C9)=TRUE," ",IF('инд. оценки 2 кл.'!Z9&gt;2,IF('инд. оценки 2 кл.'!AA9=2,1,2),IF('инд. оценки 2 кл.'!AA9=2,3,4))))</f>
        <v>2</v>
      </c>
      <c r="K8" s="54">
        <f>IF(A8=0," ",IF(ISBLANK('Первичные данные 2 кл.'!C9)=TRUE," ",IF('инд. оценки 2 кл.'!AC9&gt;2,IF('инд. оценки 2 кл.'!AD9=2,1,2),IF('инд. оценки 2 кл.'!AD9=2,3,4))))</f>
        <v>2</v>
      </c>
      <c r="L8" s="53">
        <f>IF(A8=0," ",IF(ISBLANK('Первичные данные 2 кл.'!C9)=TRUE," ",IF('инд. оценки 2 кл.'!AF9&gt;2,IF('инд. оценки 2 кл.'!AG9=2,1,2),IF('инд. оценки 2 кл.'!AG9=2,3,4))))</f>
        <v>4</v>
      </c>
      <c r="M8" s="54">
        <f>IF(A8=0," ",IF(ISBLANK('Первичные данные 2 кл.'!C9)=TRUE," ",IF('инд. оценки 2 кл.'!AI9&gt;2,IF('инд. оценки 2 кл.'!AJ9=2,1,2),IF('инд. оценки 2 кл.'!AJ9=2,3,4))))</f>
        <v>2</v>
      </c>
      <c r="N8" s="54">
        <f>IF(A8=0," ",IF(ISBLANK('Первичные данные 2 кл.'!C9)=TRUE," ",IF('инд. оценки 2 кл.'!AL9&gt;2,IF('инд. оценки 2 кл.'!AM9=2,1,2),IF('инд. оценки 2 кл.'!AM9=2,3,4))))</f>
        <v>2</v>
      </c>
      <c r="O8" s="51">
        <f>IF(A8=0," ",IF(ISBLANK('Первичные данные 2 кл.'!C9)=TRUE," ",MODE(B8:N8)))</f>
        <v>4</v>
      </c>
    </row>
    <row r="9" spans="1:15" ht="11.1" customHeight="1" x14ac:dyDescent="0.2">
      <c r="A9" s="52" t="str">
        <f>'инд. оценки 2 кл.'!A10</f>
        <v>Волков Владислав</v>
      </c>
      <c r="B9" s="53">
        <f>IF(A9=0," ",IF(ISBLANK('Первичные данные 2 кл.'!C10)=TRUE," ",IF('инд. оценки 2 кл.'!B10&gt;2,IF('инд. оценки 2 кл.'!C10=2,1,2),IF('инд. оценки 2 кл.'!C10=2,3,4))))</f>
        <v>4</v>
      </c>
      <c r="C9" s="54">
        <f>IF(A9=0," ",IF(ISBLANK('Первичные данные 2 кл.'!C10)=TRUE," ",IF('инд. оценки 2 кл.'!E10&gt;2,IF('инд. оценки 2 кл.'!F10=2,1,2),IF('инд. оценки 2 кл.'!F10=2,3,4))))</f>
        <v>4</v>
      </c>
      <c r="D9" s="55">
        <f>IF(A9=0," ",IF(ISBLANK('Первичные данные 2 кл.'!C10)=TRUE," ",IF('инд. оценки 2 кл.'!H10&gt;2,IF('инд. оценки 2 кл.'!I10=2,1,2),IF('инд. оценки 2 кл.'!I10=2,3,4))))</f>
        <v>4</v>
      </c>
      <c r="E9" s="53">
        <f>IF(A9=0," ",IF(ISBLANK('Первичные данные 2 кл.'!C10)=TRUE," ",IF('инд. оценки 2 кл.'!K10&gt;2,IF('инд. оценки 2 кл.'!L10=2,1,2),IF('инд. оценки 2 кл.'!L10=2,3,4))))</f>
        <v>4</v>
      </c>
      <c r="F9" s="54">
        <f>IF(A9=0," ",IF(ISBLANK('Первичные данные 2 кл.'!C10)=TRUE," ",IF('инд. оценки 2 кл.'!N10&gt;2,IF('инд. оценки 2 кл.'!O10=2,1,2),IF('инд. оценки 2 кл.'!O10=2,3,4))))</f>
        <v>4</v>
      </c>
      <c r="G9" s="54">
        <f>IF(A9=0," ",IF(ISBLANK('Первичные данные 2 кл.'!C10)=TRUE," ",IF('инд. оценки 2 кл.'!Q10&gt;2,IF('инд. оценки 2 кл.'!R10=2,1,2),IF('инд. оценки 2 кл.'!R10=2,3,4))))</f>
        <v>4</v>
      </c>
      <c r="H9" s="54">
        <f>IF(A9=0," ",IF(ISBLANK('Первичные данные 2 кл.'!C10)=TRUE," ",IF('инд. оценки 2 кл.'!T10&gt;2,IF('инд. оценки 2 кл.'!U10=2,1,2),IF('инд. оценки 2 кл.'!U10=2,3,4))))</f>
        <v>4</v>
      </c>
      <c r="I9" s="54">
        <f>IF(A9=0," ",IF(ISBLANK('Первичные данные 2 кл.'!C10)=TRUE," ",IF('инд. оценки 2 кл.'!W10&gt;2,IF('инд. оценки 2 кл.'!X10=2,1,2),IF('инд. оценки 2 кл.'!X10=2,3,4))))</f>
        <v>4</v>
      </c>
      <c r="J9" s="54">
        <f>IF(A9=0," ",IF(ISBLANK('Первичные данные 2 кл.'!C10)=TRUE," ",IF('инд. оценки 2 кл.'!Z10&gt;2,IF('инд. оценки 2 кл.'!AA10=2,1,2),IF('инд. оценки 2 кл.'!AA10=2,3,4))))</f>
        <v>4</v>
      </c>
      <c r="K9" s="54">
        <f>IF(A9=0," ",IF(ISBLANK('Первичные данные 2 кл.'!C10)=TRUE," ",IF('инд. оценки 2 кл.'!AC10&gt;2,IF('инд. оценки 2 кл.'!AD10=2,1,2),IF('инд. оценки 2 кл.'!AD10=2,3,4))))</f>
        <v>4</v>
      </c>
      <c r="L9" s="53">
        <f>IF(A9=0," ",IF(ISBLANK('Первичные данные 2 кл.'!C10)=TRUE," ",IF('инд. оценки 2 кл.'!AF10&gt;2,IF('инд. оценки 2 кл.'!AG10=2,1,2),IF('инд. оценки 2 кл.'!AG10=2,3,4))))</f>
        <v>4</v>
      </c>
      <c r="M9" s="54">
        <f>IF(A9=0," ",IF(ISBLANK('Первичные данные 2 кл.'!C10)=TRUE," ",IF('инд. оценки 2 кл.'!AI10&gt;2,IF('инд. оценки 2 кл.'!AJ10=2,1,2),IF('инд. оценки 2 кл.'!AJ10=2,3,4))))</f>
        <v>4</v>
      </c>
      <c r="N9" s="54">
        <f>IF(A9=0," ",IF(ISBLANK('Первичные данные 2 кл.'!C10)=TRUE," ",IF('инд. оценки 2 кл.'!AL10&gt;2,IF('инд. оценки 2 кл.'!AM10=2,1,2),IF('инд. оценки 2 кл.'!AM10=2,3,4))))</f>
        <v>4</v>
      </c>
      <c r="O9" s="51">
        <f>IF(A9=0," ",IF(ISBLANK('Первичные данные 2 кл.'!C10)=TRUE," ",MODE(B9:N9)))</f>
        <v>4</v>
      </c>
    </row>
    <row r="10" spans="1:15" ht="11.1" customHeight="1" x14ac:dyDescent="0.2">
      <c r="A10" s="52" t="str">
        <f>'инд. оценки 2 кл.'!A11</f>
        <v>Гук Артем</v>
      </c>
      <c r="B10" s="53">
        <f>IF(A10=0," ",IF(ISBLANK('Первичные данные 2 кл.'!C11)=TRUE," ",IF('инд. оценки 2 кл.'!B11&gt;2,IF('инд. оценки 2 кл.'!C11=2,1,2),IF('инд. оценки 2 кл.'!C11=2,3,4))))</f>
        <v>4</v>
      </c>
      <c r="C10" s="54">
        <f>IF(A10=0," ",IF(ISBLANK('Первичные данные 2 кл.'!C11)=TRUE," ",IF('инд. оценки 2 кл.'!E11&gt;2,IF('инд. оценки 2 кл.'!F11=2,1,2),IF('инд. оценки 2 кл.'!F11=2,3,4))))</f>
        <v>3</v>
      </c>
      <c r="D10" s="55">
        <f>IF(A10=0," ",IF(ISBLANK('Первичные данные 2 кл.'!C11)=TRUE," ",IF('инд. оценки 2 кл.'!H11&gt;2,IF('инд. оценки 2 кл.'!I11=2,1,2),IF('инд. оценки 2 кл.'!I11=2,3,4))))</f>
        <v>2</v>
      </c>
      <c r="E10" s="53">
        <f>IF(A10=0," ",IF(ISBLANK('Первичные данные 2 кл.'!C11)=TRUE," ",IF('инд. оценки 2 кл.'!K11&gt;2,IF('инд. оценки 2 кл.'!L11=2,1,2),IF('инд. оценки 2 кл.'!L11=2,3,4))))</f>
        <v>4</v>
      </c>
      <c r="F10" s="54">
        <f>IF(A10=0," ",IF(ISBLANK('Первичные данные 2 кл.'!C11)=TRUE," ",IF('инд. оценки 2 кл.'!N11&gt;2,IF('инд. оценки 2 кл.'!O11=2,1,2),IF('инд. оценки 2 кл.'!O11=2,3,4))))</f>
        <v>4</v>
      </c>
      <c r="G10" s="54">
        <f>IF(A10=0," ",IF(ISBLANK('Первичные данные 2 кл.'!C11)=TRUE," ",IF('инд. оценки 2 кл.'!Q11&gt;2,IF('инд. оценки 2 кл.'!R11=2,1,2),IF('инд. оценки 2 кл.'!R11=2,3,4))))</f>
        <v>4</v>
      </c>
      <c r="H10" s="54">
        <f>IF(A10=0," ",IF(ISBLANK('Первичные данные 2 кл.'!C11)=TRUE," ",IF('инд. оценки 2 кл.'!T11&gt;2,IF('инд. оценки 2 кл.'!U11=2,1,2),IF('инд. оценки 2 кл.'!U11=2,3,4))))</f>
        <v>2</v>
      </c>
      <c r="I10" s="54">
        <f>IF(A10=0," ",IF(ISBLANK('Первичные данные 2 кл.'!C11)=TRUE," ",IF('инд. оценки 2 кл.'!W11&gt;2,IF('инд. оценки 2 кл.'!X11=2,1,2),IF('инд. оценки 2 кл.'!X11=2,3,4))))</f>
        <v>4</v>
      </c>
      <c r="J10" s="54">
        <f>IF(A10=0," ",IF(ISBLANK('Первичные данные 2 кл.'!C11)=TRUE," ",IF('инд. оценки 2 кл.'!Z11&gt;2,IF('инд. оценки 2 кл.'!AA11=2,1,2),IF('инд. оценки 2 кл.'!AA11=2,3,4))))</f>
        <v>4</v>
      </c>
      <c r="K10" s="54">
        <f>IF(A10=0," ",IF(ISBLANK('Первичные данные 2 кл.'!C11)=TRUE," ",IF('инд. оценки 2 кл.'!AC11&gt;2,IF('инд. оценки 2 кл.'!AD11=2,1,2),IF('инд. оценки 2 кл.'!AD11=2,3,4))))</f>
        <v>4</v>
      </c>
      <c r="L10" s="53">
        <f>IF(A10=0," ",IF(ISBLANK('Первичные данные 2 кл.'!C11)=TRUE," ",IF('инд. оценки 2 кл.'!AF11&gt;2,IF('инд. оценки 2 кл.'!AG11=2,1,2),IF('инд. оценки 2 кл.'!AG11=2,3,4))))</f>
        <v>4</v>
      </c>
      <c r="M10" s="54">
        <f>IF(A10=0," ",IF(ISBLANK('Первичные данные 2 кл.'!C11)=TRUE," ",IF('инд. оценки 2 кл.'!AI11&gt;2,IF('инд. оценки 2 кл.'!AJ11=2,1,2),IF('инд. оценки 2 кл.'!AJ11=2,3,4))))</f>
        <v>2</v>
      </c>
      <c r="N10" s="54">
        <f>IF(A10=0," ",IF(ISBLANK('Первичные данные 2 кл.'!C11)=TRUE," ",IF('инд. оценки 2 кл.'!AL11&gt;2,IF('инд. оценки 2 кл.'!AM11=2,1,2),IF('инд. оценки 2 кл.'!AM11=2,3,4))))</f>
        <v>4</v>
      </c>
      <c r="O10" s="51">
        <f>IF(A10=0," ",IF(ISBLANK('Первичные данные 2 кл.'!C11)=TRUE," ",MODE(B10:N10)))</f>
        <v>4</v>
      </c>
    </row>
    <row r="11" spans="1:15" ht="11.1" customHeight="1" x14ac:dyDescent="0.2">
      <c r="A11" s="52" t="str">
        <f>'инд. оценки 2 кл.'!A12</f>
        <v>Демченкова Алина</v>
      </c>
      <c r="B11" s="53">
        <f>IF(A11=0," ",IF(ISBLANK('Первичные данные 2 кл.'!C12)=TRUE," ",IF('инд. оценки 2 кл.'!B12&gt;2,IF('инд. оценки 2 кл.'!C12=2,1,2),IF('инд. оценки 2 кл.'!C12=2,3,4))))</f>
        <v>4</v>
      </c>
      <c r="C11" s="54">
        <f>IF(A11=0," ",IF(ISBLANK('Первичные данные 2 кл.'!C12)=TRUE," ",IF('инд. оценки 2 кл.'!E12&gt;2,IF('инд. оценки 2 кл.'!F12=2,1,2),IF('инд. оценки 2 кл.'!F12=2,3,4))))</f>
        <v>4</v>
      </c>
      <c r="D11" s="55">
        <f>IF(A11=0," ",IF(ISBLANK('Первичные данные 2 кл.'!C12)=TRUE," ",IF('инд. оценки 2 кл.'!H12&gt;2,IF('инд. оценки 2 кл.'!I12=2,1,2),IF('инд. оценки 2 кл.'!I12=2,3,4))))</f>
        <v>4</v>
      </c>
      <c r="E11" s="53">
        <f>IF(A11=0," ",IF(ISBLANK('Первичные данные 2 кл.'!C12)=TRUE," ",IF('инд. оценки 2 кл.'!K12&gt;2,IF('инд. оценки 2 кл.'!L12=2,1,2),IF('инд. оценки 2 кл.'!L12=2,3,4))))</f>
        <v>4</v>
      </c>
      <c r="F11" s="54">
        <f>IF(A11=0," ",IF(ISBLANK('Первичные данные 2 кл.'!C12)=TRUE," ",IF('инд. оценки 2 кл.'!N12&gt;2,IF('инд. оценки 2 кл.'!O12=2,1,2),IF('инд. оценки 2 кл.'!O12=2,3,4))))</f>
        <v>4</v>
      </c>
      <c r="G11" s="54">
        <f>IF(A11=0," ",IF(ISBLANK('Первичные данные 2 кл.'!C12)=TRUE," ",IF('инд. оценки 2 кл.'!Q12&gt;2,IF('инд. оценки 2 кл.'!R12=2,1,2),IF('инд. оценки 2 кл.'!R12=2,3,4))))</f>
        <v>4</v>
      </c>
      <c r="H11" s="54">
        <f>IF(A11=0," ",IF(ISBLANK('Первичные данные 2 кл.'!C12)=TRUE," ",IF('инд. оценки 2 кл.'!T12&gt;2,IF('инд. оценки 2 кл.'!U12=2,1,2),IF('инд. оценки 2 кл.'!U12=2,3,4))))</f>
        <v>4</v>
      </c>
      <c r="I11" s="54">
        <f>IF(A11=0," ",IF(ISBLANK('Первичные данные 2 кл.'!C12)=TRUE," ",IF('инд. оценки 2 кл.'!W12&gt;2,IF('инд. оценки 2 кл.'!X12=2,1,2),IF('инд. оценки 2 кл.'!X12=2,3,4))))</f>
        <v>4</v>
      </c>
      <c r="J11" s="54">
        <f>IF(A11=0," ",IF(ISBLANK('Первичные данные 2 кл.'!C12)=TRUE," ",IF('инд. оценки 2 кл.'!Z12&gt;2,IF('инд. оценки 2 кл.'!AA12=2,1,2),IF('инд. оценки 2 кл.'!AA12=2,3,4))))</f>
        <v>4</v>
      </c>
      <c r="K11" s="54">
        <f>IF(A11=0," ",IF(ISBLANK('Первичные данные 2 кл.'!C12)=TRUE," ",IF('инд. оценки 2 кл.'!AC12&gt;2,IF('инд. оценки 2 кл.'!AD12=2,1,2),IF('инд. оценки 2 кл.'!AD12=2,3,4))))</f>
        <v>4</v>
      </c>
      <c r="L11" s="53">
        <f>IF(A11=0," ",IF(ISBLANK('Первичные данные 2 кл.'!C12)=TRUE," ",IF('инд. оценки 2 кл.'!AF12&gt;2,IF('инд. оценки 2 кл.'!AG12=2,1,2),IF('инд. оценки 2 кл.'!AG12=2,3,4))))</f>
        <v>4</v>
      </c>
      <c r="M11" s="54">
        <f>IF(A11=0," ",IF(ISBLANK('Первичные данные 2 кл.'!C12)=TRUE," ",IF('инд. оценки 2 кл.'!AI12&gt;2,IF('инд. оценки 2 кл.'!AJ12=2,1,2),IF('инд. оценки 2 кл.'!AJ12=2,3,4))))</f>
        <v>4</v>
      </c>
      <c r="N11" s="54">
        <f>IF(A11=0," ",IF(ISBLANK('Первичные данные 2 кл.'!C12)=TRUE," ",IF('инд. оценки 2 кл.'!AL12&gt;2,IF('инд. оценки 2 кл.'!AM12=2,1,2),IF('инд. оценки 2 кл.'!AM12=2,3,4))))</f>
        <v>4</v>
      </c>
      <c r="O11" s="51">
        <f>IF(A11=0," ",IF(ISBLANK('Первичные данные 2 кл.'!C12)=TRUE," ",MODE(B11:N11)))</f>
        <v>4</v>
      </c>
    </row>
    <row r="12" spans="1:15" ht="11.1" customHeight="1" x14ac:dyDescent="0.2">
      <c r="A12" s="52" t="str">
        <f>'инд. оценки 2 кл.'!A13</f>
        <v>Демченкова Диана</v>
      </c>
      <c r="B12" s="53">
        <f>IF(A12=0," ",IF(ISBLANK('Первичные данные 2 кл.'!C13)=TRUE," ",IF('инд. оценки 2 кл.'!B13&gt;2,IF('инд. оценки 2 кл.'!C13=2,1,2),IF('инд. оценки 2 кл.'!C13=2,3,4))))</f>
        <v>4</v>
      </c>
      <c r="C12" s="54">
        <f>IF(A12=0," ",IF(ISBLANK('Первичные данные 2 кл.'!C13)=TRUE," ",IF('инд. оценки 2 кл.'!E13&gt;2,IF('инд. оценки 2 кл.'!F13=2,1,2),IF('инд. оценки 2 кл.'!F13=2,3,4))))</f>
        <v>4</v>
      </c>
      <c r="D12" s="55">
        <f>IF(A12=0," ",IF(ISBLANK('Первичные данные 2 кл.'!C13)=TRUE," ",IF('инд. оценки 2 кл.'!H13&gt;2,IF('инд. оценки 2 кл.'!I13=2,1,2),IF('инд. оценки 2 кл.'!I13=2,3,4))))</f>
        <v>4</v>
      </c>
      <c r="E12" s="53">
        <f>IF(A12=0," ",IF(ISBLANK('Первичные данные 2 кл.'!C13)=TRUE," ",IF('инд. оценки 2 кл.'!K13&gt;2,IF('инд. оценки 2 кл.'!L13=2,1,2),IF('инд. оценки 2 кл.'!L13=2,3,4))))</f>
        <v>2</v>
      </c>
      <c r="F12" s="54">
        <f>IF(A12=0," ",IF(ISBLANK('Первичные данные 2 кл.'!C13)=TRUE," ",IF('инд. оценки 2 кл.'!N13&gt;2,IF('инд. оценки 2 кл.'!O13=2,1,2),IF('инд. оценки 2 кл.'!O13=2,3,4))))</f>
        <v>4</v>
      </c>
      <c r="G12" s="54">
        <f>IF(A12=0," ",IF(ISBLANK('Первичные данные 2 кл.'!C13)=TRUE," ",IF('инд. оценки 2 кл.'!Q13&gt;2,IF('инд. оценки 2 кл.'!R13=2,1,2),IF('инд. оценки 2 кл.'!R13=2,3,4))))</f>
        <v>1</v>
      </c>
      <c r="H12" s="54">
        <f>IF(A12=0," ",IF(ISBLANK('Первичные данные 2 кл.'!C13)=TRUE," ",IF('инд. оценки 2 кл.'!T13&gt;2,IF('инд. оценки 2 кл.'!U13=2,1,2),IF('инд. оценки 2 кл.'!U13=2,3,4))))</f>
        <v>4</v>
      </c>
      <c r="I12" s="54">
        <f>IF(A12=0," ",IF(ISBLANK('Первичные данные 2 кл.'!C13)=TRUE," ",IF('инд. оценки 2 кл.'!W13&gt;2,IF('инд. оценки 2 кл.'!X13=2,1,2),IF('инд. оценки 2 кл.'!X13=2,3,4))))</f>
        <v>4</v>
      </c>
      <c r="J12" s="54">
        <f>IF(A12=0," ",IF(ISBLANK('Первичные данные 2 кл.'!C13)=TRUE," ",IF('инд. оценки 2 кл.'!Z13&gt;2,IF('инд. оценки 2 кл.'!AA13=2,1,2),IF('инд. оценки 2 кл.'!AA13=2,3,4))))</f>
        <v>4</v>
      </c>
      <c r="K12" s="54">
        <f>IF(A12=0," ",IF(ISBLANK('Первичные данные 2 кл.'!C13)=TRUE," ",IF('инд. оценки 2 кл.'!AC13&gt;2,IF('инд. оценки 2 кл.'!AD13=2,1,2),IF('инд. оценки 2 кл.'!AD13=2,3,4))))</f>
        <v>4</v>
      </c>
      <c r="L12" s="53">
        <f>IF(A12=0," ",IF(ISBLANK('Первичные данные 2 кл.'!C13)=TRUE," ",IF('инд. оценки 2 кл.'!AF13&gt;2,IF('инд. оценки 2 кл.'!AG13=2,1,2),IF('инд. оценки 2 кл.'!AG13=2,3,4))))</f>
        <v>4</v>
      </c>
      <c r="M12" s="54">
        <f>IF(A12=0," ",IF(ISBLANK('Первичные данные 2 кл.'!C13)=TRUE," ",IF('инд. оценки 2 кл.'!AI13&gt;2,IF('инд. оценки 2 кл.'!AJ13=2,1,2),IF('инд. оценки 2 кл.'!AJ13=2,3,4))))</f>
        <v>1</v>
      </c>
      <c r="N12" s="54">
        <f>IF(A12=0," ",IF(ISBLANK('Первичные данные 2 кл.'!C13)=TRUE," ",IF('инд. оценки 2 кл.'!AL13&gt;2,IF('инд. оценки 2 кл.'!AM13=2,1,2),IF('инд. оценки 2 кл.'!AM13=2,3,4))))</f>
        <v>1</v>
      </c>
      <c r="O12" s="51">
        <f>IF(A12=0," ",IF(ISBLANK('Первичные данные 2 кл.'!C13)=TRUE," ",MODE(B12:N12)))</f>
        <v>4</v>
      </c>
    </row>
    <row r="13" spans="1:15" ht="11.1" customHeight="1" x14ac:dyDescent="0.2">
      <c r="A13" s="52" t="str">
        <f>'инд. оценки 2 кл.'!A14</f>
        <v>Дереча Вадим</v>
      </c>
      <c r="B13" s="53">
        <f>IF(A13=0," ",IF(ISBLANK('Первичные данные 2 кл.'!C14)=TRUE," ",IF('инд. оценки 2 кл.'!B14&gt;2,IF('инд. оценки 2 кл.'!C14=2,1,2),IF('инд. оценки 2 кл.'!C14=2,3,4))))</f>
        <v>2</v>
      </c>
      <c r="C13" s="54">
        <f>IF(A13=0," ",IF(ISBLANK('Первичные данные 2 кл.'!C14)=TRUE," ",IF('инд. оценки 2 кл.'!E14&gt;2,IF('инд. оценки 2 кл.'!F14=2,1,2),IF('инд. оценки 2 кл.'!F14=2,3,4))))</f>
        <v>4</v>
      </c>
      <c r="D13" s="55">
        <f>IF(A13=0," ",IF(ISBLANK('Первичные данные 2 кл.'!C14)=TRUE," ",IF('инд. оценки 2 кл.'!H14&gt;2,IF('инд. оценки 2 кл.'!I14=2,1,2),IF('инд. оценки 2 кл.'!I14=2,3,4))))</f>
        <v>4</v>
      </c>
      <c r="E13" s="53">
        <f>IF(A13=0," ",IF(ISBLANK('Первичные данные 2 кл.'!C14)=TRUE," ",IF('инд. оценки 2 кл.'!K14&gt;2,IF('инд. оценки 2 кл.'!L14=2,1,2),IF('инд. оценки 2 кл.'!L14=2,3,4))))</f>
        <v>2</v>
      </c>
      <c r="F13" s="54">
        <f>IF(A13=0," ",IF(ISBLANK('Первичные данные 2 кл.'!C14)=TRUE," ",IF('инд. оценки 2 кл.'!N14&gt;2,IF('инд. оценки 2 кл.'!O14=2,1,2),IF('инд. оценки 2 кл.'!O14=2,3,4))))</f>
        <v>4</v>
      </c>
      <c r="G13" s="54">
        <f>IF(A13=0," ",IF(ISBLANK('Первичные данные 2 кл.'!C14)=TRUE," ",IF('инд. оценки 2 кл.'!Q14&gt;2,IF('инд. оценки 2 кл.'!R14=2,1,2),IF('инд. оценки 2 кл.'!R14=2,3,4))))</f>
        <v>2</v>
      </c>
      <c r="H13" s="54">
        <f>IF(A13=0," ",IF(ISBLANK('Первичные данные 2 кл.'!C14)=TRUE," ",IF('инд. оценки 2 кл.'!T14&gt;2,IF('инд. оценки 2 кл.'!U14=2,1,2),IF('инд. оценки 2 кл.'!U14=2,3,4))))</f>
        <v>4</v>
      </c>
      <c r="I13" s="54">
        <f>IF(A13=0," ",IF(ISBLANK('Первичные данные 2 кл.'!C14)=TRUE," ",IF('инд. оценки 2 кл.'!W14&gt;2,IF('инд. оценки 2 кл.'!X14=2,1,2),IF('инд. оценки 2 кл.'!X14=2,3,4))))</f>
        <v>4</v>
      </c>
      <c r="J13" s="54">
        <f>IF(A13=0," ",IF(ISBLANK('Первичные данные 2 кл.'!C14)=TRUE," ",IF('инд. оценки 2 кл.'!Z14&gt;2,IF('инд. оценки 2 кл.'!AA14=2,1,2),IF('инд. оценки 2 кл.'!AA14=2,3,4))))</f>
        <v>4</v>
      </c>
      <c r="K13" s="54">
        <f>IF(A13=0," ",IF(ISBLANK('Первичные данные 2 кл.'!C14)=TRUE," ",IF('инд. оценки 2 кл.'!AC14&gt;2,IF('инд. оценки 2 кл.'!AD14=2,1,2),IF('инд. оценки 2 кл.'!AD14=2,3,4))))</f>
        <v>2</v>
      </c>
      <c r="L13" s="53">
        <f>IF(A13=0," ",IF(ISBLANK('Первичные данные 2 кл.'!C14)=TRUE," ",IF('инд. оценки 2 кл.'!AF14&gt;2,IF('инд. оценки 2 кл.'!AG14=2,1,2),IF('инд. оценки 2 кл.'!AG14=2,3,4))))</f>
        <v>1</v>
      </c>
      <c r="M13" s="54">
        <f>IF(A13=0," ",IF(ISBLANK('Первичные данные 2 кл.'!C14)=TRUE," ",IF('инд. оценки 2 кл.'!AI14&gt;2,IF('инд. оценки 2 кл.'!AJ14=2,1,2),IF('инд. оценки 2 кл.'!AJ14=2,3,4))))</f>
        <v>2</v>
      </c>
      <c r="N13" s="54">
        <f>IF(A13=0," ",IF(ISBLANK('Первичные данные 2 кл.'!C14)=TRUE," ",IF('инд. оценки 2 кл.'!AL14&gt;2,IF('инд. оценки 2 кл.'!AM14=2,1,2),IF('инд. оценки 2 кл.'!AM14=2,3,4))))</f>
        <v>1</v>
      </c>
      <c r="O13" s="51">
        <f>IF(A13=0," ",IF(ISBLANK('Первичные данные 2 кл.'!C14)=TRUE," ",MODE(B13:N13)))</f>
        <v>4</v>
      </c>
    </row>
    <row r="14" spans="1:15" ht="11.1" customHeight="1" x14ac:dyDescent="0.2">
      <c r="A14" s="52" t="str">
        <f>'инд. оценки 2 кл.'!A15</f>
        <v>Зартдинов Кирилл</v>
      </c>
      <c r="B14" s="53">
        <f>IF(A14=0," ",IF(ISBLANK('Первичные данные 2 кл.'!C15)=TRUE," ",IF('инд. оценки 2 кл.'!B15&gt;2,IF('инд. оценки 2 кл.'!C15=2,1,2),IF('инд. оценки 2 кл.'!C15=2,3,4))))</f>
        <v>4</v>
      </c>
      <c r="C14" s="54">
        <f>IF(A14=0," ",IF(ISBLANK('Первичные данные 2 кл.'!C15)=TRUE," ",IF('инд. оценки 2 кл.'!E15&gt;2,IF('инд. оценки 2 кл.'!F15=2,1,2),IF('инд. оценки 2 кл.'!F15=2,3,4))))</f>
        <v>2</v>
      </c>
      <c r="D14" s="55">
        <f>IF(A14=0," ",IF(ISBLANK('Первичные данные 2 кл.'!C15)=TRUE," ",IF('инд. оценки 2 кл.'!H15&gt;2,IF('инд. оценки 2 кл.'!I15=2,1,2),IF('инд. оценки 2 кл.'!I15=2,3,4))))</f>
        <v>4</v>
      </c>
      <c r="E14" s="53">
        <f>IF(A14=0," ",IF(ISBLANK('Первичные данные 2 кл.'!C15)=TRUE," ",IF('инд. оценки 2 кл.'!K15&gt;2,IF('инд. оценки 2 кл.'!L15=2,1,2),IF('инд. оценки 2 кл.'!L15=2,3,4))))</f>
        <v>3</v>
      </c>
      <c r="F14" s="54">
        <f>IF(A14=0," ",IF(ISBLANK('Первичные данные 2 кл.'!C15)=TRUE," ",IF('инд. оценки 2 кл.'!N15&gt;2,IF('инд. оценки 2 кл.'!O15=2,1,2),IF('инд. оценки 2 кл.'!O15=2,3,4))))</f>
        <v>4</v>
      </c>
      <c r="G14" s="54">
        <f>IF(A14=0," ",IF(ISBLANK('Первичные данные 2 кл.'!C15)=TRUE," ",IF('инд. оценки 2 кл.'!Q15&gt;2,IF('инд. оценки 2 кл.'!R15=2,1,2),IF('инд. оценки 2 кл.'!R15=2,3,4))))</f>
        <v>3</v>
      </c>
      <c r="H14" s="54">
        <f>IF(A14=0," ",IF(ISBLANK('Первичные данные 2 кл.'!C15)=TRUE," ",IF('инд. оценки 2 кл.'!T15&gt;2,IF('инд. оценки 2 кл.'!U15=2,1,2),IF('инд. оценки 2 кл.'!U15=2,3,4))))</f>
        <v>4</v>
      </c>
      <c r="I14" s="54">
        <f>IF(A14=0," ",IF(ISBLANK('Первичные данные 2 кл.'!C15)=TRUE," ",IF('инд. оценки 2 кл.'!W15&gt;2,IF('инд. оценки 2 кл.'!X15=2,1,2),IF('инд. оценки 2 кл.'!X15=2,3,4))))</f>
        <v>2</v>
      </c>
      <c r="J14" s="54">
        <f>IF(A14=0," ",IF(ISBLANK('Первичные данные 2 кл.'!C15)=TRUE," ",IF('инд. оценки 2 кл.'!Z15&gt;2,IF('инд. оценки 2 кл.'!AA15=2,1,2),IF('инд. оценки 2 кл.'!AA15=2,3,4))))</f>
        <v>4</v>
      </c>
      <c r="K14" s="54">
        <f>IF(A14=0," ",IF(ISBLANK('Первичные данные 2 кл.'!C15)=TRUE," ",IF('инд. оценки 2 кл.'!AC15&gt;2,IF('инд. оценки 2 кл.'!AD15=2,1,2),IF('инд. оценки 2 кл.'!AD15=2,3,4))))</f>
        <v>2</v>
      </c>
      <c r="L14" s="53">
        <f>IF(A14=0," ",IF(ISBLANK('Первичные данные 2 кл.'!C15)=TRUE," ",IF('инд. оценки 2 кл.'!AF15&gt;2,IF('инд. оценки 2 кл.'!AG15=2,1,2),IF('инд. оценки 2 кл.'!AG15=2,3,4))))</f>
        <v>4</v>
      </c>
      <c r="M14" s="54">
        <f>IF(A14=0," ",IF(ISBLANK('Первичные данные 2 кл.'!C15)=TRUE," ",IF('инд. оценки 2 кл.'!AI15&gt;2,IF('инд. оценки 2 кл.'!AJ15=2,1,2),IF('инд. оценки 2 кл.'!AJ15=2,3,4))))</f>
        <v>2</v>
      </c>
      <c r="N14" s="54">
        <f>IF(A14=0," ",IF(ISBLANK('Первичные данные 2 кл.'!C15)=TRUE," ",IF('инд. оценки 2 кл.'!AL15&gt;2,IF('инд. оценки 2 кл.'!AM15=2,1,2),IF('инд. оценки 2 кл.'!AM15=2,3,4))))</f>
        <v>4</v>
      </c>
      <c r="O14" s="51">
        <f>IF(A14=0," ",IF(ISBLANK('Первичные данные 2 кл.'!C15)=TRUE," ",MODE(B14:N14)))</f>
        <v>4</v>
      </c>
    </row>
    <row r="15" spans="1:15" ht="11.1" customHeight="1" x14ac:dyDescent="0.2">
      <c r="A15" s="52" t="str">
        <f>'инд. оценки 2 кл.'!A16</f>
        <v>Казачков Максим</v>
      </c>
      <c r="B15" s="53">
        <f>IF(A15=0," ",IF(ISBLANK('Первичные данные 2 кл.'!C16)=TRUE," ",IF('инд. оценки 2 кл.'!B16&gt;2,IF('инд. оценки 2 кл.'!C16=2,1,2),IF('инд. оценки 2 кл.'!C16=2,3,4))))</f>
        <v>1</v>
      </c>
      <c r="C15" s="54">
        <f>IF(A15=0," ",IF(ISBLANK('Первичные данные 2 кл.'!C16)=TRUE," ",IF('инд. оценки 2 кл.'!E16&gt;2,IF('инд. оценки 2 кл.'!F16=2,1,2),IF('инд. оценки 2 кл.'!F16=2,3,4))))</f>
        <v>1</v>
      </c>
      <c r="D15" s="55">
        <f>IF(A15=0," ",IF(ISBLANK('Первичные данные 2 кл.'!C16)=TRUE," ",IF('инд. оценки 2 кл.'!H16&gt;2,IF('инд. оценки 2 кл.'!I16=2,1,2),IF('инд. оценки 2 кл.'!I16=2,3,4))))</f>
        <v>4</v>
      </c>
      <c r="E15" s="53">
        <f>IF(A15=0," ",IF(ISBLANK('Первичные данные 2 кл.'!C16)=TRUE," ",IF('инд. оценки 2 кл.'!K16&gt;2,IF('инд. оценки 2 кл.'!L16=2,1,2),IF('инд. оценки 2 кл.'!L16=2,3,4))))</f>
        <v>1</v>
      </c>
      <c r="F15" s="54">
        <f>IF(A15=0," ",IF(ISBLANK('Первичные данные 2 кл.'!C16)=TRUE," ",IF('инд. оценки 2 кл.'!N16&gt;2,IF('инд. оценки 2 кл.'!O16=2,1,2),IF('инд. оценки 2 кл.'!O16=2,3,4))))</f>
        <v>2</v>
      </c>
      <c r="G15" s="54">
        <f>IF(A15=0," ",IF(ISBLANK('Первичные данные 2 кл.'!C16)=TRUE," ",IF('инд. оценки 2 кл.'!Q16&gt;2,IF('инд. оценки 2 кл.'!R16=2,1,2),IF('инд. оценки 2 кл.'!R16=2,3,4))))</f>
        <v>2</v>
      </c>
      <c r="H15" s="54">
        <f>IF(A15=0," ",IF(ISBLANK('Первичные данные 2 кл.'!C16)=TRUE," ",IF('инд. оценки 2 кл.'!T16&gt;2,IF('инд. оценки 2 кл.'!U16=2,1,2),IF('инд. оценки 2 кл.'!U16=2,3,4))))</f>
        <v>4</v>
      </c>
      <c r="I15" s="54">
        <f>IF(A15=0," ",IF(ISBLANK('Первичные данные 2 кл.'!C16)=TRUE," ",IF('инд. оценки 2 кл.'!W16&gt;2,IF('инд. оценки 2 кл.'!X16=2,1,2),IF('инд. оценки 2 кл.'!X16=2,3,4))))</f>
        <v>2</v>
      </c>
      <c r="J15" s="54">
        <f>IF(A15=0," ",IF(ISBLANK('Первичные данные 2 кл.'!C16)=TRUE," ",IF('инд. оценки 2 кл.'!Z16&gt;2,IF('инд. оценки 2 кл.'!AA16=2,1,2),IF('инд. оценки 2 кл.'!AA16=2,3,4))))</f>
        <v>4</v>
      </c>
      <c r="K15" s="54">
        <f>IF(A15=0," ",IF(ISBLANK('Первичные данные 2 кл.'!C16)=TRUE," ",IF('инд. оценки 2 кл.'!AC16&gt;2,IF('инд. оценки 2 кл.'!AD16=2,1,2),IF('инд. оценки 2 кл.'!AD16=2,3,4))))</f>
        <v>1</v>
      </c>
      <c r="L15" s="53">
        <f>IF(A15=0," ",IF(ISBLANK('Первичные данные 2 кл.'!C16)=TRUE," ",IF('инд. оценки 2 кл.'!AF16&gt;2,IF('инд. оценки 2 кл.'!AG16=2,1,2),IF('инд. оценки 2 кл.'!AG16=2,3,4))))</f>
        <v>4</v>
      </c>
      <c r="M15" s="54">
        <f>IF(A15=0," ",IF(ISBLANK('Первичные данные 2 кл.'!C16)=TRUE," ",IF('инд. оценки 2 кл.'!AI16&gt;2,IF('инд. оценки 2 кл.'!AJ16=2,1,2),IF('инд. оценки 2 кл.'!AJ16=2,3,4))))</f>
        <v>2</v>
      </c>
      <c r="N15" s="54">
        <f>IF(A15=0," ",IF(ISBLANK('Первичные данные 2 кл.'!C16)=TRUE," ",IF('инд. оценки 2 кл.'!AL16&gt;2,IF('инд. оценки 2 кл.'!AM16=2,1,2),IF('инд. оценки 2 кл.'!AM16=2,3,4))))</f>
        <v>2</v>
      </c>
      <c r="O15" s="51">
        <f>IF(A15=0," ",IF(ISBLANK('Первичные данные 2 кл.'!C16)=TRUE," ",MODE(B15:N15)))</f>
        <v>2</v>
      </c>
    </row>
    <row r="16" spans="1:15" ht="11.1" customHeight="1" x14ac:dyDescent="0.2">
      <c r="A16" s="52" t="str">
        <f>'инд. оценки 2 кл.'!A17</f>
        <v>Канева Алина</v>
      </c>
      <c r="B16" s="53">
        <f>IF(A16=0," ",IF(ISBLANK('Первичные данные 2 кл.'!C17)=TRUE," ",IF('инд. оценки 2 кл.'!B17&gt;2,IF('инд. оценки 2 кл.'!C17=2,1,2),IF('инд. оценки 2 кл.'!C17=2,3,4))))</f>
        <v>2</v>
      </c>
      <c r="C16" s="54">
        <f>IF(A16=0," ",IF(ISBLANK('Первичные данные 2 кл.'!C17)=TRUE," ",IF('инд. оценки 2 кл.'!E17&gt;2,IF('инд. оценки 2 кл.'!F17=2,1,2),IF('инд. оценки 2 кл.'!F17=2,3,4))))</f>
        <v>4</v>
      </c>
      <c r="D16" s="55">
        <f>IF(A16=0," ",IF(ISBLANK('Первичные данные 2 кл.'!C17)=TRUE," ",IF('инд. оценки 2 кл.'!H17&gt;2,IF('инд. оценки 2 кл.'!I17=2,1,2),IF('инд. оценки 2 кл.'!I17=2,3,4))))</f>
        <v>4</v>
      </c>
      <c r="E16" s="53">
        <f>IF(A16=0," ",IF(ISBLANK('Первичные данные 2 кл.'!C17)=TRUE," ",IF('инд. оценки 2 кл.'!K17&gt;2,IF('инд. оценки 2 кл.'!L17=2,1,2),IF('инд. оценки 2 кл.'!L17=2,3,4))))</f>
        <v>2</v>
      </c>
      <c r="F16" s="54">
        <f>IF(A16=0," ",IF(ISBLANK('Первичные данные 2 кл.'!C17)=TRUE," ",IF('инд. оценки 2 кл.'!N17&gt;2,IF('инд. оценки 2 кл.'!O17=2,1,2),IF('инд. оценки 2 кл.'!O17=2,3,4))))</f>
        <v>4</v>
      </c>
      <c r="G16" s="54">
        <f>IF(A16=0," ",IF(ISBLANK('Первичные данные 2 кл.'!C17)=TRUE," ",IF('инд. оценки 2 кл.'!Q17&gt;2,IF('инд. оценки 2 кл.'!R17=2,1,2),IF('инд. оценки 2 кл.'!R17=2,3,4))))</f>
        <v>4</v>
      </c>
      <c r="H16" s="54">
        <f>IF(A16=0," ",IF(ISBLANK('Первичные данные 2 кл.'!C17)=TRUE," ",IF('инд. оценки 2 кл.'!T17&gt;2,IF('инд. оценки 2 кл.'!U17=2,1,2),IF('инд. оценки 2 кл.'!U17=2,3,4))))</f>
        <v>4</v>
      </c>
      <c r="I16" s="54">
        <f>IF(A16=0," ",IF(ISBLANK('Первичные данные 2 кл.'!C17)=TRUE," ",IF('инд. оценки 2 кл.'!W17&gt;2,IF('инд. оценки 2 кл.'!X17=2,1,2),IF('инд. оценки 2 кл.'!X17=2,3,4))))</f>
        <v>4</v>
      </c>
      <c r="J16" s="54">
        <f>IF(A16=0," ",IF(ISBLANK('Первичные данные 2 кл.'!C17)=TRUE," ",IF('инд. оценки 2 кл.'!Z17&gt;2,IF('инд. оценки 2 кл.'!AA17=2,1,2),IF('инд. оценки 2 кл.'!AA17=2,3,4))))</f>
        <v>4</v>
      </c>
      <c r="K16" s="54">
        <f>IF(A16=0," ",IF(ISBLANK('Первичные данные 2 кл.'!C17)=TRUE," ",IF('инд. оценки 2 кл.'!AC17&gt;2,IF('инд. оценки 2 кл.'!AD17=2,1,2),IF('инд. оценки 2 кл.'!AD17=2,3,4))))</f>
        <v>2</v>
      </c>
      <c r="L16" s="53">
        <f>IF(A16=0," ",IF(ISBLANK('Первичные данные 2 кл.'!C17)=TRUE," ",IF('инд. оценки 2 кл.'!AF17&gt;2,IF('инд. оценки 2 кл.'!AG17=2,1,2),IF('инд. оценки 2 кл.'!AG17=2,3,4))))</f>
        <v>2</v>
      </c>
      <c r="M16" s="54">
        <f>IF(A16=0," ",IF(ISBLANK('Первичные данные 2 кл.'!C17)=TRUE," ",IF('инд. оценки 2 кл.'!AI17&gt;2,IF('инд. оценки 2 кл.'!AJ17=2,1,2),IF('инд. оценки 2 кл.'!AJ17=2,3,4))))</f>
        <v>2</v>
      </c>
      <c r="N16" s="54">
        <f>IF(A16=0," ",IF(ISBLANK('Первичные данные 2 кл.'!C17)=TRUE," ",IF('инд. оценки 2 кл.'!AL17&gt;2,IF('инд. оценки 2 кл.'!AM17=2,1,2),IF('инд. оценки 2 кл.'!AM17=2,3,4))))</f>
        <v>2</v>
      </c>
      <c r="O16" s="51">
        <f>IF(A16=0," ",IF(ISBLANK('Первичные данные 2 кл.'!C17)=TRUE," ",MODE(B16:N16)))</f>
        <v>4</v>
      </c>
    </row>
    <row r="17" spans="1:15" ht="11.1" customHeight="1" x14ac:dyDescent="0.2">
      <c r="A17" s="52" t="str">
        <f>'инд. оценки 2 кл.'!A18</f>
        <v>Катугина Дарья</v>
      </c>
      <c r="B17" s="53">
        <f>IF(A17=0," ",IF(ISBLANK('Первичные данные 2 кл.'!C18)=TRUE," ",IF('инд. оценки 2 кл.'!B18&gt;2,IF('инд. оценки 2 кл.'!C18=2,1,2),IF('инд. оценки 2 кл.'!C18=2,3,4))))</f>
        <v>4</v>
      </c>
      <c r="C17" s="54">
        <f>IF(A17=0," ",IF(ISBLANK('Первичные данные 2 кл.'!C18)=TRUE," ",IF('инд. оценки 2 кл.'!E18&gt;2,IF('инд. оценки 2 кл.'!F18=2,1,2),IF('инд. оценки 2 кл.'!F18=2,3,4))))</f>
        <v>4</v>
      </c>
      <c r="D17" s="55">
        <f>IF(A17=0," ",IF(ISBLANK('Первичные данные 2 кл.'!C18)=TRUE," ",IF('инд. оценки 2 кл.'!H18&gt;2,IF('инд. оценки 2 кл.'!I18=2,1,2),IF('инд. оценки 2 кл.'!I18=2,3,4))))</f>
        <v>4</v>
      </c>
      <c r="E17" s="53">
        <f>IF(A17=0," ",IF(ISBLANK('Первичные данные 2 кл.'!C18)=TRUE," ",IF('инд. оценки 2 кл.'!K18&gt;2,IF('инд. оценки 2 кл.'!L18=2,1,2),IF('инд. оценки 2 кл.'!L18=2,3,4))))</f>
        <v>4</v>
      </c>
      <c r="F17" s="54">
        <f>IF(A17=0," ",IF(ISBLANK('Первичные данные 2 кл.'!C18)=TRUE," ",IF('инд. оценки 2 кл.'!N18&gt;2,IF('инд. оценки 2 кл.'!O18=2,1,2),IF('инд. оценки 2 кл.'!O18=2,3,4))))</f>
        <v>2</v>
      </c>
      <c r="G17" s="54">
        <f>IF(A17=0," ",IF(ISBLANK('Первичные данные 2 кл.'!C18)=TRUE," ",IF('инд. оценки 2 кл.'!Q18&gt;2,IF('инд. оценки 2 кл.'!R18=2,1,2),IF('инд. оценки 2 кл.'!R18=2,3,4))))</f>
        <v>4</v>
      </c>
      <c r="H17" s="54">
        <f>IF(A17=0," ",IF(ISBLANK('Первичные данные 2 кл.'!C18)=TRUE," ",IF('инд. оценки 2 кл.'!T18&gt;2,IF('инд. оценки 2 кл.'!U18=2,1,2),IF('инд. оценки 2 кл.'!U18=2,3,4))))</f>
        <v>4</v>
      </c>
      <c r="I17" s="54">
        <f>IF(A17=0," ",IF(ISBLANK('Первичные данные 2 кл.'!C18)=TRUE," ",IF('инд. оценки 2 кл.'!W18&gt;2,IF('инд. оценки 2 кл.'!X18=2,1,2),IF('инд. оценки 2 кл.'!X18=2,3,4))))</f>
        <v>4</v>
      </c>
      <c r="J17" s="54">
        <f>IF(A17=0," ",IF(ISBLANK('Первичные данные 2 кл.'!C18)=TRUE," ",IF('инд. оценки 2 кл.'!Z18&gt;2,IF('инд. оценки 2 кл.'!AA18=2,1,2),IF('инд. оценки 2 кл.'!AA18=2,3,4))))</f>
        <v>4</v>
      </c>
      <c r="K17" s="54">
        <f>IF(A17=0," ",IF(ISBLANK('Первичные данные 2 кл.'!C18)=TRUE," ",IF('инд. оценки 2 кл.'!AC18&gt;2,IF('инд. оценки 2 кл.'!AD18=2,1,2),IF('инд. оценки 2 кл.'!AD18=2,3,4))))</f>
        <v>4</v>
      </c>
      <c r="L17" s="53">
        <f>IF(A17=0," ",IF(ISBLANK('Первичные данные 2 кл.'!C18)=TRUE," ",IF('инд. оценки 2 кл.'!AF18&gt;2,IF('инд. оценки 2 кл.'!AG18=2,1,2),IF('инд. оценки 2 кл.'!AG18=2,3,4))))</f>
        <v>4</v>
      </c>
      <c r="M17" s="54">
        <f>IF(A17=0," ",IF(ISBLANK('Первичные данные 2 кл.'!C18)=TRUE," ",IF('инд. оценки 2 кл.'!AI18&gt;2,IF('инд. оценки 2 кл.'!AJ18=2,1,2),IF('инд. оценки 2 кл.'!AJ18=2,3,4))))</f>
        <v>2</v>
      </c>
      <c r="N17" s="54">
        <f>IF(A17=0," ",IF(ISBLANK('Первичные данные 2 кл.'!C18)=TRUE," ",IF('инд. оценки 2 кл.'!AL18&gt;2,IF('инд. оценки 2 кл.'!AM18=2,1,2),IF('инд. оценки 2 кл.'!AM18=2,3,4))))</f>
        <v>4</v>
      </c>
      <c r="O17" s="51">
        <f>IF(A17=0," ",IF(ISBLANK('Первичные данные 2 кл.'!C18)=TRUE," ",MODE(B17:N17)))</f>
        <v>4</v>
      </c>
    </row>
    <row r="18" spans="1:15" ht="11.1" customHeight="1" x14ac:dyDescent="0.2">
      <c r="A18" s="52" t="str">
        <f>'инд. оценки 2 кл.'!A19</f>
        <v>Макарова Полина</v>
      </c>
      <c r="B18" s="53">
        <f>IF(A18=0," ",IF(ISBLANK('Первичные данные 2 кл.'!C19)=TRUE," ",IF('инд. оценки 2 кл.'!B19&gt;2,IF('инд. оценки 2 кл.'!C19=2,1,2),IF('инд. оценки 2 кл.'!C19=2,3,4))))</f>
        <v>1</v>
      </c>
      <c r="C18" s="54">
        <f>IF(A18=0," ",IF(ISBLANK('Первичные данные 2 кл.'!C19)=TRUE," ",IF('инд. оценки 2 кл.'!E19&gt;2,IF('инд. оценки 2 кл.'!F19=2,1,2),IF('инд. оценки 2 кл.'!F19=2,3,4))))</f>
        <v>1</v>
      </c>
      <c r="D18" s="55">
        <f>IF(A18=0," ",IF(ISBLANK('Первичные данные 2 кл.'!C19)=TRUE," ",IF('инд. оценки 2 кл.'!H19&gt;2,IF('инд. оценки 2 кл.'!I19=2,1,2),IF('инд. оценки 2 кл.'!I19=2,3,4))))</f>
        <v>4</v>
      </c>
      <c r="E18" s="53">
        <f>IF(A18=0," ",IF(ISBLANK('Первичные данные 2 кл.'!C19)=TRUE," ",IF('инд. оценки 2 кл.'!K19&gt;2,IF('инд. оценки 2 кл.'!L19=2,1,2),IF('инд. оценки 2 кл.'!L19=2,3,4))))</f>
        <v>4</v>
      </c>
      <c r="F18" s="54">
        <f>IF(A18=0," ",IF(ISBLANK('Первичные данные 2 кл.'!C19)=TRUE," ",IF('инд. оценки 2 кл.'!N19&gt;2,IF('инд. оценки 2 кл.'!O19=2,1,2),IF('инд. оценки 2 кл.'!O19=2,3,4))))</f>
        <v>2</v>
      </c>
      <c r="G18" s="54">
        <f>IF(A18=0," ",IF(ISBLANK('Первичные данные 2 кл.'!C19)=TRUE," ",IF('инд. оценки 2 кл.'!Q19&gt;2,IF('инд. оценки 2 кл.'!R19=2,1,2),IF('инд. оценки 2 кл.'!R19=2,3,4))))</f>
        <v>3</v>
      </c>
      <c r="H18" s="54">
        <f>IF(A18=0," ",IF(ISBLANK('Первичные данные 2 кл.'!C19)=TRUE," ",IF('инд. оценки 2 кл.'!T19&gt;2,IF('инд. оценки 2 кл.'!U19=2,1,2),IF('инд. оценки 2 кл.'!U19=2,3,4))))</f>
        <v>1</v>
      </c>
      <c r="I18" s="54">
        <f>IF(A18=0," ",IF(ISBLANK('Первичные данные 2 кл.'!C19)=TRUE," ",IF('инд. оценки 2 кл.'!W19&gt;2,IF('инд. оценки 2 кл.'!X19=2,1,2),IF('инд. оценки 2 кл.'!X19=2,3,4))))</f>
        <v>2</v>
      </c>
      <c r="J18" s="54">
        <f>IF(A18=0," ",IF(ISBLANK('Первичные данные 2 кл.'!C19)=TRUE," ",IF('инд. оценки 2 кл.'!Z19&gt;2,IF('инд. оценки 2 кл.'!AA19=2,1,2),IF('инд. оценки 2 кл.'!AA19=2,3,4))))</f>
        <v>2</v>
      </c>
      <c r="K18" s="54">
        <f>IF(A18=0," ",IF(ISBLANK('Первичные данные 2 кл.'!C19)=TRUE," ",IF('инд. оценки 2 кл.'!AC19&gt;2,IF('инд. оценки 2 кл.'!AD19=2,1,2),IF('инд. оценки 2 кл.'!AD19=2,3,4))))</f>
        <v>4</v>
      </c>
      <c r="L18" s="53">
        <f>IF(A18=0," ",IF(ISBLANK('Первичные данные 2 кл.'!C19)=TRUE," ",IF('инд. оценки 2 кл.'!AF19&gt;2,IF('инд. оценки 2 кл.'!AG19=2,1,2),IF('инд. оценки 2 кл.'!AG19=2,3,4))))</f>
        <v>2</v>
      </c>
      <c r="M18" s="54">
        <f>IF(A18=0," ",IF(ISBLANK('Первичные данные 2 кл.'!C19)=TRUE," ",IF('инд. оценки 2 кл.'!AI19&gt;2,IF('инд. оценки 2 кл.'!AJ19=2,1,2),IF('инд. оценки 2 кл.'!AJ19=2,3,4))))</f>
        <v>1</v>
      </c>
      <c r="N18" s="54">
        <f>IF(A18=0," ",IF(ISBLANK('Первичные данные 2 кл.'!C19)=TRUE," ",IF('инд. оценки 2 кл.'!AL19&gt;2,IF('инд. оценки 2 кл.'!AM19=2,1,2),IF('инд. оценки 2 кл.'!AM19=2,3,4))))</f>
        <v>2</v>
      </c>
      <c r="O18" s="51">
        <f>IF(A18=0," ",IF(ISBLANK('Первичные данные 2 кл.'!C19)=TRUE," ",MODE(B18:N18)))</f>
        <v>2</v>
      </c>
    </row>
    <row r="19" spans="1:15" ht="11.1" customHeight="1" x14ac:dyDescent="0.2">
      <c r="A19" s="52" t="str">
        <f>'инд. оценки 2 кл.'!A20</f>
        <v>Салтыкова Мария</v>
      </c>
      <c r="B19" s="53">
        <f>IF(A19=0," ",IF(ISBLANK('Первичные данные 2 кл.'!C20)=TRUE," ",IF('инд. оценки 2 кл.'!B20&gt;2,IF('инд. оценки 2 кл.'!C20=2,1,2),IF('инд. оценки 2 кл.'!C20=2,3,4))))</f>
        <v>4</v>
      </c>
      <c r="C19" s="54">
        <f>IF(A19=0," ",IF(ISBLANK('Первичные данные 2 кл.'!C20)=TRUE," ",IF('инд. оценки 2 кл.'!E20&gt;2,IF('инд. оценки 2 кл.'!F20=2,1,2),IF('инд. оценки 2 кл.'!F20=2,3,4))))</f>
        <v>4</v>
      </c>
      <c r="D19" s="55">
        <f>IF(A19=0," ",IF(ISBLANK('Первичные данные 2 кл.'!C20)=TRUE," ",IF('инд. оценки 2 кл.'!H20&gt;2,IF('инд. оценки 2 кл.'!I20=2,1,2),IF('инд. оценки 2 кл.'!I20=2,3,4))))</f>
        <v>4</v>
      </c>
      <c r="E19" s="53">
        <f>IF(A19=0," ",IF(ISBLANK('Первичные данные 2 кл.'!C20)=TRUE," ",IF('инд. оценки 2 кл.'!K20&gt;2,IF('инд. оценки 2 кл.'!L20=2,1,2),IF('инд. оценки 2 кл.'!L20=2,3,4))))</f>
        <v>4</v>
      </c>
      <c r="F19" s="54">
        <f>IF(A19=0," ",IF(ISBLANK('Первичные данные 2 кл.'!C20)=TRUE," ",IF('инд. оценки 2 кл.'!N20&gt;2,IF('инд. оценки 2 кл.'!O20=2,1,2),IF('инд. оценки 2 кл.'!O20=2,3,4))))</f>
        <v>2</v>
      </c>
      <c r="G19" s="54">
        <f>IF(A19=0," ",IF(ISBLANK('Первичные данные 2 кл.'!C20)=TRUE," ",IF('инд. оценки 2 кл.'!Q20&gt;2,IF('инд. оценки 2 кл.'!R20=2,1,2),IF('инд. оценки 2 кл.'!R20=2,3,4))))</f>
        <v>2</v>
      </c>
      <c r="H19" s="54">
        <f>IF(A19=0," ",IF(ISBLANK('Первичные данные 2 кл.'!C20)=TRUE," ",IF('инд. оценки 2 кл.'!T20&gt;2,IF('инд. оценки 2 кл.'!U20=2,1,2),IF('инд. оценки 2 кл.'!U20=2,3,4))))</f>
        <v>4</v>
      </c>
      <c r="I19" s="54">
        <f>IF(A19=0," ",IF(ISBLANK('Первичные данные 2 кл.'!C20)=TRUE," ",IF('инд. оценки 2 кл.'!W20&gt;2,IF('инд. оценки 2 кл.'!X20=2,1,2),IF('инд. оценки 2 кл.'!X20=2,3,4))))</f>
        <v>4</v>
      </c>
      <c r="J19" s="54">
        <f>IF(A19=0," ",IF(ISBLANK('Первичные данные 2 кл.'!C20)=TRUE," ",IF('инд. оценки 2 кл.'!Z20&gt;2,IF('инд. оценки 2 кл.'!AA20=2,1,2),IF('инд. оценки 2 кл.'!AA20=2,3,4))))</f>
        <v>4</v>
      </c>
      <c r="K19" s="54">
        <f>IF(A19=0," ",IF(ISBLANK('Первичные данные 2 кл.'!C20)=TRUE," ",IF('инд. оценки 2 кл.'!AC20&gt;2,IF('инд. оценки 2 кл.'!AD20=2,1,2),IF('инд. оценки 2 кл.'!AD20=2,3,4))))</f>
        <v>4</v>
      </c>
      <c r="L19" s="53">
        <f>IF(A19=0," ",IF(ISBLANK('Первичные данные 2 кл.'!C20)=TRUE," ",IF('инд. оценки 2 кл.'!AF20&gt;2,IF('инд. оценки 2 кл.'!AG20=2,1,2),IF('инд. оценки 2 кл.'!AG20=2,3,4))))</f>
        <v>2</v>
      </c>
      <c r="M19" s="54">
        <f>IF(A19=0," ",IF(ISBLANK('Первичные данные 2 кл.'!C20)=TRUE," ",IF('инд. оценки 2 кл.'!AI20&gt;2,IF('инд. оценки 2 кл.'!AJ20=2,1,2),IF('инд. оценки 2 кл.'!AJ20=2,3,4))))</f>
        <v>2</v>
      </c>
      <c r="N19" s="54">
        <f>IF(A19=0," ",IF(ISBLANK('Первичные данные 2 кл.'!C20)=TRUE," ",IF('инд. оценки 2 кл.'!AL20&gt;2,IF('инд. оценки 2 кл.'!AM20=2,1,2),IF('инд. оценки 2 кл.'!AM20=2,3,4))))</f>
        <v>2</v>
      </c>
      <c r="O19" s="51">
        <f>IF(A19=0," ",IF(ISBLANK('Первичные данные 2 кл.'!C20)=TRUE," ",MODE(B19:N19)))</f>
        <v>4</v>
      </c>
    </row>
    <row r="20" spans="1:15" ht="11.1" customHeight="1" x14ac:dyDescent="0.2">
      <c r="A20" s="52" t="str">
        <f>'инд. оценки 2 кл.'!A21</f>
        <v>Нечаева Мария</v>
      </c>
      <c r="B20" s="53">
        <f>IF(A20=0," ",IF(ISBLANK('Первичные данные 2 кл.'!C21)=TRUE," ",IF('инд. оценки 2 кл.'!B21&gt;2,IF('инд. оценки 2 кл.'!C21=2,1,2),IF('инд. оценки 2 кл.'!C21=2,3,4))))</f>
        <v>4</v>
      </c>
      <c r="C20" s="54">
        <f>IF(A20=0," ",IF(ISBLANK('Первичные данные 2 кл.'!C21)=TRUE," ",IF('инд. оценки 2 кл.'!E21&gt;2,IF('инд. оценки 2 кл.'!F21=2,1,2),IF('инд. оценки 2 кл.'!F21=2,3,4))))</f>
        <v>4</v>
      </c>
      <c r="D20" s="55">
        <f>IF(A20=0," ",IF(ISBLANK('Первичные данные 2 кл.'!C21)=TRUE," ",IF('инд. оценки 2 кл.'!H21&gt;2,IF('инд. оценки 2 кл.'!I21=2,1,2),IF('инд. оценки 2 кл.'!I21=2,3,4))))</f>
        <v>4</v>
      </c>
      <c r="E20" s="53">
        <f>IF(A20=0," ",IF(ISBLANK('Первичные данные 2 кл.'!C21)=TRUE," ",IF('инд. оценки 2 кл.'!K21&gt;2,IF('инд. оценки 2 кл.'!L21=2,1,2),IF('инд. оценки 2 кл.'!L21=2,3,4))))</f>
        <v>4</v>
      </c>
      <c r="F20" s="54">
        <f>IF(A20=0," ",IF(ISBLANK('Первичные данные 2 кл.'!C21)=TRUE," ",IF('инд. оценки 2 кл.'!N21&gt;2,IF('инд. оценки 2 кл.'!O21=2,1,2),IF('инд. оценки 2 кл.'!O21=2,3,4))))</f>
        <v>4</v>
      </c>
      <c r="G20" s="54">
        <f>IF(A20=0," ",IF(ISBLANK('Первичные данные 2 кл.'!C21)=TRUE," ",IF('инд. оценки 2 кл.'!Q21&gt;2,IF('инд. оценки 2 кл.'!R21=2,1,2),IF('инд. оценки 2 кл.'!R21=2,3,4))))</f>
        <v>4</v>
      </c>
      <c r="H20" s="54">
        <f>IF(A20=0," ",IF(ISBLANK('Первичные данные 2 кл.'!C21)=TRUE," ",IF('инд. оценки 2 кл.'!T21&gt;2,IF('инд. оценки 2 кл.'!U21=2,1,2),IF('инд. оценки 2 кл.'!U21=2,3,4))))</f>
        <v>4</v>
      </c>
      <c r="I20" s="54">
        <f>IF(A20=0," ",IF(ISBLANK('Первичные данные 2 кл.'!C21)=TRUE," ",IF('инд. оценки 2 кл.'!W21&gt;2,IF('инд. оценки 2 кл.'!X21=2,1,2),IF('инд. оценки 2 кл.'!X21=2,3,4))))</f>
        <v>4</v>
      </c>
      <c r="J20" s="54">
        <f>IF(A20=0," ",IF(ISBLANK('Первичные данные 2 кл.'!C21)=TRUE," ",IF('инд. оценки 2 кл.'!Z21&gt;2,IF('инд. оценки 2 кл.'!AA21=2,1,2),IF('инд. оценки 2 кл.'!AA21=2,3,4))))</f>
        <v>4</v>
      </c>
      <c r="K20" s="54">
        <f>IF(A20=0," ",IF(ISBLANK('Первичные данные 2 кл.'!C21)=TRUE," ",IF('инд. оценки 2 кл.'!AC21&gt;2,IF('инд. оценки 2 кл.'!AD21=2,1,2),IF('инд. оценки 2 кл.'!AD21=2,3,4))))</f>
        <v>4</v>
      </c>
      <c r="L20" s="53">
        <f>IF(A20=0," ",IF(ISBLANK('Первичные данные 2 кл.'!C21)=TRUE," ",IF('инд. оценки 2 кл.'!AF21&gt;2,IF('инд. оценки 2 кл.'!AG21=2,1,2),IF('инд. оценки 2 кл.'!AG21=2,3,4))))</f>
        <v>4</v>
      </c>
      <c r="M20" s="54">
        <f>IF(A20=0," ",IF(ISBLANK('Первичные данные 2 кл.'!C21)=TRUE," ",IF('инд. оценки 2 кл.'!AI21&gt;2,IF('инд. оценки 2 кл.'!AJ21=2,1,2),IF('инд. оценки 2 кл.'!AJ21=2,3,4))))</f>
        <v>4</v>
      </c>
      <c r="N20" s="54">
        <f>IF(A20=0," ",IF(ISBLANK('Первичные данные 2 кл.'!C21)=TRUE," ",IF('инд. оценки 2 кл.'!AL21&gt;2,IF('инд. оценки 2 кл.'!AM21=2,1,2),IF('инд. оценки 2 кл.'!AM21=2,3,4))))</f>
        <v>4</v>
      </c>
      <c r="O20" s="51">
        <f>IF(A20=0," ",IF(ISBLANK('Первичные данные 2 кл.'!C21)=TRUE," ",MODE(B20:N20)))</f>
        <v>4</v>
      </c>
    </row>
    <row r="21" spans="1:15" ht="11.1" customHeight="1" x14ac:dyDescent="0.2">
      <c r="A21" s="52" t="str">
        <f>'инд. оценки 2 кл.'!A22</f>
        <v>Обухович Артем</v>
      </c>
      <c r="B21" s="53">
        <f>IF(A21=0," ",IF(ISBLANK('Первичные данные 2 кл.'!C22)=TRUE," ",IF('инд. оценки 2 кл.'!B22&gt;2,IF('инд. оценки 2 кл.'!C22=2,1,2),IF('инд. оценки 2 кл.'!C22=2,3,4))))</f>
        <v>4</v>
      </c>
      <c r="C21" s="54">
        <f>IF(A21=0," ",IF(ISBLANK('Первичные данные 2 кл.'!C22)=TRUE," ",IF('инд. оценки 2 кл.'!E22&gt;2,IF('инд. оценки 2 кл.'!F22=2,1,2),IF('инд. оценки 2 кл.'!F22=2,3,4))))</f>
        <v>2</v>
      </c>
      <c r="D21" s="55">
        <f>IF(A21=0," ",IF(ISBLANK('Первичные данные 2 кл.'!C22)=TRUE," ",IF('инд. оценки 2 кл.'!H22&gt;2,IF('инд. оценки 2 кл.'!I22=2,1,2),IF('инд. оценки 2 кл.'!I22=2,3,4))))</f>
        <v>3</v>
      </c>
      <c r="E21" s="53">
        <f>IF(A21=0," ",IF(ISBLANK('Первичные данные 2 кл.'!C22)=TRUE," ",IF('инд. оценки 2 кл.'!K22&gt;2,IF('инд. оценки 2 кл.'!L22=2,1,2),IF('инд. оценки 2 кл.'!L22=2,3,4))))</f>
        <v>1</v>
      </c>
      <c r="F21" s="54">
        <f>IF(A21=0," ",IF(ISBLANK('Первичные данные 2 кл.'!C22)=TRUE," ",IF('инд. оценки 2 кл.'!N22&gt;2,IF('инд. оценки 2 кл.'!O22=2,1,2),IF('инд. оценки 2 кл.'!O22=2,3,4))))</f>
        <v>4</v>
      </c>
      <c r="G21" s="54">
        <f>IF(A21=0," ",IF(ISBLANK('Первичные данные 2 кл.'!C22)=TRUE," ",IF('инд. оценки 2 кл.'!Q22&gt;2,IF('инд. оценки 2 кл.'!R22=2,1,2),IF('инд. оценки 2 кл.'!R22=2,3,4))))</f>
        <v>1</v>
      </c>
      <c r="H21" s="54">
        <f>IF(A21=0," ",IF(ISBLANK('Первичные данные 2 кл.'!C22)=TRUE," ",IF('инд. оценки 2 кл.'!T22&gt;2,IF('инд. оценки 2 кл.'!U22=2,1,2),IF('инд. оценки 2 кл.'!U22=2,3,4))))</f>
        <v>3</v>
      </c>
      <c r="I21" s="54">
        <f>IF(A21=0," ",IF(ISBLANK('Первичные данные 2 кл.'!C22)=TRUE," ",IF('инд. оценки 2 кл.'!W22&gt;2,IF('инд. оценки 2 кл.'!X22=2,1,2),IF('инд. оценки 2 кл.'!X22=2,3,4))))</f>
        <v>3</v>
      </c>
      <c r="J21" s="54">
        <f>IF(A21=0," ",IF(ISBLANK('Первичные данные 2 кл.'!C22)=TRUE," ",IF('инд. оценки 2 кл.'!Z22&gt;2,IF('инд. оценки 2 кл.'!AA22=2,1,2),IF('инд. оценки 2 кл.'!AA22=2,3,4))))</f>
        <v>4</v>
      </c>
      <c r="K21" s="54">
        <f>IF(A21=0," ",IF(ISBLANK('Первичные данные 2 кл.'!C22)=TRUE," ",IF('инд. оценки 2 кл.'!AC22&gt;2,IF('инд. оценки 2 кл.'!AD22=2,1,2),IF('инд. оценки 2 кл.'!AD22=2,3,4))))</f>
        <v>2</v>
      </c>
      <c r="L21" s="53">
        <f>IF(A21=0," ",IF(ISBLANK('Первичные данные 2 кл.'!C22)=TRUE," ",IF('инд. оценки 2 кл.'!AF22&gt;2,IF('инд. оценки 2 кл.'!AG22=2,1,2),IF('инд. оценки 2 кл.'!AG22=2,3,4))))</f>
        <v>1</v>
      </c>
      <c r="M21" s="54">
        <f>IF(A21=0," ",IF(ISBLANK('Первичные данные 2 кл.'!C22)=TRUE," ",IF('инд. оценки 2 кл.'!AI22&gt;2,IF('инд. оценки 2 кл.'!AJ22=2,1,2),IF('инд. оценки 2 кл.'!AJ22=2,3,4))))</f>
        <v>1</v>
      </c>
      <c r="N21" s="54">
        <f>IF(A21=0," ",IF(ISBLANK('Первичные данные 2 кл.'!C22)=TRUE," ",IF('инд. оценки 2 кл.'!AL22&gt;2,IF('инд. оценки 2 кл.'!AM22=2,1,2),IF('инд. оценки 2 кл.'!AM22=2,3,4))))</f>
        <v>2</v>
      </c>
      <c r="O21" s="51">
        <f>IF(A21=0," ",IF(ISBLANK('Первичные данные 2 кл.'!C22)=TRUE," ",MODE(B21:N21)))</f>
        <v>1</v>
      </c>
    </row>
    <row r="22" spans="1:15" ht="11.1" customHeight="1" x14ac:dyDescent="0.2">
      <c r="A22" s="52" t="str">
        <f>'инд. оценки 2 кл.'!A23</f>
        <v>Пастухова Ксения</v>
      </c>
      <c r="B22" s="53">
        <f>IF(A22=0," ",IF(ISBLANK('Первичные данные 2 кл.'!C23)=TRUE," ",IF('инд. оценки 2 кл.'!B23&gt;2,IF('инд. оценки 2 кл.'!C23=2,1,2),IF('инд. оценки 2 кл.'!C23=2,3,4))))</f>
        <v>2</v>
      </c>
      <c r="C22" s="54">
        <f>IF(A22=0," ",IF(ISBLANK('Первичные данные 2 кл.'!C23)=TRUE," ",IF('инд. оценки 2 кл.'!E23&gt;2,IF('инд. оценки 2 кл.'!F23=2,1,2),IF('инд. оценки 2 кл.'!F23=2,3,4))))</f>
        <v>2</v>
      </c>
      <c r="D22" s="55">
        <f>IF(A22=0," ",IF(ISBLANK('Первичные данные 2 кл.'!C23)=TRUE," ",IF('инд. оценки 2 кл.'!H23&gt;2,IF('инд. оценки 2 кл.'!I23=2,1,2),IF('инд. оценки 2 кл.'!I23=2,3,4))))</f>
        <v>4</v>
      </c>
      <c r="E22" s="53">
        <f>IF(A22=0," ",IF(ISBLANK('Первичные данные 2 кл.'!C23)=TRUE," ",IF('инд. оценки 2 кл.'!K23&gt;2,IF('инд. оценки 2 кл.'!L23=2,1,2),IF('инд. оценки 2 кл.'!L23=2,3,4))))</f>
        <v>2</v>
      </c>
      <c r="F22" s="54">
        <f>IF(A22=0," ",IF(ISBLANK('Первичные данные 2 кл.'!C23)=TRUE," ",IF('инд. оценки 2 кл.'!N23&gt;2,IF('инд. оценки 2 кл.'!O23=2,1,2),IF('инд. оценки 2 кл.'!O23=2,3,4))))</f>
        <v>2</v>
      </c>
      <c r="G22" s="54">
        <f>IF(A22=0," ",IF(ISBLANK('Первичные данные 2 кл.'!C23)=TRUE," ",IF('инд. оценки 2 кл.'!Q23&gt;2,IF('инд. оценки 2 кл.'!R23=2,1,2),IF('инд. оценки 2 кл.'!R23=2,3,4))))</f>
        <v>2</v>
      </c>
      <c r="H22" s="54">
        <f>IF(A22=0," ",IF(ISBLANK('Первичные данные 2 кл.'!C23)=TRUE," ",IF('инд. оценки 2 кл.'!T23&gt;2,IF('инд. оценки 2 кл.'!U23=2,1,2),IF('инд. оценки 2 кл.'!U23=2,3,4))))</f>
        <v>4</v>
      </c>
      <c r="I22" s="54">
        <f>IF(A22=0," ",IF(ISBLANK('Первичные данные 2 кл.'!C23)=TRUE," ",IF('инд. оценки 2 кл.'!W23&gt;2,IF('инд. оценки 2 кл.'!X23=2,1,2),IF('инд. оценки 2 кл.'!X23=2,3,4))))</f>
        <v>2</v>
      </c>
      <c r="J22" s="54">
        <f>IF(A22=0," ",IF(ISBLANK('Первичные данные 2 кл.'!C23)=TRUE," ",IF('инд. оценки 2 кл.'!Z23&gt;2,IF('инд. оценки 2 кл.'!AA23=2,1,2),IF('инд. оценки 2 кл.'!AA23=2,3,4))))</f>
        <v>4</v>
      </c>
      <c r="K22" s="54">
        <f>IF(A22=0," ",IF(ISBLANK('Первичные данные 2 кл.'!C23)=TRUE," ",IF('инд. оценки 2 кл.'!AC23&gt;2,IF('инд. оценки 2 кл.'!AD23=2,1,2),IF('инд. оценки 2 кл.'!AD23=2,3,4))))</f>
        <v>4</v>
      </c>
      <c r="L22" s="53">
        <f>IF(A22=0," ",IF(ISBLANK('Первичные данные 2 кл.'!C23)=TRUE," ",IF('инд. оценки 2 кл.'!AF23&gt;2,IF('инд. оценки 2 кл.'!AG23=2,1,2),IF('инд. оценки 2 кл.'!AG23=2,3,4))))</f>
        <v>2</v>
      </c>
      <c r="M22" s="54">
        <f>IF(A22=0," ",IF(ISBLANK('Первичные данные 2 кл.'!C23)=TRUE," ",IF('инд. оценки 2 кл.'!AI23&gt;2,IF('инд. оценки 2 кл.'!AJ23=2,1,2),IF('инд. оценки 2 кл.'!AJ23=2,3,4))))</f>
        <v>1</v>
      </c>
      <c r="N22" s="54">
        <f>IF(A22=0," ",IF(ISBLANK('Первичные данные 2 кл.'!C23)=TRUE," ",IF('инд. оценки 2 кл.'!AL23&gt;2,IF('инд. оценки 2 кл.'!AM23=2,1,2),IF('инд. оценки 2 кл.'!AM23=2,3,4))))</f>
        <v>3</v>
      </c>
      <c r="O22" s="51">
        <f>IF(A22=0," ",IF(ISBLANK('Первичные данные 2 кл.'!C23)=TRUE," ",MODE(B22:N22)))</f>
        <v>2</v>
      </c>
    </row>
    <row r="23" spans="1:15" ht="11.1" customHeight="1" x14ac:dyDescent="0.2">
      <c r="A23" s="52" t="str">
        <f>'инд. оценки 2 кл.'!A24</f>
        <v>Проводников Иван</v>
      </c>
      <c r="B23" s="53">
        <f>IF(A23=0," ",IF(ISBLANK('Первичные данные 2 кл.'!C24)=TRUE," ",IF('инд. оценки 2 кл.'!B24&gt;2,IF('инд. оценки 2 кл.'!C24=2,1,2),IF('инд. оценки 2 кл.'!C24=2,3,4))))</f>
        <v>4</v>
      </c>
      <c r="C23" s="54">
        <f>IF(A23=0," ",IF(ISBLANK('Первичные данные 2 кл.'!C24)=TRUE," ",IF('инд. оценки 2 кл.'!E24&gt;2,IF('инд. оценки 2 кл.'!F24=2,1,2),IF('инд. оценки 2 кл.'!F24=2,3,4))))</f>
        <v>4</v>
      </c>
      <c r="D23" s="55">
        <f>IF(A23=0," ",IF(ISBLANK('Первичные данные 2 кл.'!C24)=TRUE," ",IF('инд. оценки 2 кл.'!H24&gt;2,IF('инд. оценки 2 кл.'!I24=2,1,2),IF('инд. оценки 2 кл.'!I24=2,3,4))))</f>
        <v>4</v>
      </c>
      <c r="E23" s="53">
        <f>IF(A23=0," ",IF(ISBLANK('Первичные данные 2 кл.'!C24)=TRUE," ",IF('инд. оценки 2 кл.'!K24&gt;2,IF('инд. оценки 2 кл.'!L24=2,1,2),IF('инд. оценки 2 кл.'!L24=2,3,4))))</f>
        <v>4</v>
      </c>
      <c r="F23" s="54">
        <f>IF(A23=0," ",IF(ISBLANK('Первичные данные 2 кл.'!C24)=TRUE," ",IF('инд. оценки 2 кл.'!N24&gt;2,IF('инд. оценки 2 кл.'!O24=2,1,2),IF('инд. оценки 2 кл.'!O24=2,3,4))))</f>
        <v>4</v>
      </c>
      <c r="G23" s="54">
        <f>IF(A23=0," ",IF(ISBLANK('Первичные данные 2 кл.'!C24)=TRUE," ",IF('инд. оценки 2 кл.'!Q24&gt;2,IF('инд. оценки 2 кл.'!R24=2,1,2),IF('инд. оценки 2 кл.'!R24=2,3,4))))</f>
        <v>4</v>
      </c>
      <c r="H23" s="54">
        <f>IF(A23=0," ",IF(ISBLANK('Первичные данные 2 кл.'!C24)=TRUE," ",IF('инд. оценки 2 кл.'!T24&gt;2,IF('инд. оценки 2 кл.'!U24=2,1,2),IF('инд. оценки 2 кл.'!U24=2,3,4))))</f>
        <v>4</v>
      </c>
      <c r="I23" s="54">
        <f>IF(A23=0," ",IF(ISBLANK('Первичные данные 2 кл.'!C24)=TRUE," ",IF('инд. оценки 2 кл.'!W24&gt;2,IF('инд. оценки 2 кл.'!X24=2,1,2),IF('инд. оценки 2 кл.'!X24=2,3,4))))</f>
        <v>4</v>
      </c>
      <c r="J23" s="54">
        <f>IF(A23=0," ",IF(ISBLANK('Первичные данные 2 кл.'!C24)=TRUE," ",IF('инд. оценки 2 кл.'!Z24&gt;2,IF('инд. оценки 2 кл.'!AA24=2,1,2),IF('инд. оценки 2 кл.'!AA24=2,3,4))))</f>
        <v>4</v>
      </c>
      <c r="K23" s="54">
        <f>IF(A23=0," ",IF(ISBLANK('Первичные данные 2 кл.'!C24)=TRUE," ",IF('инд. оценки 2 кл.'!AC24&gt;2,IF('инд. оценки 2 кл.'!AD24=2,1,2),IF('инд. оценки 2 кл.'!AD24=2,3,4))))</f>
        <v>4</v>
      </c>
      <c r="L23" s="53">
        <f>IF(A23=0," ",IF(ISBLANK('Первичные данные 2 кл.'!C24)=TRUE," ",IF('инд. оценки 2 кл.'!AF24&gt;2,IF('инд. оценки 2 кл.'!AG24=2,1,2),IF('инд. оценки 2 кл.'!AG24=2,3,4))))</f>
        <v>4</v>
      </c>
      <c r="M23" s="54">
        <f>IF(A23=0," ",IF(ISBLANK('Первичные данные 2 кл.'!C24)=TRUE," ",IF('инд. оценки 2 кл.'!AI24&gt;2,IF('инд. оценки 2 кл.'!AJ24=2,1,2),IF('инд. оценки 2 кл.'!AJ24=2,3,4))))</f>
        <v>4</v>
      </c>
      <c r="N23" s="54">
        <f>IF(A23=0," ",IF(ISBLANK('Первичные данные 2 кл.'!C24)=TRUE," ",IF('инд. оценки 2 кл.'!AL24&gt;2,IF('инд. оценки 2 кл.'!AM24=2,1,2),IF('инд. оценки 2 кл.'!AM24=2,3,4))))</f>
        <v>4</v>
      </c>
      <c r="O23" s="51">
        <f>IF(A23=0," ",IF(ISBLANK('Первичные данные 2 кл.'!C24)=TRUE," ",MODE(B23:N23)))</f>
        <v>4</v>
      </c>
    </row>
    <row r="24" spans="1:15" ht="11.1" customHeight="1" x14ac:dyDescent="0.2">
      <c r="A24" s="52" t="str">
        <f>'инд. оценки 2 кл.'!A25</f>
        <v>Ратушная Маргарита</v>
      </c>
      <c r="B24" s="53">
        <f>IF(A24=0," ",IF(ISBLANK('Первичные данные 2 кл.'!C25)=TRUE," ",IF('инд. оценки 2 кл.'!B25&gt;2,IF('инд. оценки 2 кл.'!C25=2,1,2),IF('инд. оценки 2 кл.'!C25=2,3,4))))</f>
        <v>4</v>
      </c>
      <c r="C24" s="54">
        <f>IF(A24=0," ",IF(ISBLANK('Первичные данные 2 кл.'!C25)=TRUE," ",IF('инд. оценки 2 кл.'!E25&gt;2,IF('инд. оценки 2 кл.'!F25=2,1,2),IF('инд. оценки 2 кл.'!F25=2,3,4))))</f>
        <v>1</v>
      </c>
      <c r="D24" s="55">
        <f>IF(A24=0," ",IF(ISBLANK('Первичные данные 2 кл.'!C25)=TRUE," ",IF('инд. оценки 2 кл.'!H25&gt;2,IF('инд. оценки 2 кл.'!I25=2,1,2),IF('инд. оценки 2 кл.'!I25=2,3,4))))</f>
        <v>4</v>
      </c>
      <c r="E24" s="53">
        <f>IF(A24=0," ",IF(ISBLANK('Первичные данные 2 кл.'!C25)=TRUE," ",IF('инд. оценки 2 кл.'!K25&gt;2,IF('инд. оценки 2 кл.'!L25=2,1,2),IF('инд. оценки 2 кл.'!L25=2,3,4))))</f>
        <v>1</v>
      </c>
      <c r="F24" s="54">
        <f>IF(A24=0," ",IF(ISBLANK('Первичные данные 2 кл.'!C25)=TRUE," ",IF('инд. оценки 2 кл.'!N25&gt;2,IF('инд. оценки 2 кл.'!O25=2,1,2),IF('инд. оценки 2 кл.'!O25=2,3,4))))</f>
        <v>2</v>
      </c>
      <c r="G24" s="54">
        <f>IF(A24=0," ",IF(ISBLANK('Первичные данные 2 кл.'!C25)=TRUE," ",IF('инд. оценки 2 кл.'!Q25&gt;2,IF('инд. оценки 2 кл.'!R25=2,1,2),IF('инд. оценки 2 кл.'!R25=2,3,4))))</f>
        <v>2</v>
      </c>
      <c r="H24" s="54">
        <f>IF(A24=0," ",IF(ISBLANK('Первичные данные 2 кл.'!C25)=TRUE," ",IF('инд. оценки 2 кл.'!T25&gt;2,IF('инд. оценки 2 кл.'!U25=2,1,2),IF('инд. оценки 2 кл.'!U25=2,3,4))))</f>
        <v>4</v>
      </c>
      <c r="I24" s="54">
        <f>IF(A24=0," ",IF(ISBLANK('Первичные данные 2 кл.'!C25)=TRUE," ",IF('инд. оценки 2 кл.'!W25&gt;2,IF('инд. оценки 2 кл.'!X25=2,1,2),IF('инд. оценки 2 кл.'!X25=2,3,4))))</f>
        <v>2</v>
      </c>
      <c r="J24" s="54">
        <f>IF(A24=0," ",IF(ISBLANK('Первичные данные 2 кл.'!C25)=TRUE," ",IF('инд. оценки 2 кл.'!Z25&gt;2,IF('инд. оценки 2 кл.'!AA25=2,1,2),IF('инд. оценки 2 кл.'!AA25=2,3,4))))</f>
        <v>3</v>
      </c>
      <c r="K24" s="54">
        <f>IF(A24=0," ",IF(ISBLANK('Первичные данные 2 кл.'!C25)=TRUE," ",IF('инд. оценки 2 кл.'!AC25&gt;2,IF('инд. оценки 2 кл.'!AD25=2,1,2),IF('инд. оценки 2 кл.'!AD25=2,3,4))))</f>
        <v>2</v>
      </c>
      <c r="L24" s="53">
        <f>IF(A24=0," ",IF(ISBLANK('Первичные данные 2 кл.'!C25)=TRUE," ",IF('инд. оценки 2 кл.'!AF25&gt;2,IF('инд. оценки 2 кл.'!AG25=2,1,2),IF('инд. оценки 2 кл.'!AG25=2,3,4))))</f>
        <v>4</v>
      </c>
      <c r="M24" s="54">
        <f>IF(A24=0," ",IF(ISBLANK('Первичные данные 2 кл.'!C25)=TRUE," ",IF('инд. оценки 2 кл.'!AI25&gt;2,IF('инд. оценки 2 кл.'!AJ25=2,1,2),IF('инд. оценки 2 кл.'!AJ25=2,3,4))))</f>
        <v>4</v>
      </c>
      <c r="N24" s="54">
        <f>IF(A24=0," ",IF(ISBLANK('Первичные данные 2 кл.'!C25)=TRUE," ",IF('инд. оценки 2 кл.'!AL25&gt;2,IF('инд. оценки 2 кл.'!AM25=2,1,2),IF('инд. оценки 2 кл.'!AM25=2,3,4))))</f>
        <v>4</v>
      </c>
      <c r="O24" s="51">
        <f>IF(A24=0," ",IF(ISBLANK('Первичные данные 2 кл.'!C25)=TRUE," ",MODE(B24:N24)))</f>
        <v>4</v>
      </c>
    </row>
    <row r="25" spans="1:15" ht="11.1" customHeight="1" x14ac:dyDescent="0.2">
      <c r="A25" s="52" t="str">
        <f>'инд. оценки 2 кл.'!A26</f>
        <v>Салтыков Кирилл</v>
      </c>
      <c r="B25" s="53">
        <f>IF(A25=0," ",IF(ISBLANK('Первичные данные 2 кл.'!C26)=TRUE," ",IF('инд. оценки 2 кл.'!B26&gt;2,IF('инд. оценки 2 кл.'!C26=2,1,2),IF('инд. оценки 2 кл.'!C26=2,3,4))))</f>
        <v>2</v>
      </c>
      <c r="C25" s="54">
        <f>IF(A25=0," ",IF(ISBLANK('Первичные данные 2 кл.'!C26)=TRUE," ",IF('инд. оценки 2 кл.'!E26&gt;2,IF('инд. оценки 2 кл.'!F26=2,1,2),IF('инд. оценки 2 кл.'!F26=2,3,4))))</f>
        <v>2</v>
      </c>
      <c r="D25" s="55">
        <f>IF(A25=0," ",IF(ISBLANK('Первичные данные 2 кл.'!C26)=TRUE," ",IF('инд. оценки 2 кл.'!H26&gt;2,IF('инд. оценки 2 кл.'!I26=2,1,2),IF('инд. оценки 2 кл.'!I26=2,3,4))))</f>
        <v>4</v>
      </c>
      <c r="E25" s="53">
        <f>IF(A25=0," ",IF(ISBLANK('Первичные данные 2 кл.'!C26)=TRUE," ",IF('инд. оценки 2 кл.'!K26&gt;2,IF('инд. оценки 2 кл.'!L26=2,1,2),IF('инд. оценки 2 кл.'!L26=2,3,4))))</f>
        <v>2</v>
      </c>
      <c r="F25" s="54">
        <f>IF(A25=0," ",IF(ISBLANK('Первичные данные 2 кл.'!C26)=TRUE," ",IF('инд. оценки 2 кл.'!N26&gt;2,IF('инд. оценки 2 кл.'!O26=2,1,2),IF('инд. оценки 2 кл.'!O26=2,3,4))))</f>
        <v>2</v>
      </c>
      <c r="G25" s="54">
        <f>IF(A25=0," ",IF(ISBLANK('Первичные данные 2 кл.'!C26)=TRUE," ",IF('инд. оценки 2 кл.'!Q26&gt;2,IF('инд. оценки 2 кл.'!R26=2,1,2),IF('инд. оценки 2 кл.'!R26=2,3,4))))</f>
        <v>2</v>
      </c>
      <c r="H25" s="54">
        <f>IF(A25=0," ",IF(ISBLANK('Первичные данные 2 кл.'!C26)=TRUE," ",IF('инд. оценки 2 кл.'!T26&gt;2,IF('инд. оценки 2 кл.'!U26=2,1,2),IF('инд. оценки 2 кл.'!U26=2,3,4))))</f>
        <v>2</v>
      </c>
      <c r="I25" s="54">
        <f>IF(A25=0," ",IF(ISBLANK('Первичные данные 2 кл.'!C26)=TRUE," ",IF('инд. оценки 2 кл.'!W26&gt;2,IF('инд. оценки 2 кл.'!X26=2,1,2),IF('инд. оценки 2 кл.'!X26=2,3,4))))</f>
        <v>1</v>
      </c>
      <c r="J25" s="54">
        <f>IF(A25=0," ",IF(ISBLANK('Первичные данные 2 кл.'!C26)=TRUE," ",IF('инд. оценки 2 кл.'!Z26&gt;2,IF('инд. оценки 2 кл.'!AA26=2,1,2),IF('инд. оценки 2 кл.'!AA26=2,3,4))))</f>
        <v>4</v>
      </c>
      <c r="K25" s="54">
        <f>IF(A25=0," ",IF(ISBLANK('Первичные данные 2 кл.'!C26)=TRUE," ",IF('инд. оценки 2 кл.'!AC26&gt;2,IF('инд. оценки 2 кл.'!AD26=2,1,2),IF('инд. оценки 2 кл.'!AD26=2,3,4))))</f>
        <v>2</v>
      </c>
      <c r="L25" s="53">
        <f>IF(A25=0," ",IF(ISBLANK('Первичные данные 2 кл.'!C26)=TRUE," ",IF('инд. оценки 2 кл.'!AF26&gt;2,IF('инд. оценки 2 кл.'!AG26=2,1,2),IF('инд. оценки 2 кл.'!AG26=2,3,4))))</f>
        <v>2</v>
      </c>
      <c r="M25" s="54">
        <f>IF(A25=0," ",IF(ISBLANK('Первичные данные 2 кл.'!C26)=TRUE," ",IF('инд. оценки 2 кл.'!AI26&gt;2,IF('инд. оценки 2 кл.'!AJ26=2,1,2),IF('инд. оценки 2 кл.'!AJ26=2,3,4))))</f>
        <v>4</v>
      </c>
      <c r="N25" s="54">
        <f>IF(A25=0," ",IF(ISBLANK('Первичные данные 2 кл.'!C26)=TRUE," ",IF('инд. оценки 2 кл.'!AL26&gt;2,IF('инд. оценки 2 кл.'!AM26=2,1,2),IF('инд. оценки 2 кл.'!AM26=2,3,4))))</f>
        <v>2</v>
      </c>
      <c r="O25" s="51">
        <f>IF(A25=0," ",IF(ISBLANK('Первичные данные 2 кл.'!C26)=TRUE," ",MODE(B25:N25)))</f>
        <v>2</v>
      </c>
    </row>
    <row r="26" spans="1:15" ht="11.1" customHeight="1" x14ac:dyDescent="0.2">
      <c r="A26" s="52" t="str">
        <f>'инд. оценки 2 кл.'!A27</f>
        <v>Самойлов Савва</v>
      </c>
      <c r="B26" s="53">
        <f>IF(A26=0," ",IF(ISBLANK('Первичные данные 2 кл.'!C27)=TRUE," ",IF('инд. оценки 2 кл.'!B27&gt;2,IF('инд. оценки 2 кл.'!C27=2,1,2),IF('инд. оценки 2 кл.'!C27=2,3,4))))</f>
        <v>4</v>
      </c>
      <c r="C26" s="54">
        <f>IF(A26=0," ",IF(ISBLANK('Первичные данные 2 кл.'!C27)=TRUE," ",IF('инд. оценки 2 кл.'!E27&gt;2,IF('инд. оценки 2 кл.'!F27=2,1,2),IF('инд. оценки 2 кл.'!F27=2,3,4))))</f>
        <v>4</v>
      </c>
      <c r="D26" s="55">
        <f>IF(A26=0," ",IF(ISBLANK('Первичные данные 2 кл.'!C27)=TRUE," ",IF('инд. оценки 2 кл.'!H27&gt;2,IF('инд. оценки 2 кл.'!I27=2,1,2),IF('инд. оценки 2 кл.'!I27=2,3,4))))</f>
        <v>4</v>
      </c>
      <c r="E26" s="53">
        <f>IF(A26=0," ",IF(ISBLANK('Первичные данные 2 кл.'!C27)=TRUE," ",IF('инд. оценки 2 кл.'!K27&gt;2,IF('инд. оценки 2 кл.'!L27=2,1,2),IF('инд. оценки 2 кл.'!L27=2,3,4))))</f>
        <v>4</v>
      </c>
      <c r="F26" s="54">
        <f>IF(A26=0," ",IF(ISBLANK('Первичные данные 2 кл.'!C27)=TRUE," ",IF('инд. оценки 2 кл.'!N27&gt;2,IF('инд. оценки 2 кл.'!O27=2,1,2),IF('инд. оценки 2 кл.'!O27=2,3,4))))</f>
        <v>2</v>
      </c>
      <c r="G26" s="54">
        <f>IF(A26=0," ",IF(ISBLANK('Первичные данные 2 кл.'!C27)=TRUE," ",IF('инд. оценки 2 кл.'!Q27&gt;2,IF('инд. оценки 2 кл.'!R27=2,1,2),IF('инд. оценки 2 кл.'!R27=2,3,4))))</f>
        <v>2</v>
      </c>
      <c r="H26" s="54">
        <f>IF(A26=0," ",IF(ISBLANK('Первичные данные 2 кл.'!C27)=TRUE," ",IF('инд. оценки 2 кл.'!T27&gt;2,IF('инд. оценки 2 кл.'!U27=2,1,2),IF('инд. оценки 2 кл.'!U27=2,3,4))))</f>
        <v>4</v>
      </c>
      <c r="I26" s="54">
        <f>IF(A26=0," ",IF(ISBLANK('Первичные данные 2 кл.'!C27)=TRUE," ",IF('инд. оценки 2 кл.'!W27&gt;2,IF('инд. оценки 2 кл.'!X27=2,1,2),IF('инд. оценки 2 кл.'!X27=2,3,4))))</f>
        <v>4</v>
      </c>
      <c r="J26" s="54">
        <f>IF(A26=0," ",IF(ISBLANK('Первичные данные 2 кл.'!C27)=TRUE," ",IF('инд. оценки 2 кл.'!Z27&gt;2,IF('инд. оценки 2 кл.'!AA27=2,1,2),IF('инд. оценки 2 кл.'!AA27=2,3,4))))</f>
        <v>4</v>
      </c>
      <c r="K26" s="54">
        <f>IF(A26=0," ",IF(ISBLANK('Первичные данные 2 кл.'!C27)=TRUE," ",IF('инд. оценки 2 кл.'!AC27&gt;2,IF('инд. оценки 2 кл.'!AD27=2,1,2),IF('инд. оценки 2 кл.'!AD27=2,3,4))))</f>
        <v>4</v>
      </c>
      <c r="L26" s="53">
        <f>IF(A26=0," ",IF(ISBLANK('Первичные данные 2 кл.'!C27)=TRUE," ",IF('инд. оценки 2 кл.'!AF27&gt;2,IF('инд. оценки 2 кл.'!AG27=2,1,2),IF('инд. оценки 2 кл.'!AG27=2,3,4))))</f>
        <v>4</v>
      </c>
      <c r="M26" s="54">
        <f>IF(A26=0," ",IF(ISBLANK('Первичные данные 2 кл.'!C27)=TRUE," ",IF('инд. оценки 2 кл.'!AI27&gt;2,IF('инд. оценки 2 кл.'!AJ27=2,1,2),IF('инд. оценки 2 кл.'!AJ27=2,3,4))))</f>
        <v>4</v>
      </c>
      <c r="N26" s="54">
        <f>IF(A26=0," ",IF(ISBLANK('Первичные данные 2 кл.'!C27)=TRUE," ",IF('инд. оценки 2 кл.'!AL27&gt;2,IF('инд. оценки 2 кл.'!AM27=2,1,2),IF('инд. оценки 2 кл.'!AM27=2,3,4))))</f>
        <v>4</v>
      </c>
      <c r="O26" s="51">
        <f>IF(A26=0," ",IF(ISBLANK('Первичные данные 2 кл.'!C27)=TRUE," ",MODE(B26:N26)))</f>
        <v>4</v>
      </c>
    </row>
    <row r="27" spans="1:15" ht="11.1" customHeight="1" x14ac:dyDescent="0.2">
      <c r="A27" s="52" t="str">
        <f>'инд. оценки 2 кл.'!A28</f>
        <v>Чолпонкулов Эмир</v>
      </c>
      <c r="B27" s="53">
        <f>IF(A27=0," ",IF(ISBLANK('Первичные данные 2 кл.'!C28)=TRUE," ",IF('инд. оценки 2 кл.'!B28&gt;2,IF('инд. оценки 2 кл.'!C28=2,1,2),IF('инд. оценки 2 кл.'!C28=2,3,4))))</f>
        <v>2</v>
      </c>
      <c r="C27" s="54">
        <f>IF(A27=0," ",IF(ISBLANK('Первичные данные 2 кл.'!C28)=TRUE," ",IF('инд. оценки 2 кл.'!E28&gt;2,IF('инд. оценки 2 кл.'!F28=2,1,2),IF('инд. оценки 2 кл.'!F28=2,3,4))))</f>
        <v>2</v>
      </c>
      <c r="D27" s="55">
        <f>IF(A27=0," ",IF(ISBLANK('Первичные данные 2 кл.'!C28)=TRUE," ",IF('инд. оценки 2 кл.'!H28&gt;2,IF('инд. оценки 2 кл.'!I28=2,1,2),IF('инд. оценки 2 кл.'!I28=2,3,4))))</f>
        <v>2</v>
      </c>
      <c r="E27" s="53">
        <f>IF(A27=0," ",IF(ISBLANK('Первичные данные 2 кл.'!C28)=TRUE," ",IF('инд. оценки 2 кл.'!K28&gt;2,IF('инд. оценки 2 кл.'!L28=2,1,2),IF('инд. оценки 2 кл.'!L28=2,3,4))))</f>
        <v>1</v>
      </c>
      <c r="F27" s="54">
        <f>IF(A27=0," ",IF(ISBLANK('Первичные данные 2 кл.'!C28)=TRUE," ",IF('инд. оценки 2 кл.'!N28&gt;2,IF('инд. оценки 2 кл.'!O28=2,1,2),IF('инд. оценки 2 кл.'!O28=2,3,4))))</f>
        <v>2</v>
      </c>
      <c r="G27" s="54">
        <f>IF(A27=0," ",IF(ISBLANK('Первичные данные 2 кл.'!C28)=TRUE," ",IF('инд. оценки 2 кл.'!Q28&gt;2,IF('инд. оценки 2 кл.'!R28=2,1,2),IF('инд. оценки 2 кл.'!R28=2,3,4))))</f>
        <v>3</v>
      </c>
      <c r="H27" s="54">
        <f>IF(A27=0," ",IF(ISBLANK('Первичные данные 2 кл.'!C28)=TRUE," ",IF('инд. оценки 2 кл.'!T28&gt;2,IF('инд. оценки 2 кл.'!U28=2,1,2),IF('инд. оценки 2 кл.'!U28=2,3,4))))</f>
        <v>4</v>
      </c>
      <c r="I27" s="54">
        <f>IF(A27=0," ",IF(ISBLANK('Первичные данные 2 кл.'!C28)=TRUE," ",IF('инд. оценки 2 кл.'!W28&gt;2,IF('инд. оценки 2 кл.'!X28=2,1,2),IF('инд. оценки 2 кл.'!X28=2,3,4))))</f>
        <v>2</v>
      </c>
      <c r="J27" s="54">
        <f>IF(A27=0," ",IF(ISBLANK('Первичные данные 2 кл.'!C28)=TRUE," ",IF('инд. оценки 2 кл.'!Z28&gt;2,IF('инд. оценки 2 кл.'!AA28=2,1,2),IF('инд. оценки 2 кл.'!AA28=2,3,4))))</f>
        <v>4</v>
      </c>
      <c r="K27" s="54">
        <f>IF(A27=0," ",IF(ISBLANK('Первичные данные 2 кл.'!C28)=TRUE," ",IF('инд. оценки 2 кл.'!AC28&gt;2,IF('инд. оценки 2 кл.'!AD28=2,1,2),IF('инд. оценки 2 кл.'!AD28=2,3,4))))</f>
        <v>3</v>
      </c>
      <c r="L27" s="53">
        <f>IF(A27=0," ",IF(ISBLANK('Первичные данные 2 кл.'!C28)=TRUE," ",IF('инд. оценки 2 кл.'!AF28&gt;2,IF('инд. оценки 2 кл.'!AG28=2,1,2),IF('инд. оценки 2 кл.'!AG28=2,3,4))))</f>
        <v>1</v>
      </c>
      <c r="M27" s="54">
        <f>IF(A27=0," ",IF(ISBLANK('Первичные данные 2 кл.'!C28)=TRUE," ",IF('инд. оценки 2 кл.'!AI28&gt;2,IF('инд. оценки 2 кл.'!AJ28=2,1,2),IF('инд. оценки 2 кл.'!AJ28=2,3,4))))</f>
        <v>2</v>
      </c>
      <c r="N27" s="54">
        <f>IF(A27=0," ",IF(ISBLANK('Первичные данные 2 кл.'!C28)=TRUE," ",IF('инд. оценки 2 кл.'!AL28&gt;2,IF('инд. оценки 2 кл.'!AM28=2,1,2),IF('инд. оценки 2 кл.'!AM28=2,3,4))))</f>
        <v>2</v>
      </c>
      <c r="O27" s="51">
        <f>IF(A27=0," ",IF(ISBLANK('Первичные данные 2 кл.'!C28)=TRUE," ",MODE(B27:N27)))</f>
        <v>2</v>
      </c>
    </row>
    <row r="28" spans="1:15" ht="11.1" customHeight="1" x14ac:dyDescent="0.2">
      <c r="A28" s="52" t="str">
        <f>'инд. оценки 2 кл.'!A29</f>
        <v>Шарипов Илья</v>
      </c>
      <c r="B28" s="53">
        <f>IF(A28=0," ",IF(ISBLANK('Первичные данные 2 кл.'!C29)=TRUE," ",IF('инд. оценки 2 кл.'!B29&gt;2,IF('инд. оценки 2 кл.'!C29=2,1,2),IF('инд. оценки 2 кл.'!C29=2,3,4))))</f>
        <v>4</v>
      </c>
      <c r="C28" s="54">
        <f>IF(A28=0," ",IF(ISBLANK('Первичные данные 2 кл.'!C29)=TRUE," ",IF('инд. оценки 2 кл.'!E29&gt;2,IF('инд. оценки 2 кл.'!F29=2,1,2),IF('инд. оценки 2 кл.'!F29=2,3,4))))</f>
        <v>4</v>
      </c>
      <c r="D28" s="55">
        <f>IF(A28=0," ",IF(ISBLANK('Первичные данные 2 кл.'!C29)=TRUE," ",IF('инд. оценки 2 кл.'!H29&gt;2,IF('инд. оценки 2 кл.'!I29=2,1,2),IF('инд. оценки 2 кл.'!I29=2,3,4))))</f>
        <v>4</v>
      </c>
      <c r="E28" s="53">
        <f>IF(A28=0," ",IF(ISBLANK('Первичные данные 2 кл.'!C29)=TRUE," ",IF('инд. оценки 2 кл.'!K29&gt;2,IF('инд. оценки 2 кл.'!L29=2,1,2),IF('инд. оценки 2 кл.'!L29=2,3,4))))</f>
        <v>4</v>
      </c>
      <c r="F28" s="54">
        <f>IF(A28=0," ",IF(ISBLANK('Первичные данные 2 кл.'!C29)=TRUE," ",IF('инд. оценки 2 кл.'!N29&gt;2,IF('инд. оценки 2 кл.'!O29=2,1,2),IF('инд. оценки 2 кл.'!O29=2,3,4))))</f>
        <v>4</v>
      </c>
      <c r="G28" s="54">
        <f>IF(A28=0," ",IF(ISBLANK('Первичные данные 2 кл.'!C29)=TRUE," ",IF('инд. оценки 2 кл.'!Q29&gt;2,IF('инд. оценки 2 кл.'!R29=2,1,2),IF('инд. оценки 2 кл.'!R29=2,3,4))))</f>
        <v>4</v>
      </c>
      <c r="H28" s="54">
        <f>IF(A28=0," ",IF(ISBLANK('Первичные данные 2 кл.'!C29)=TRUE," ",IF('инд. оценки 2 кл.'!T29&gt;2,IF('инд. оценки 2 кл.'!U29=2,1,2),IF('инд. оценки 2 кл.'!U29=2,3,4))))</f>
        <v>4</v>
      </c>
      <c r="I28" s="54">
        <f>IF(A28=0," ",IF(ISBLANK('Первичные данные 2 кл.'!C29)=TRUE," ",IF('инд. оценки 2 кл.'!W29&gt;2,IF('инд. оценки 2 кл.'!X29=2,1,2),IF('инд. оценки 2 кл.'!X29=2,3,4))))</f>
        <v>4</v>
      </c>
      <c r="J28" s="54">
        <f>IF(A28=0," ",IF(ISBLANK('Первичные данные 2 кл.'!C29)=TRUE," ",IF('инд. оценки 2 кл.'!Z29&gt;2,IF('инд. оценки 2 кл.'!AA29=2,1,2),IF('инд. оценки 2 кл.'!AA29=2,3,4))))</f>
        <v>4</v>
      </c>
      <c r="K28" s="54">
        <f>IF(A28=0," ",IF(ISBLANK('Первичные данные 2 кл.'!C29)=TRUE," ",IF('инд. оценки 2 кл.'!AC29&gt;2,IF('инд. оценки 2 кл.'!AD29=2,1,2),IF('инд. оценки 2 кл.'!AD29=2,3,4))))</f>
        <v>4</v>
      </c>
      <c r="L28" s="53">
        <f>IF(A28=0," ",IF(ISBLANK('Первичные данные 2 кл.'!C29)=TRUE," ",IF('инд. оценки 2 кл.'!AF29&gt;2,IF('инд. оценки 2 кл.'!AG29=2,1,2),IF('инд. оценки 2 кл.'!AG29=2,3,4))))</f>
        <v>4</v>
      </c>
      <c r="M28" s="54">
        <f>IF(A28=0," ",IF(ISBLANK('Первичные данные 2 кл.'!C29)=TRUE," ",IF('инд. оценки 2 кл.'!AI29&gt;2,IF('инд. оценки 2 кл.'!AJ29=2,1,2),IF('инд. оценки 2 кл.'!AJ29=2,3,4))))</f>
        <v>4</v>
      </c>
      <c r="N28" s="54">
        <f>IF(A28=0," ",IF(ISBLANK('Первичные данные 2 кл.'!C29)=TRUE," ",IF('инд. оценки 2 кл.'!AL29&gt;2,IF('инд. оценки 2 кл.'!AM29=2,1,2),IF('инд. оценки 2 кл.'!AM29=2,3,4))))</f>
        <v>4</v>
      </c>
      <c r="O28" s="51">
        <f>IF(A28=0," ",IF(ISBLANK('Первичные данные 2 кл.'!C29)=TRUE," ",MODE(B28:N28)))</f>
        <v>4</v>
      </c>
    </row>
    <row r="29" spans="1:15" ht="11.1" customHeight="1" x14ac:dyDescent="0.2">
      <c r="A29" s="52">
        <f>'инд. оценки 2 кл.'!A30</f>
        <v>0</v>
      </c>
      <c r="B29" s="53" t="str">
        <f>IF(A29=0," ",IF(ISBLANK('Первичные данные 2 кл.'!C30)=TRUE," ",IF('инд. оценки 2 кл.'!B30&gt;2,IF('инд. оценки 2 кл.'!C30=2,1,2),IF('инд. оценки 2 кл.'!C30=2,3,4))))</f>
        <v xml:space="preserve"> </v>
      </c>
      <c r="C29" s="54" t="str">
        <f>IF(A29=0," ",IF(ISBLANK('Первичные данные 2 кл.'!C30)=TRUE," ",IF('инд. оценки 2 кл.'!E30&gt;2,IF('инд. оценки 2 кл.'!F30=2,1,2),IF('инд. оценки 2 кл.'!F30=2,3,4))))</f>
        <v xml:space="preserve"> </v>
      </c>
      <c r="D29" s="55" t="str">
        <f>IF(A29=0," ",IF(ISBLANK('Первичные данные 2 кл.'!C30)=TRUE," ",IF('инд. оценки 2 кл.'!H30&gt;2,IF('инд. оценки 2 кл.'!I30=2,1,2),IF('инд. оценки 2 кл.'!I30=2,3,4))))</f>
        <v xml:space="preserve"> </v>
      </c>
      <c r="E29" s="53" t="str">
        <f>IF(A29=0," ",IF(ISBLANK('Первичные данные 2 кл.'!C30)=TRUE," ",IF('инд. оценки 2 кл.'!K30&gt;2,IF('инд. оценки 2 кл.'!L30=2,1,2),IF('инд. оценки 2 кл.'!L30=2,3,4))))</f>
        <v xml:space="preserve"> </v>
      </c>
      <c r="F29" s="54" t="str">
        <f>IF(A29=0," ",IF(ISBLANK('Первичные данные 2 кл.'!C30)=TRUE," ",IF('инд. оценки 2 кл.'!N30&gt;2,IF('инд. оценки 2 кл.'!O30=2,1,2),IF('инд. оценки 2 кл.'!O30=2,3,4))))</f>
        <v xml:space="preserve"> </v>
      </c>
      <c r="G29" s="54" t="str">
        <f>IF(A29=0," ",IF(ISBLANK('Первичные данные 2 кл.'!C30)=TRUE," ",IF('инд. оценки 2 кл.'!Q30&gt;2,IF('инд. оценки 2 кл.'!R30=2,1,2),IF('инд. оценки 2 кл.'!R30=2,3,4))))</f>
        <v xml:space="preserve"> </v>
      </c>
      <c r="H29" s="54" t="str">
        <f>IF(A29=0," ",IF(ISBLANK('Первичные данные 2 кл.'!C30)=TRUE," ",IF('инд. оценки 2 кл.'!T30&gt;2,IF('инд. оценки 2 кл.'!U30=2,1,2),IF('инд. оценки 2 кл.'!U30=2,3,4))))</f>
        <v xml:space="preserve"> </v>
      </c>
      <c r="I29" s="54" t="str">
        <f>IF(A29=0," ",IF(ISBLANK('Первичные данные 2 кл.'!C30)=TRUE," ",IF('инд. оценки 2 кл.'!W30&gt;2,IF('инд. оценки 2 кл.'!X30=2,1,2),IF('инд. оценки 2 кл.'!X30=2,3,4))))</f>
        <v xml:space="preserve"> </v>
      </c>
      <c r="J29" s="54" t="str">
        <f>IF(A29=0," ",IF(ISBLANK('Первичные данные 2 кл.'!C30)=TRUE," ",IF('инд. оценки 2 кл.'!Z30&gt;2,IF('инд. оценки 2 кл.'!AA30=2,1,2),IF('инд. оценки 2 кл.'!AA30=2,3,4))))</f>
        <v xml:space="preserve"> </v>
      </c>
      <c r="K29" s="54" t="str">
        <f>IF(A29=0," ",IF(ISBLANK('Первичные данные 2 кл.'!C30)=TRUE," ",IF('инд. оценки 2 кл.'!AC30&gt;2,IF('инд. оценки 2 кл.'!AD30=2,1,2),IF('инд. оценки 2 кл.'!AD30=2,3,4))))</f>
        <v xml:space="preserve"> </v>
      </c>
      <c r="L29" s="53" t="str">
        <f>IF(A29=0," ",IF(ISBLANK('Первичные данные 2 кл.'!C30)=TRUE," ",IF('инд. оценки 2 кл.'!AF30&gt;2,IF('инд. оценки 2 кл.'!AG30=2,1,2),IF('инд. оценки 2 кл.'!AG30=2,3,4))))</f>
        <v xml:space="preserve"> </v>
      </c>
      <c r="M29" s="54" t="str">
        <f>IF(A29=0," ",IF(ISBLANK('Первичные данные 2 кл.'!C30)=TRUE," ",IF('инд. оценки 2 кл.'!AI30&gt;2,IF('инд. оценки 2 кл.'!AJ30=2,1,2),IF('инд. оценки 2 кл.'!AJ30=2,3,4))))</f>
        <v xml:space="preserve"> </v>
      </c>
      <c r="N29" s="54" t="str">
        <f>IF(A29=0," ",IF(ISBLANK('Первичные данные 2 кл.'!C30)=TRUE," ",IF('инд. оценки 2 кл.'!AL30&gt;2,IF('инд. оценки 2 кл.'!AM30=2,1,2),IF('инд. оценки 2 кл.'!AM30=2,3,4))))</f>
        <v xml:space="preserve"> </v>
      </c>
      <c r="O29" s="51" t="str">
        <f>IF(A29=0," ",IF(ISBLANK('Первичные данные 2 кл.'!C30)=TRUE," ",MODE(B29:N29)))</f>
        <v xml:space="preserve"> </v>
      </c>
    </row>
    <row r="30" spans="1:15" ht="11.1" customHeight="1" x14ac:dyDescent="0.2">
      <c r="A30" s="52">
        <f>'инд. оценки 2 кл.'!A31</f>
        <v>0</v>
      </c>
      <c r="B30" s="53" t="str">
        <f>IF(A30=0," ",IF(ISBLANK('Первичные данные 2 кл.'!C31)=TRUE," ",IF('инд. оценки 2 кл.'!B31&gt;2,IF('инд. оценки 2 кл.'!C31=2,1,2),IF('инд. оценки 2 кл.'!C31=2,3,4))))</f>
        <v xml:space="preserve"> </v>
      </c>
      <c r="C30" s="54" t="str">
        <f>IF(A30=0," ",IF(ISBLANK('Первичные данные 2 кл.'!C31)=TRUE," ",IF('инд. оценки 2 кл.'!E31&gt;2,IF('инд. оценки 2 кл.'!F31=2,1,2),IF('инд. оценки 2 кл.'!F31=2,3,4))))</f>
        <v xml:space="preserve"> </v>
      </c>
      <c r="D30" s="55" t="str">
        <f>IF(A30=0," ",IF(ISBLANK('Первичные данные 2 кл.'!C31)=TRUE," ",IF('инд. оценки 2 кл.'!H31&gt;2,IF('инд. оценки 2 кл.'!I31=2,1,2),IF('инд. оценки 2 кл.'!I31=2,3,4))))</f>
        <v xml:space="preserve"> </v>
      </c>
      <c r="E30" s="53" t="str">
        <f>IF(A30=0," ",IF(ISBLANK('Первичные данные 2 кл.'!C31)=TRUE," ",IF('инд. оценки 2 кл.'!K31&gt;2,IF('инд. оценки 2 кл.'!L31=2,1,2),IF('инд. оценки 2 кл.'!L31=2,3,4))))</f>
        <v xml:space="preserve"> </v>
      </c>
      <c r="F30" s="54" t="str">
        <f>IF(A30=0," ",IF(ISBLANK('Первичные данные 2 кл.'!C31)=TRUE," ",IF('инд. оценки 2 кл.'!N31&gt;2,IF('инд. оценки 2 кл.'!O31=2,1,2),IF('инд. оценки 2 кл.'!O31=2,3,4))))</f>
        <v xml:space="preserve"> </v>
      </c>
      <c r="G30" s="54" t="str">
        <f>IF(A30=0," ",IF(ISBLANK('Первичные данные 2 кл.'!C31)=TRUE," ",IF('инд. оценки 2 кл.'!Q31&gt;2,IF('инд. оценки 2 кл.'!R31=2,1,2),IF('инд. оценки 2 кл.'!R31=2,3,4))))</f>
        <v xml:space="preserve"> </v>
      </c>
      <c r="H30" s="54" t="str">
        <f>IF(A30=0," ",IF(ISBLANK('Первичные данные 2 кл.'!C31)=TRUE," ",IF('инд. оценки 2 кл.'!T31&gt;2,IF('инд. оценки 2 кл.'!U31=2,1,2),IF('инд. оценки 2 кл.'!U31=2,3,4))))</f>
        <v xml:space="preserve"> </v>
      </c>
      <c r="I30" s="54" t="str">
        <f>IF(A30=0," ",IF(ISBLANK('Первичные данные 2 кл.'!C31)=TRUE," ",IF('инд. оценки 2 кл.'!W31&gt;2,IF('инд. оценки 2 кл.'!X31=2,1,2),IF('инд. оценки 2 кл.'!X31=2,3,4))))</f>
        <v xml:space="preserve"> </v>
      </c>
      <c r="J30" s="54" t="str">
        <f>IF(A30=0," ",IF(ISBLANK('Первичные данные 2 кл.'!C31)=TRUE," ",IF('инд. оценки 2 кл.'!Z31&gt;2,IF('инд. оценки 2 кл.'!AA31=2,1,2),IF('инд. оценки 2 кл.'!AA31=2,3,4))))</f>
        <v xml:space="preserve"> </v>
      </c>
      <c r="K30" s="54" t="str">
        <f>IF(A30=0," ",IF(ISBLANK('Первичные данные 2 кл.'!C31)=TRUE," ",IF('инд. оценки 2 кл.'!AC31&gt;2,IF('инд. оценки 2 кл.'!AD31=2,1,2),IF('инд. оценки 2 кл.'!AD31=2,3,4))))</f>
        <v xml:space="preserve"> </v>
      </c>
      <c r="L30" s="53" t="str">
        <f>IF(A30=0," ",IF(ISBLANK('Первичные данные 2 кл.'!C31)=TRUE," ",IF('инд. оценки 2 кл.'!AF31&gt;2,IF('инд. оценки 2 кл.'!AG31=2,1,2),IF('инд. оценки 2 кл.'!AG31=2,3,4))))</f>
        <v xml:space="preserve"> </v>
      </c>
      <c r="M30" s="54" t="str">
        <f>IF(A30=0," ",IF(ISBLANK('Первичные данные 2 кл.'!C31)=TRUE," ",IF('инд. оценки 2 кл.'!AI31&gt;2,IF('инд. оценки 2 кл.'!AJ31=2,1,2),IF('инд. оценки 2 кл.'!AJ31=2,3,4))))</f>
        <v xml:space="preserve"> </v>
      </c>
      <c r="N30" s="54" t="str">
        <f>IF(A30=0," ",IF(ISBLANK('Первичные данные 2 кл.'!C31)=TRUE," ",IF('инд. оценки 2 кл.'!AL31&gt;2,IF('инд. оценки 2 кл.'!AM31=2,1,2),IF('инд. оценки 2 кл.'!AM31=2,3,4))))</f>
        <v xml:space="preserve"> </v>
      </c>
      <c r="O30" s="51" t="str">
        <f>IF(A30=0," ",IF(ISBLANK('Первичные данные 2 кл.'!C31)=TRUE," ",MODE(B30:N30)))</f>
        <v xml:space="preserve"> </v>
      </c>
    </row>
    <row r="31" spans="1:15" ht="11.1" customHeight="1" x14ac:dyDescent="0.2">
      <c r="A31" s="52">
        <f>'инд. оценки 2 кл.'!A32</f>
        <v>0</v>
      </c>
      <c r="B31" s="53" t="str">
        <f>IF(A31=0," ",IF(ISBLANK('Первичные данные 2 кл.'!C32)=TRUE," ",IF('инд. оценки 2 кл.'!B32&gt;2,IF('инд. оценки 2 кл.'!C32=2,1,2),IF('инд. оценки 2 кл.'!C32=2,3,4))))</f>
        <v xml:space="preserve"> </v>
      </c>
      <c r="C31" s="54" t="str">
        <f>IF(A31=0," ",IF(ISBLANK('Первичные данные 2 кл.'!C32)=TRUE," ",IF('инд. оценки 2 кл.'!E32&gt;2,IF('инд. оценки 2 кл.'!F32=2,1,2),IF('инд. оценки 2 кл.'!F32=2,3,4))))</f>
        <v xml:space="preserve"> </v>
      </c>
      <c r="D31" s="55" t="str">
        <f>IF(A31=0," ",IF(ISBLANK('Первичные данные 2 кл.'!C32)=TRUE," ",IF('инд. оценки 2 кл.'!H32&gt;2,IF('инд. оценки 2 кл.'!I32=2,1,2),IF('инд. оценки 2 кл.'!I32=2,3,4))))</f>
        <v xml:space="preserve"> </v>
      </c>
      <c r="E31" s="53" t="str">
        <f>IF(A31=0," ",IF(ISBLANK('Первичные данные 2 кл.'!C32)=TRUE," ",IF('инд. оценки 2 кл.'!K32&gt;2,IF('инд. оценки 2 кл.'!L32=2,1,2),IF('инд. оценки 2 кл.'!L32=2,3,4))))</f>
        <v xml:space="preserve"> </v>
      </c>
      <c r="F31" s="54" t="str">
        <f>IF(A31=0," ",IF(ISBLANK('Первичные данные 2 кл.'!C32)=TRUE," ",IF('инд. оценки 2 кл.'!N32&gt;2,IF('инд. оценки 2 кл.'!O32=2,1,2),IF('инд. оценки 2 кл.'!O32=2,3,4))))</f>
        <v xml:space="preserve"> </v>
      </c>
      <c r="G31" s="54" t="str">
        <f>IF(A31=0," ",IF(ISBLANK('Первичные данные 2 кл.'!C32)=TRUE," ",IF('инд. оценки 2 кл.'!Q32&gt;2,IF('инд. оценки 2 кл.'!R32=2,1,2),IF('инд. оценки 2 кл.'!R32=2,3,4))))</f>
        <v xml:space="preserve"> </v>
      </c>
      <c r="H31" s="54" t="str">
        <f>IF(A31=0," ",IF(ISBLANK('Первичные данные 2 кл.'!C32)=TRUE," ",IF('инд. оценки 2 кл.'!T32&gt;2,IF('инд. оценки 2 кл.'!U32=2,1,2),IF('инд. оценки 2 кл.'!U32=2,3,4))))</f>
        <v xml:space="preserve"> </v>
      </c>
      <c r="I31" s="54" t="str">
        <f>IF(A31=0," ",IF(ISBLANK('Первичные данные 2 кл.'!C32)=TRUE," ",IF('инд. оценки 2 кл.'!W32&gt;2,IF('инд. оценки 2 кл.'!X32=2,1,2),IF('инд. оценки 2 кл.'!X32=2,3,4))))</f>
        <v xml:space="preserve"> </v>
      </c>
      <c r="J31" s="54" t="str">
        <f>IF(A31=0," ",IF(ISBLANK('Первичные данные 2 кл.'!C32)=TRUE," ",IF('инд. оценки 2 кл.'!Z32&gt;2,IF('инд. оценки 2 кл.'!AA32=2,1,2),IF('инд. оценки 2 кл.'!AA32=2,3,4))))</f>
        <v xml:space="preserve"> </v>
      </c>
      <c r="K31" s="54" t="str">
        <f>IF(A31=0," ",IF(ISBLANK('Первичные данные 2 кл.'!C32)=TRUE," ",IF('инд. оценки 2 кл.'!AC32&gt;2,IF('инд. оценки 2 кл.'!AD32=2,1,2),IF('инд. оценки 2 кл.'!AD32=2,3,4))))</f>
        <v xml:space="preserve"> </v>
      </c>
      <c r="L31" s="53" t="str">
        <f>IF(A31=0," ",IF(ISBLANK('Первичные данные 2 кл.'!C32)=TRUE," ",IF('инд. оценки 2 кл.'!AF32&gt;2,IF('инд. оценки 2 кл.'!AG32=2,1,2),IF('инд. оценки 2 кл.'!AG32=2,3,4))))</f>
        <v xml:space="preserve"> </v>
      </c>
      <c r="M31" s="54" t="str">
        <f>IF(A31=0," ",IF(ISBLANK('Первичные данные 2 кл.'!C32)=TRUE," ",IF('инд. оценки 2 кл.'!AI32&gt;2,IF('инд. оценки 2 кл.'!AJ32=2,1,2),IF('инд. оценки 2 кл.'!AJ32=2,3,4))))</f>
        <v xml:space="preserve"> </v>
      </c>
      <c r="N31" s="54" t="str">
        <f>IF(A31=0," ",IF(ISBLANK('Первичные данные 2 кл.'!C32)=TRUE," ",IF('инд. оценки 2 кл.'!AL32&gt;2,IF('инд. оценки 2 кл.'!AM32=2,1,2),IF('инд. оценки 2 кл.'!AM32=2,3,4))))</f>
        <v xml:space="preserve"> </v>
      </c>
      <c r="O31" s="51" t="str">
        <f>IF(A31=0," ",IF(ISBLANK('Первичные данные 2 кл.'!C32)=TRUE," ",MODE(B31:N31)))</f>
        <v xml:space="preserve"> </v>
      </c>
    </row>
    <row r="32" spans="1:15" ht="11.1" customHeight="1" x14ac:dyDescent="0.2">
      <c r="A32" s="52">
        <f>'инд. оценки 2 кл.'!A33</f>
        <v>0</v>
      </c>
      <c r="B32" s="53" t="str">
        <f>IF(A32=0," ",IF(ISBLANK('Первичные данные 2 кл.'!C33)=TRUE," ",IF('инд. оценки 2 кл.'!B33&gt;2,IF('инд. оценки 2 кл.'!C33=2,1,2),IF('инд. оценки 2 кл.'!C33=2,3,4))))</f>
        <v xml:space="preserve"> </v>
      </c>
      <c r="C32" s="54" t="str">
        <f>IF(A32=0," ",IF(ISBLANK('Первичные данные 2 кл.'!C33)=TRUE," ",IF('инд. оценки 2 кл.'!E33&gt;2,IF('инд. оценки 2 кл.'!F33=2,1,2),IF('инд. оценки 2 кл.'!F33=2,3,4))))</f>
        <v xml:space="preserve"> </v>
      </c>
      <c r="D32" s="55" t="str">
        <f>IF(A32=0," ",IF(ISBLANK('Первичные данные 2 кл.'!C33)=TRUE," ",IF('инд. оценки 2 кл.'!H33&gt;2,IF('инд. оценки 2 кл.'!I33=2,1,2),IF('инд. оценки 2 кл.'!I33=2,3,4))))</f>
        <v xml:space="preserve"> </v>
      </c>
      <c r="E32" s="53" t="str">
        <f>IF(A32=0," ",IF(ISBLANK('Первичные данные 2 кл.'!C33)=TRUE," ",IF('инд. оценки 2 кл.'!K33&gt;2,IF('инд. оценки 2 кл.'!L33=2,1,2),IF('инд. оценки 2 кл.'!L33=2,3,4))))</f>
        <v xml:space="preserve"> </v>
      </c>
      <c r="F32" s="54" t="str">
        <f>IF(A32=0," ",IF(ISBLANK('Первичные данные 2 кл.'!C33)=TRUE," ",IF('инд. оценки 2 кл.'!N33&gt;2,IF('инд. оценки 2 кл.'!O33=2,1,2),IF('инд. оценки 2 кл.'!O33=2,3,4))))</f>
        <v xml:space="preserve"> </v>
      </c>
      <c r="G32" s="54" t="str">
        <f>IF(A32=0," ",IF(ISBLANK('Первичные данные 2 кл.'!C33)=TRUE," ",IF('инд. оценки 2 кл.'!Q33&gt;2,IF('инд. оценки 2 кл.'!R33=2,1,2),IF('инд. оценки 2 кл.'!R33=2,3,4))))</f>
        <v xml:space="preserve"> </v>
      </c>
      <c r="H32" s="54" t="str">
        <f>IF(A32=0," ",IF(ISBLANK('Первичные данные 2 кл.'!C33)=TRUE," ",IF('инд. оценки 2 кл.'!T33&gt;2,IF('инд. оценки 2 кл.'!U33=2,1,2),IF('инд. оценки 2 кл.'!U33=2,3,4))))</f>
        <v xml:space="preserve"> </v>
      </c>
      <c r="I32" s="54" t="str">
        <f>IF(A32=0," ",IF(ISBLANK('Первичные данные 2 кл.'!C33)=TRUE," ",IF('инд. оценки 2 кл.'!W33&gt;2,IF('инд. оценки 2 кл.'!X33=2,1,2),IF('инд. оценки 2 кл.'!X33=2,3,4))))</f>
        <v xml:space="preserve"> </v>
      </c>
      <c r="J32" s="54" t="str">
        <f>IF(A32=0," ",IF(ISBLANK('Первичные данные 2 кл.'!C33)=TRUE," ",IF('инд. оценки 2 кл.'!Z33&gt;2,IF('инд. оценки 2 кл.'!AA33=2,1,2),IF('инд. оценки 2 кл.'!AA33=2,3,4))))</f>
        <v xml:space="preserve"> </v>
      </c>
      <c r="K32" s="54" t="str">
        <f>IF(A32=0," ",IF(ISBLANK('Первичные данные 2 кл.'!C33)=TRUE," ",IF('инд. оценки 2 кл.'!AC33&gt;2,IF('инд. оценки 2 кл.'!AD33=2,1,2),IF('инд. оценки 2 кл.'!AD33=2,3,4))))</f>
        <v xml:space="preserve"> </v>
      </c>
      <c r="L32" s="53" t="str">
        <f>IF(A32=0," ",IF(ISBLANK('Первичные данные 2 кл.'!C33)=TRUE," ",IF('инд. оценки 2 кл.'!AF33&gt;2,IF('инд. оценки 2 кл.'!AG33=2,1,2),IF('инд. оценки 2 кл.'!AG33=2,3,4))))</f>
        <v xml:space="preserve"> </v>
      </c>
      <c r="M32" s="54" t="str">
        <f>IF(A32=0," ",IF(ISBLANK('Первичные данные 2 кл.'!C33)=TRUE," ",IF('инд. оценки 2 кл.'!AI33&gt;2,IF('инд. оценки 2 кл.'!AJ33=2,1,2),IF('инд. оценки 2 кл.'!AJ33=2,3,4))))</f>
        <v xml:space="preserve"> </v>
      </c>
      <c r="N32" s="54" t="str">
        <f>IF(A32=0," ",IF(ISBLANK('Первичные данные 2 кл.'!C33)=TRUE," ",IF('инд. оценки 2 кл.'!AL33&gt;2,IF('инд. оценки 2 кл.'!AM33=2,1,2),IF('инд. оценки 2 кл.'!AM33=2,3,4))))</f>
        <v xml:space="preserve"> </v>
      </c>
      <c r="O32" s="51" t="str">
        <f>IF(A32=0," ",IF(ISBLANK('Первичные данные 2 кл.'!C33)=TRUE," ",MODE(B32:N32)))</f>
        <v xml:space="preserve"> </v>
      </c>
    </row>
    <row r="33" spans="1:15" ht="11.1" customHeight="1" x14ac:dyDescent="0.2">
      <c r="A33" s="52">
        <f>'инд. оценки 2 кл.'!A34</f>
        <v>0</v>
      </c>
      <c r="B33" s="53" t="str">
        <f>IF(A33=0," ",IF(ISBLANK('Первичные данные 2 кл.'!C34)=TRUE," ",IF('инд. оценки 2 кл.'!B34&gt;2,IF('инд. оценки 2 кл.'!C34=2,1,2),IF('инд. оценки 2 кл.'!C34=2,3,4))))</f>
        <v xml:space="preserve"> </v>
      </c>
      <c r="C33" s="54" t="str">
        <f>IF(A33=0," ",IF(ISBLANK('Первичные данные 2 кл.'!C34)=TRUE," ",IF('инд. оценки 2 кл.'!E34&gt;2,IF('инд. оценки 2 кл.'!F34=2,1,2),IF('инд. оценки 2 кл.'!F34=2,3,4))))</f>
        <v xml:space="preserve"> </v>
      </c>
      <c r="D33" s="55" t="str">
        <f>IF(A33=0," ",IF(ISBLANK('Первичные данные 2 кл.'!C34)=TRUE," ",IF('инд. оценки 2 кл.'!H34&gt;2,IF('инд. оценки 2 кл.'!I34=2,1,2),IF('инд. оценки 2 кл.'!I34=2,3,4))))</f>
        <v xml:space="preserve"> </v>
      </c>
      <c r="E33" s="53" t="str">
        <f>IF(A33=0," ",IF(ISBLANK('Первичные данные 2 кл.'!C34)=TRUE," ",IF('инд. оценки 2 кл.'!K34&gt;2,IF('инд. оценки 2 кл.'!L34=2,1,2),IF('инд. оценки 2 кл.'!L34=2,3,4))))</f>
        <v xml:space="preserve"> </v>
      </c>
      <c r="F33" s="54" t="str">
        <f>IF(A33=0," ",IF(ISBLANK('Первичные данные 2 кл.'!C34)=TRUE," ",IF('инд. оценки 2 кл.'!N34&gt;2,IF('инд. оценки 2 кл.'!O34=2,1,2),IF('инд. оценки 2 кл.'!O34=2,3,4))))</f>
        <v xml:space="preserve"> </v>
      </c>
      <c r="G33" s="54" t="str">
        <f>IF(A33=0," ",IF(ISBLANK('Первичные данные 2 кл.'!C34)=TRUE," ",IF('инд. оценки 2 кл.'!Q34&gt;2,IF('инд. оценки 2 кл.'!R34=2,1,2),IF('инд. оценки 2 кл.'!R34=2,3,4))))</f>
        <v xml:space="preserve"> </v>
      </c>
      <c r="H33" s="54" t="str">
        <f>IF(A33=0," ",IF(ISBLANK('Первичные данные 2 кл.'!C34)=TRUE," ",IF('инд. оценки 2 кл.'!T34&gt;2,IF('инд. оценки 2 кл.'!U34=2,1,2),IF('инд. оценки 2 кл.'!U34=2,3,4))))</f>
        <v xml:space="preserve"> </v>
      </c>
      <c r="I33" s="54" t="str">
        <f>IF(A33=0," ",IF(ISBLANK('Первичные данные 2 кл.'!C34)=TRUE," ",IF('инд. оценки 2 кл.'!W34&gt;2,IF('инд. оценки 2 кл.'!X34=2,1,2),IF('инд. оценки 2 кл.'!X34=2,3,4))))</f>
        <v xml:space="preserve"> </v>
      </c>
      <c r="J33" s="54" t="str">
        <f>IF(A33=0," ",IF(ISBLANK('Первичные данные 2 кл.'!C34)=TRUE," ",IF('инд. оценки 2 кл.'!Z34&gt;2,IF('инд. оценки 2 кл.'!AA34=2,1,2),IF('инд. оценки 2 кл.'!AA34=2,3,4))))</f>
        <v xml:space="preserve"> </v>
      </c>
      <c r="K33" s="54" t="str">
        <f>IF(A33=0," ",IF(ISBLANK('Первичные данные 2 кл.'!C34)=TRUE," ",IF('инд. оценки 2 кл.'!AC34&gt;2,IF('инд. оценки 2 кл.'!AD34=2,1,2),IF('инд. оценки 2 кл.'!AD34=2,3,4))))</f>
        <v xml:space="preserve"> </v>
      </c>
      <c r="L33" s="53" t="str">
        <f>IF(A33=0," ",IF(ISBLANK('Первичные данные 2 кл.'!C34)=TRUE," ",IF('инд. оценки 2 кл.'!AF34&gt;2,IF('инд. оценки 2 кл.'!AG34=2,1,2),IF('инд. оценки 2 кл.'!AG34=2,3,4))))</f>
        <v xml:space="preserve"> </v>
      </c>
      <c r="M33" s="54" t="str">
        <f>IF(A33=0," ",IF(ISBLANK('Первичные данные 2 кл.'!C34)=TRUE," ",IF('инд. оценки 2 кл.'!AI34&gt;2,IF('инд. оценки 2 кл.'!AJ34=2,1,2),IF('инд. оценки 2 кл.'!AJ34=2,3,4))))</f>
        <v xml:space="preserve"> </v>
      </c>
      <c r="N33" s="54" t="str">
        <f>IF(A33=0," ",IF(ISBLANK('Первичные данные 2 кл.'!C34)=TRUE," ",IF('инд. оценки 2 кл.'!AL34&gt;2,IF('инд. оценки 2 кл.'!AM34=2,1,2),IF('инд. оценки 2 кл.'!AM34=2,3,4))))</f>
        <v xml:space="preserve"> </v>
      </c>
      <c r="O33" s="51" t="str">
        <f>IF(A33=0," ",IF(ISBLANK('Первичные данные 2 кл.'!C34)=TRUE," ",MODE(B33:N33)))</f>
        <v xml:space="preserve"> </v>
      </c>
    </row>
    <row r="34" spans="1:15" ht="11.1" customHeight="1" x14ac:dyDescent="0.2">
      <c r="A34" s="52">
        <f>'инд. оценки 2 кл.'!A35</f>
        <v>0</v>
      </c>
      <c r="B34" s="53" t="str">
        <f>IF(A34=0," ",IF(ISBLANK('Первичные данные 2 кл.'!C35)=TRUE," ",IF('инд. оценки 2 кл.'!B35&gt;2,IF('инд. оценки 2 кл.'!C35=2,1,2),IF('инд. оценки 2 кл.'!C35=2,3,4))))</f>
        <v xml:space="preserve"> </v>
      </c>
      <c r="C34" s="54" t="str">
        <f>IF(A34=0," ",IF(ISBLANK('Первичные данные 2 кл.'!C35)=TRUE," ",IF('инд. оценки 2 кл.'!E35&gt;2,IF('инд. оценки 2 кл.'!F35=2,1,2),IF('инд. оценки 2 кл.'!F35=2,3,4))))</f>
        <v xml:space="preserve"> </v>
      </c>
      <c r="D34" s="55" t="str">
        <f>IF(A34=0," ",IF(ISBLANK('Первичные данные 2 кл.'!C35)=TRUE," ",IF('инд. оценки 2 кл.'!H35&gt;2,IF('инд. оценки 2 кл.'!I35=2,1,2),IF('инд. оценки 2 кл.'!I35=2,3,4))))</f>
        <v xml:space="preserve"> </v>
      </c>
      <c r="E34" s="53" t="str">
        <f>IF(A34=0," ",IF(ISBLANK('Первичные данные 2 кл.'!C35)=TRUE," ",IF('инд. оценки 2 кл.'!K35&gt;2,IF('инд. оценки 2 кл.'!L35=2,1,2),IF('инд. оценки 2 кл.'!L35=2,3,4))))</f>
        <v xml:space="preserve"> </v>
      </c>
      <c r="F34" s="54" t="str">
        <f>IF(A34=0," ",IF(ISBLANK('Первичные данные 2 кл.'!C35)=TRUE," ",IF('инд. оценки 2 кл.'!N35&gt;2,IF('инд. оценки 2 кл.'!O35=2,1,2),IF('инд. оценки 2 кл.'!O35=2,3,4))))</f>
        <v xml:space="preserve"> </v>
      </c>
      <c r="G34" s="54" t="str">
        <f>IF(A34=0," ",IF(ISBLANK('Первичные данные 2 кл.'!C35)=TRUE," ",IF('инд. оценки 2 кл.'!Q35&gt;2,IF('инд. оценки 2 кл.'!R35=2,1,2),IF('инд. оценки 2 кл.'!R35=2,3,4))))</f>
        <v xml:space="preserve"> </v>
      </c>
      <c r="H34" s="54" t="str">
        <f>IF(A34=0," ",IF(ISBLANK('Первичные данные 2 кл.'!C35)=TRUE," ",IF('инд. оценки 2 кл.'!T35&gt;2,IF('инд. оценки 2 кл.'!U35=2,1,2),IF('инд. оценки 2 кл.'!U35=2,3,4))))</f>
        <v xml:space="preserve"> </v>
      </c>
      <c r="I34" s="54" t="str">
        <f>IF(A34=0," ",IF(ISBLANK('Первичные данные 2 кл.'!C35)=TRUE," ",IF('инд. оценки 2 кл.'!W35&gt;2,IF('инд. оценки 2 кл.'!X35=2,1,2),IF('инд. оценки 2 кл.'!X35=2,3,4))))</f>
        <v xml:space="preserve"> </v>
      </c>
      <c r="J34" s="54" t="str">
        <f>IF(A34=0," ",IF(ISBLANK('Первичные данные 2 кл.'!C35)=TRUE," ",IF('инд. оценки 2 кл.'!Z35&gt;2,IF('инд. оценки 2 кл.'!AA35=2,1,2),IF('инд. оценки 2 кл.'!AA35=2,3,4))))</f>
        <v xml:space="preserve"> </v>
      </c>
      <c r="K34" s="54" t="str">
        <f>IF(A34=0," ",IF(ISBLANK('Первичные данные 2 кл.'!C35)=TRUE," ",IF('инд. оценки 2 кл.'!AC35&gt;2,IF('инд. оценки 2 кл.'!AD35=2,1,2),IF('инд. оценки 2 кл.'!AD35=2,3,4))))</f>
        <v xml:space="preserve"> </v>
      </c>
      <c r="L34" s="53" t="str">
        <f>IF(A34=0," ",IF(ISBLANK('Первичные данные 2 кл.'!C35)=TRUE," ",IF('инд. оценки 2 кл.'!AF35&gt;2,IF('инд. оценки 2 кл.'!AG35=2,1,2),IF('инд. оценки 2 кл.'!AG35=2,3,4))))</f>
        <v xml:space="preserve"> </v>
      </c>
      <c r="M34" s="54" t="str">
        <f>IF(A34=0," ",IF(ISBLANK('Первичные данные 2 кл.'!C35)=TRUE," ",IF('инд. оценки 2 кл.'!AI35&gt;2,IF('инд. оценки 2 кл.'!AJ35=2,1,2),IF('инд. оценки 2 кл.'!AJ35=2,3,4))))</f>
        <v xml:space="preserve"> </v>
      </c>
      <c r="N34" s="54" t="str">
        <f>IF(A34=0," ",IF(ISBLANK('Первичные данные 2 кл.'!C35)=TRUE," ",IF('инд. оценки 2 кл.'!AL35&gt;2,IF('инд. оценки 2 кл.'!AM35=2,1,2),IF('инд. оценки 2 кл.'!AM35=2,3,4))))</f>
        <v xml:space="preserve"> </v>
      </c>
      <c r="O34" s="51" t="str">
        <f>IF(A34=0," ",IF(ISBLANK('Первичные данные 2 кл.'!C35)=TRUE," ",MODE(B34:N34)))</f>
        <v xml:space="preserve"> </v>
      </c>
    </row>
    <row r="35" spans="1:15" ht="11.1" customHeight="1" x14ac:dyDescent="0.2">
      <c r="A35" s="52">
        <f>'инд. оценки 2 кл.'!A36</f>
        <v>0</v>
      </c>
      <c r="B35" s="53" t="str">
        <f>IF(A35=0," ",IF(ISBLANK('Первичные данные 2 кл.'!C36)=TRUE," ",IF('инд. оценки 2 кл.'!B36&gt;2,IF('инд. оценки 2 кл.'!C36=2,1,2),IF('инд. оценки 2 кл.'!C36=2,3,4))))</f>
        <v xml:space="preserve"> </v>
      </c>
      <c r="C35" s="54" t="str">
        <f>IF(A35=0," ",IF(ISBLANK('Первичные данные 2 кл.'!C36)=TRUE," ",IF('инд. оценки 2 кл.'!E36&gt;2,IF('инд. оценки 2 кл.'!F36=2,1,2),IF('инд. оценки 2 кл.'!F36=2,3,4))))</f>
        <v xml:space="preserve"> </v>
      </c>
      <c r="D35" s="55" t="str">
        <f>IF(A35=0," ",IF(ISBLANK('Первичные данные 2 кл.'!C36)=TRUE," ",IF('инд. оценки 2 кл.'!H36&gt;2,IF('инд. оценки 2 кл.'!I36=2,1,2),IF('инд. оценки 2 кл.'!I36=2,3,4))))</f>
        <v xml:space="preserve"> </v>
      </c>
      <c r="E35" s="53" t="str">
        <f>IF(A35=0," ",IF(ISBLANK('Первичные данные 2 кл.'!C36)=TRUE," ",IF('инд. оценки 2 кл.'!K36&gt;2,IF('инд. оценки 2 кл.'!L36=2,1,2),IF('инд. оценки 2 кл.'!L36=2,3,4))))</f>
        <v xml:space="preserve"> </v>
      </c>
      <c r="F35" s="54" t="str">
        <f>IF(A35=0," ",IF(ISBLANK('Первичные данные 2 кл.'!C36)=TRUE," ",IF('инд. оценки 2 кл.'!N36&gt;2,IF('инд. оценки 2 кл.'!O36=2,1,2),IF('инд. оценки 2 кл.'!O36=2,3,4))))</f>
        <v xml:space="preserve"> </v>
      </c>
      <c r="G35" s="54" t="str">
        <f>IF(A35=0," ",IF(ISBLANK('Первичные данные 2 кл.'!C36)=TRUE," ",IF('инд. оценки 2 кл.'!Q36&gt;2,IF('инд. оценки 2 кл.'!R36=2,1,2),IF('инд. оценки 2 кл.'!R36=2,3,4))))</f>
        <v xml:space="preserve"> </v>
      </c>
      <c r="H35" s="54" t="str">
        <f>IF(A35=0," ",IF(ISBLANK('Первичные данные 2 кл.'!C36)=TRUE," ",IF('инд. оценки 2 кл.'!T36&gt;2,IF('инд. оценки 2 кл.'!U36=2,1,2),IF('инд. оценки 2 кл.'!U36=2,3,4))))</f>
        <v xml:space="preserve"> </v>
      </c>
      <c r="I35" s="54" t="str">
        <f>IF(A35=0," ",IF(ISBLANK('Первичные данные 2 кл.'!C36)=TRUE," ",IF('инд. оценки 2 кл.'!W36&gt;2,IF('инд. оценки 2 кл.'!X36=2,1,2),IF('инд. оценки 2 кл.'!X36=2,3,4))))</f>
        <v xml:space="preserve"> </v>
      </c>
      <c r="J35" s="54" t="str">
        <f>IF(A35=0," ",IF(ISBLANK('Первичные данные 2 кл.'!C36)=TRUE," ",IF('инд. оценки 2 кл.'!Z36&gt;2,IF('инд. оценки 2 кл.'!AA36=2,1,2),IF('инд. оценки 2 кл.'!AA36=2,3,4))))</f>
        <v xml:space="preserve"> </v>
      </c>
      <c r="K35" s="54" t="str">
        <f>IF(A35=0," ",IF(ISBLANK('Первичные данные 2 кл.'!C36)=TRUE," ",IF('инд. оценки 2 кл.'!AC36&gt;2,IF('инд. оценки 2 кл.'!AD36=2,1,2),IF('инд. оценки 2 кл.'!AD36=2,3,4))))</f>
        <v xml:space="preserve"> </v>
      </c>
      <c r="L35" s="53" t="str">
        <f>IF(A35=0," ",IF(ISBLANK('Первичные данные 2 кл.'!C36)=TRUE," ",IF('инд. оценки 2 кл.'!AF36&gt;2,IF('инд. оценки 2 кл.'!AG36=2,1,2),IF('инд. оценки 2 кл.'!AG36=2,3,4))))</f>
        <v xml:space="preserve"> </v>
      </c>
      <c r="M35" s="54" t="str">
        <f>IF(A35=0," ",IF(ISBLANK('Первичные данные 2 кл.'!C36)=TRUE," ",IF('инд. оценки 2 кл.'!AI36&gt;2,IF('инд. оценки 2 кл.'!AJ36=2,1,2),IF('инд. оценки 2 кл.'!AJ36=2,3,4))))</f>
        <v xml:space="preserve"> </v>
      </c>
      <c r="N35" s="54" t="str">
        <f>IF(A35=0," ",IF(ISBLANK('Первичные данные 2 кл.'!C36)=TRUE," ",IF('инд. оценки 2 кл.'!AL36&gt;2,IF('инд. оценки 2 кл.'!AM36=2,1,2),IF('инд. оценки 2 кл.'!AM36=2,3,4))))</f>
        <v xml:space="preserve"> </v>
      </c>
      <c r="O35" s="51" t="str">
        <f>IF(A35=0," ",IF(ISBLANK('Первичные данные 2 кл.'!C36)=TRUE," ",MODE(B35:N35)))</f>
        <v xml:space="preserve"> </v>
      </c>
    </row>
    <row r="36" spans="1:15" ht="11.1" customHeight="1" x14ac:dyDescent="0.2">
      <c r="A36" s="52">
        <f>'инд. оценки 2 кл.'!A37</f>
        <v>0</v>
      </c>
      <c r="B36" s="53" t="str">
        <f>IF(A36=0," ",IF(ISBLANK('Первичные данные 2 кл.'!C37)=TRUE," ",IF('инд. оценки 2 кл.'!B37&gt;2,IF('инд. оценки 2 кл.'!C37=2,1,2),IF('инд. оценки 2 кл.'!C37=2,3,4))))</f>
        <v xml:space="preserve"> </v>
      </c>
      <c r="C36" s="54" t="str">
        <f>IF(A36=0," ",IF(ISBLANK('Первичные данные 2 кл.'!C37)=TRUE," ",IF('инд. оценки 2 кл.'!E37&gt;2,IF('инд. оценки 2 кл.'!F37=2,1,2),IF('инд. оценки 2 кл.'!F37=2,3,4))))</f>
        <v xml:space="preserve"> </v>
      </c>
      <c r="D36" s="55" t="str">
        <f>IF(A36=0," ",IF(ISBLANK('Первичные данные 2 кл.'!C37)=TRUE," ",IF('инд. оценки 2 кл.'!H37&gt;2,IF('инд. оценки 2 кл.'!I37=2,1,2),IF('инд. оценки 2 кл.'!I37=2,3,4))))</f>
        <v xml:space="preserve"> </v>
      </c>
      <c r="E36" s="53" t="str">
        <f>IF(A36=0," ",IF(ISBLANK('Первичные данные 2 кл.'!C37)=TRUE," ",IF('инд. оценки 2 кл.'!K37&gt;2,IF('инд. оценки 2 кл.'!L37=2,1,2),IF('инд. оценки 2 кл.'!L37=2,3,4))))</f>
        <v xml:space="preserve"> </v>
      </c>
      <c r="F36" s="54" t="str">
        <f>IF(A36=0," ",IF(ISBLANK('Первичные данные 2 кл.'!C37)=TRUE," ",IF('инд. оценки 2 кл.'!N37&gt;2,IF('инд. оценки 2 кл.'!O37=2,1,2),IF('инд. оценки 2 кл.'!O37=2,3,4))))</f>
        <v xml:space="preserve"> </v>
      </c>
      <c r="G36" s="54" t="str">
        <f>IF(A36=0," ",IF(ISBLANK('Первичные данные 2 кл.'!C37)=TRUE," ",IF('инд. оценки 2 кл.'!Q37&gt;2,IF('инд. оценки 2 кл.'!R37=2,1,2),IF('инд. оценки 2 кл.'!R37=2,3,4))))</f>
        <v xml:space="preserve"> </v>
      </c>
      <c r="H36" s="54" t="str">
        <f>IF(A36=0," ",IF(ISBLANK('Первичные данные 2 кл.'!C37)=TRUE," ",IF('инд. оценки 2 кл.'!T37&gt;2,IF('инд. оценки 2 кл.'!U37=2,1,2),IF('инд. оценки 2 кл.'!U37=2,3,4))))</f>
        <v xml:space="preserve"> </v>
      </c>
      <c r="I36" s="54" t="str">
        <f>IF(A36=0," ",IF(ISBLANK('Первичные данные 2 кл.'!C37)=TRUE," ",IF('инд. оценки 2 кл.'!W37&gt;2,IF('инд. оценки 2 кл.'!X37=2,1,2),IF('инд. оценки 2 кл.'!X37=2,3,4))))</f>
        <v xml:space="preserve"> </v>
      </c>
      <c r="J36" s="54" t="str">
        <f>IF(A36=0," ",IF(ISBLANK('Первичные данные 2 кл.'!C37)=TRUE," ",IF('инд. оценки 2 кл.'!Z37&gt;2,IF('инд. оценки 2 кл.'!AA37=2,1,2),IF('инд. оценки 2 кл.'!AA37=2,3,4))))</f>
        <v xml:space="preserve"> </v>
      </c>
      <c r="K36" s="54" t="str">
        <f>IF(A36=0," ",IF(ISBLANK('Первичные данные 2 кл.'!C37)=TRUE," ",IF('инд. оценки 2 кл.'!AC37&gt;2,IF('инд. оценки 2 кл.'!AD37=2,1,2),IF('инд. оценки 2 кл.'!AD37=2,3,4))))</f>
        <v xml:space="preserve"> </v>
      </c>
      <c r="L36" s="53" t="str">
        <f>IF(A36=0," ",IF(ISBLANK('Первичные данные 2 кл.'!C37)=TRUE," ",IF('инд. оценки 2 кл.'!AF37&gt;2,IF('инд. оценки 2 кл.'!AG37=2,1,2),IF('инд. оценки 2 кл.'!AG37=2,3,4))))</f>
        <v xml:space="preserve"> </v>
      </c>
      <c r="M36" s="54" t="str">
        <f>IF(A36=0," ",IF(ISBLANK('Первичные данные 2 кл.'!C37)=TRUE," ",IF('инд. оценки 2 кл.'!AI37&gt;2,IF('инд. оценки 2 кл.'!AJ37=2,1,2),IF('инд. оценки 2 кл.'!AJ37=2,3,4))))</f>
        <v xml:space="preserve"> </v>
      </c>
      <c r="N36" s="54" t="str">
        <f>IF(A36=0," ",IF(ISBLANK('Первичные данные 2 кл.'!C37)=TRUE," ",IF('инд. оценки 2 кл.'!AL37&gt;2,IF('инд. оценки 2 кл.'!AM37=2,1,2),IF('инд. оценки 2 кл.'!AM37=2,3,4))))</f>
        <v xml:space="preserve"> </v>
      </c>
      <c r="O36" s="51" t="str">
        <f>IF(A36=0," ",IF(ISBLANK('Первичные данные 2 кл.'!C37)=TRUE," ",MODE(B36:N36)))</f>
        <v xml:space="preserve"> </v>
      </c>
    </row>
    <row r="37" spans="1:15" ht="11.1" customHeight="1" x14ac:dyDescent="0.2">
      <c r="A37" s="52">
        <f>'инд. оценки 2 кл.'!A38</f>
        <v>0</v>
      </c>
      <c r="B37" s="53" t="str">
        <f>IF(A37=0," ",IF(ISBLANK('Первичные данные 2 кл.'!C38)=TRUE," ",IF('инд. оценки 2 кл.'!B38&gt;2,IF('инд. оценки 2 кл.'!C38=2,1,2),IF('инд. оценки 2 кл.'!C38=2,3,4))))</f>
        <v xml:space="preserve"> </v>
      </c>
      <c r="C37" s="54" t="str">
        <f>IF(A37=0," ",IF(ISBLANK('Первичные данные 2 кл.'!C38)=TRUE," ",IF('инд. оценки 2 кл.'!E38&gt;2,IF('инд. оценки 2 кл.'!F38=2,1,2),IF('инд. оценки 2 кл.'!F38=2,3,4))))</f>
        <v xml:space="preserve"> </v>
      </c>
      <c r="D37" s="55" t="str">
        <f>IF(A37=0," ",IF(ISBLANK('Первичные данные 2 кл.'!C38)=TRUE," ",IF('инд. оценки 2 кл.'!H38&gt;2,IF('инд. оценки 2 кл.'!I38=2,1,2),IF('инд. оценки 2 кл.'!I38=2,3,4))))</f>
        <v xml:space="preserve"> </v>
      </c>
      <c r="E37" s="53" t="str">
        <f>IF(A37=0," ",IF(ISBLANK('Первичные данные 2 кл.'!C38)=TRUE," ",IF('инд. оценки 2 кл.'!K38&gt;2,IF('инд. оценки 2 кл.'!L38=2,1,2),IF('инд. оценки 2 кл.'!L38=2,3,4))))</f>
        <v xml:space="preserve"> </v>
      </c>
      <c r="F37" s="54" t="str">
        <f>IF(A37=0," ",IF(ISBLANK('Первичные данные 2 кл.'!C38)=TRUE," ",IF('инд. оценки 2 кл.'!N38&gt;2,IF('инд. оценки 2 кл.'!O38=2,1,2),IF('инд. оценки 2 кл.'!O38=2,3,4))))</f>
        <v xml:space="preserve"> </v>
      </c>
      <c r="G37" s="54" t="str">
        <f>IF(A37=0," ",IF(ISBLANK('Первичные данные 2 кл.'!C38)=TRUE," ",IF('инд. оценки 2 кл.'!Q38&gt;2,IF('инд. оценки 2 кл.'!R38=2,1,2),IF('инд. оценки 2 кл.'!R38=2,3,4))))</f>
        <v xml:space="preserve"> </v>
      </c>
      <c r="H37" s="54" t="str">
        <f>IF(A37=0," ",IF(ISBLANK('Первичные данные 2 кл.'!C38)=TRUE," ",IF('инд. оценки 2 кл.'!T38&gt;2,IF('инд. оценки 2 кл.'!U38=2,1,2),IF('инд. оценки 2 кл.'!U38=2,3,4))))</f>
        <v xml:space="preserve"> </v>
      </c>
      <c r="I37" s="54" t="str">
        <f>IF(A37=0," ",IF(ISBLANK('Первичные данные 2 кл.'!C38)=TRUE," ",IF('инд. оценки 2 кл.'!W38&gt;2,IF('инд. оценки 2 кл.'!X38=2,1,2),IF('инд. оценки 2 кл.'!X38=2,3,4))))</f>
        <v xml:space="preserve"> </v>
      </c>
      <c r="J37" s="54" t="str">
        <f>IF(A37=0," ",IF(ISBLANK('Первичные данные 2 кл.'!C38)=TRUE," ",IF('инд. оценки 2 кл.'!Z38&gt;2,IF('инд. оценки 2 кл.'!AA38=2,1,2),IF('инд. оценки 2 кл.'!AA38=2,3,4))))</f>
        <v xml:space="preserve"> </v>
      </c>
      <c r="K37" s="54" t="str">
        <f>IF(A37=0," ",IF(ISBLANK('Первичные данные 2 кл.'!C38)=TRUE," ",IF('инд. оценки 2 кл.'!AC38&gt;2,IF('инд. оценки 2 кл.'!AD38=2,1,2),IF('инд. оценки 2 кл.'!AD38=2,3,4))))</f>
        <v xml:space="preserve"> </v>
      </c>
      <c r="L37" s="53" t="str">
        <f>IF(A37=0," ",IF(ISBLANK('Первичные данные 2 кл.'!C38)=TRUE," ",IF('инд. оценки 2 кл.'!AF38&gt;2,IF('инд. оценки 2 кл.'!AG38=2,1,2),IF('инд. оценки 2 кл.'!AG38=2,3,4))))</f>
        <v xml:space="preserve"> </v>
      </c>
      <c r="M37" s="54" t="str">
        <f>IF(A37=0," ",IF(ISBLANK('Первичные данные 2 кл.'!C38)=TRUE," ",IF('инд. оценки 2 кл.'!AI38&gt;2,IF('инд. оценки 2 кл.'!AJ38=2,1,2),IF('инд. оценки 2 кл.'!AJ38=2,3,4))))</f>
        <v xml:space="preserve"> </v>
      </c>
      <c r="N37" s="54" t="str">
        <f>IF(A37=0," ",IF(ISBLANK('Первичные данные 2 кл.'!C38)=TRUE," ",IF('инд. оценки 2 кл.'!AL38&gt;2,IF('инд. оценки 2 кл.'!AM38=2,1,2),IF('инд. оценки 2 кл.'!AM38=2,3,4))))</f>
        <v xml:space="preserve"> </v>
      </c>
      <c r="O37" s="51" t="str">
        <f>IF(A37=0," ",IF(ISBLANK('Первичные данные 2 кл.'!C38)=TRUE," ",MODE(B37:N37)))</f>
        <v xml:space="preserve"> </v>
      </c>
    </row>
    <row r="38" spans="1:15" ht="11.1" customHeight="1" x14ac:dyDescent="0.2">
      <c r="A38" s="52">
        <f>'инд. оценки 2 кл.'!A39</f>
        <v>0</v>
      </c>
      <c r="B38" s="53" t="str">
        <f>IF(A38=0," ",IF(ISBLANK('Первичные данные 2 кл.'!C39)=TRUE," ",IF('инд. оценки 2 кл.'!B39&gt;2,IF('инд. оценки 2 кл.'!C39=2,1,2),IF('инд. оценки 2 кл.'!C39=2,3,4))))</f>
        <v xml:space="preserve"> </v>
      </c>
      <c r="C38" s="54" t="str">
        <f>IF(A38=0," ",IF(ISBLANK('Первичные данные 2 кл.'!C39)=TRUE," ",IF('инд. оценки 2 кл.'!E39&gt;2,IF('инд. оценки 2 кл.'!F39=2,1,2),IF('инд. оценки 2 кл.'!F39=2,3,4))))</f>
        <v xml:space="preserve"> </v>
      </c>
      <c r="D38" s="55" t="str">
        <f>IF(A38=0," ",IF(ISBLANK('Первичные данные 2 кл.'!C39)=TRUE," ",IF('инд. оценки 2 кл.'!H39&gt;2,IF('инд. оценки 2 кл.'!I39=2,1,2),IF('инд. оценки 2 кл.'!I39=2,3,4))))</f>
        <v xml:space="preserve"> </v>
      </c>
      <c r="E38" s="53" t="str">
        <f>IF(A38=0," ",IF(ISBLANK('Первичные данные 2 кл.'!C39)=TRUE," ",IF('инд. оценки 2 кл.'!K39&gt;2,IF('инд. оценки 2 кл.'!L39=2,1,2),IF('инд. оценки 2 кл.'!L39=2,3,4))))</f>
        <v xml:space="preserve"> </v>
      </c>
      <c r="F38" s="54" t="str">
        <f>IF(A38=0," ",IF(ISBLANK('Первичные данные 2 кл.'!C39)=TRUE," ",IF('инд. оценки 2 кл.'!N39&gt;2,IF('инд. оценки 2 кл.'!O39=2,1,2),IF('инд. оценки 2 кл.'!O39=2,3,4))))</f>
        <v xml:space="preserve"> </v>
      </c>
      <c r="G38" s="54" t="str">
        <f>IF(A38=0," ",IF(ISBLANK('Первичные данные 2 кл.'!C39)=TRUE," ",IF('инд. оценки 2 кл.'!Q39&gt;2,IF('инд. оценки 2 кл.'!R39=2,1,2),IF('инд. оценки 2 кл.'!R39=2,3,4))))</f>
        <v xml:space="preserve"> </v>
      </c>
      <c r="H38" s="54" t="str">
        <f>IF(A38=0," ",IF(ISBLANK('Первичные данные 2 кл.'!C39)=TRUE," ",IF('инд. оценки 2 кл.'!T39&gt;2,IF('инд. оценки 2 кл.'!U39=2,1,2),IF('инд. оценки 2 кл.'!U39=2,3,4))))</f>
        <v xml:space="preserve"> </v>
      </c>
      <c r="I38" s="54" t="str">
        <f>IF(A38=0," ",IF(ISBLANK('Первичные данные 2 кл.'!C39)=TRUE," ",IF('инд. оценки 2 кл.'!W39&gt;2,IF('инд. оценки 2 кл.'!X39=2,1,2),IF('инд. оценки 2 кл.'!X39=2,3,4))))</f>
        <v xml:space="preserve"> </v>
      </c>
      <c r="J38" s="54" t="str">
        <f>IF(A38=0," ",IF(ISBLANK('Первичные данные 2 кл.'!C39)=TRUE," ",IF('инд. оценки 2 кл.'!Z39&gt;2,IF('инд. оценки 2 кл.'!AA39=2,1,2),IF('инд. оценки 2 кл.'!AA39=2,3,4))))</f>
        <v xml:space="preserve"> </v>
      </c>
      <c r="K38" s="54" t="str">
        <f>IF(A38=0," ",IF(ISBLANK('Первичные данные 2 кл.'!C39)=TRUE," ",IF('инд. оценки 2 кл.'!AC39&gt;2,IF('инд. оценки 2 кл.'!AD39=2,1,2),IF('инд. оценки 2 кл.'!AD39=2,3,4))))</f>
        <v xml:space="preserve"> </v>
      </c>
      <c r="L38" s="53" t="str">
        <f>IF(A38=0," ",IF(ISBLANK('Первичные данные 2 кл.'!C39)=TRUE," ",IF('инд. оценки 2 кл.'!AF39&gt;2,IF('инд. оценки 2 кл.'!AG39=2,1,2),IF('инд. оценки 2 кл.'!AG39=2,3,4))))</f>
        <v xml:space="preserve"> </v>
      </c>
      <c r="M38" s="54" t="str">
        <f>IF(A38=0," ",IF(ISBLANK('Первичные данные 2 кл.'!C39)=TRUE," ",IF('инд. оценки 2 кл.'!AI39&gt;2,IF('инд. оценки 2 кл.'!AJ39=2,1,2),IF('инд. оценки 2 кл.'!AJ39=2,3,4))))</f>
        <v xml:space="preserve"> </v>
      </c>
      <c r="N38" s="54" t="str">
        <f>IF(A38=0," ",IF(ISBLANK('Первичные данные 2 кл.'!C39)=TRUE," ",IF('инд. оценки 2 кл.'!AL39&gt;2,IF('инд. оценки 2 кл.'!AM39=2,1,2),IF('инд. оценки 2 кл.'!AM39=2,3,4))))</f>
        <v xml:space="preserve"> </v>
      </c>
      <c r="O38" s="51" t="str">
        <f>IF(A38=0," ",IF(ISBLANK('Первичные данные 2 кл.'!C39)=TRUE," ",MODE(B38:N38)))</f>
        <v xml:space="preserve"> </v>
      </c>
    </row>
    <row r="39" spans="1:15" ht="11.1" customHeight="1" thickBot="1" x14ac:dyDescent="0.25">
      <c r="A39" s="52">
        <f>'инд. оценки 2 кл.'!A40</f>
        <v>0</v>
      </c>
      <c r="B39" s="53" t="str">
        <f>IF(A39=0," ",IF(ISBLANK('Первичные данные 2 кл.'!C40)=TRUE," ",IF('инд. оценки 2 кл.'!B40&gt;2,IF('инд. оценки 2 кл.'!C40=2,1,2),IF('инд. оценки 2 кл.'!C40=2,3,4))))</f>
        <v xml:space="preserve"> </v>
      </c>
      <c r="C39" s="54" t="str">
        <f>IF(A39=0," ",IF(ISBLANK('Первичные данные 2 кл.'!C40)=TRUE," ",IF('инд. оценки 2 кл.'!E40&gt;2,IF('инд. оценки 2 кл.'!F40=2,1,2),IF('инд. оценки 2 кл.'!F40=2,3,4))))</f>
        <v xml:space="preserve"> </v>
      </c>
      <c r="D39" s="55" t="str">
        <f>IF(A39=0," ",IF(ISBLANK('Первичные данные 2 кл.'!C40)=TRUE," ",IF('инд. оценки 2 кл.'!H40&gt;2,IF('инд. оценки 2 кл.'!I40=2,1,2),IF('инд. оценки 2 кл.'!I40=2,3,4))))</f>
        <v xml:space="preserve"> </v>
      </c>
      <c r="E39" s="53" t="str">
        <f>IF(A39=0," ",IF(ISBLANK('Первичные данные 2 кл.'!C40)=TRUE," ",IF('инд. оценки 2 кл.'!K40&gt;2,IF('инд. оценки 2 кл.'!L40=2,1,2),IF('инд. оценки 2 кл.'!L40=2,3,4))))</f>
        <v xml:space="preserve"> </v>
      </c>
      <c r="F39" s="54" t="str">
        <f>IF(A39=0," ",IF(ISBLANK('Первичные данные 2 кл.'!C40)=TRUE," ",IF('инд. оценки 2 кл.'!N40&gt;2,IF('инд. оценки 2 кл.'!O40=2,1,2),IF('инд. оценки 2 кл.'!O40=2,3,4))))</f>
        <v xml:space="preserve"> </v>
      </c>
      <c r="G39" s="54" t="str">
        <f>IF(A39=0," ",IF(ISBLANK('Первичные данные 2 кл.'!C40)=TRUE," ",IF('инд. оценки 2 кл.'!Q40&gt;2,IF('инд. оценки 2 кл.'!R40=2,1,2),IF('инд. оценки 2 кл.'!R40=2,3,4))))</f>
        <v xml:space="preserve"> </v>
      </c>
      <c r="H39" s="54" t="str">
        <f>IF(A39=0," ",IF(ISBLANK('Первичные данные 2 кл.'!C40)=TRUE," ",IF('инд. оценки 2 кл.'!T40&gt;2,IF('инд. оценки 2 кл.'!U40=2,1,2),IF('инд. оценки 2 кл.'!U40=2,3,4))))</f>
        <v xml:space="preserve"> </v>
      </c>
      <c r="I39" s="54" t="str">
        <f>IF(A39=0," ",IF(ISBLANK('Первичные данные 2 кл.'!C40)=TRUE," ",IF('инд. оценки 2 кл.'!W40&gt;2,IF('инд. оценки 2 кл.'!X40=2,1,2),IF('инд. оценки 2 кл.'!X40=2,3,4))))</f>
        <v xml:space="preserve"> </v>
      </c>
      <c r="J39" s="54" t="str">
        <f>IF(A39=0," ",IF(ISBLANK('Первичные данные 2 кл.'!C40)=TRUE," ",IF('инд. оценки 2 кл.'!Z40&gt;2,IF('инд. оценки 2 кл.'!AA40=2,1,2),IF('инд. оценки 2 кл.'!AA40=2,3,4))))</f>
        <v xml:space="preserve"> </v>
      </c>
      <c r="K39" s="54" t="str">
        <f>IF(A39=0," ",IF(ISBLANK('Первичные данные 2 кл.'!C40)=TRUE," ",IF('инд. оценки 2 кл.'!AC40&gt;2,IF('инд. оценки 2 кл.'!AD40=2,1,2),IF('инд. оценки 2 кл.'!AD40=2,3,4))))</f>
        <v xml:space="preserve"> </v>
      </c>
      <c r="L39" s="53" t="str">
        <f>IF(A39=0," ",IF(ISBLANK('Первичные данные 2 кл.'!C40)=TRUE," ",IF('инд. оценки 2 кл.'!AF40&gt;2,IF('инд. оценки 2 кл.'!AG40=2,1,2),IF('инд. оценки 2 кл.'!AG40=2,3,4))))</f>
        <v xml:space="preserve"> </v>
      </c>
      <c r="M39" s="54" t="str">
        <f>IF(A39=0," ",IF(ISBLANK('Первичные данные 2 кл.'!C40)=TRUE," ",IF('инд. оценки 2 кл.'!AI40&gt;2,IF('инд. оценки 2 кл.'!AJ40=2,1,2),IF('инд. оценки 2 кл.'!AJ40=2,3,4))))</f>
        <v xml:space="preserve"> </v>
      </c>
      <c r="N39" s="54" t="str">
        <f>IF(A39=0," ",IF(ISBLANK('Первичные данные 2 кл.'!C40)=TRUE," ",IF('инд. оценки 2 кл.'!AL40&gt;2,IF('инд. оценки 2 кл.'!AM40=2,1,2),IF('инд. оценки 2 кл.'!AM40=2,3,4))))</f>
        <v xml:space="preserve"> </v>
      </c>
      <c r="O39" s="51" t="str">
        <f>IF(A39=0," ",IF(ISBLANK('Первичные данные 2 кл.'!C40)=TRUE," ",MODE(B39:N39)))</f>
        <v xml:space="preserve"> </v>
      </c>
    </row>
    <row r="40" spans="1:15" ht="27" customHeight="1" thickBot="1" x14ac:dyDescent="0.25">
      <c r="A40" s="56" t="s">
        <v>38</v>
      </c>
      <c r="B40" s="57">
        <f t="shared" ref="B40:N40" si="0">MODE(B5:B39)</f>
        <v>4</v>
      </c>
      <c r="C40" s="58">
        <f t="shared" si="0"/>
        <v>4</v>
      </c>
      <c r="D40" s="59">
        <f t="shared" si="0"/>
        <v>4</v>
      </c>
      <c r="E40" s="57">
        <f t="shared" si="0"/>
        <v>4</v>
      </c>
      <c r="F40" s="58">
        <f t="shared" si="0"/>
        <v>4</v>
      </c>
      <c r="G40" s="58">
        <f t="shared" si="0"/>
        <v>4</v>
      </c>
      <c r="H40" s="58">
        <f t="shared" si="0"/>
        <v>4</v>
      </c>
      <c r="I40" s="58">
        <f t="shared" si="0"/>
        <v>4</v>
      </c>
      <c r="J40" s="58">
        <f t="shared" si="0"/>
        <v>4</v>
      </c>
      <c r="K40" s="58">
        <f t="shared" si="0"/>
        <v>4</v>
      </c>
      <c r="L40" s="57">
        <f t="shared" si="0"/>
        <v>4</v>
      </c>
      <c r="M40" s="58">
        <f t="shared" si="0"/>
        <v>4</v>
      </c>
      <c r="N40" s="58">
        <f t="shared" si="0"/>
        <v>4</v>
      </c>
      <c r="O40" s="60">
        <f>MODE(O5:O39)</f>
        <v>4</v>
      </c>
    </row>
    <row r="42" spans="1:15" x14ac:dyDescent="0.2">
      <c r="B42" s="364" t="s">
        <v>59</v>
      </c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</row>
    <row r="43" spans="1:15" x14ac:dyDescent="0.2">
      <c r="A43" s="69" t="s">
        <v>46</v>
      </c>
      <c r="B43" s="70">
        <v>1</v>
      </c>
      <c r="C43" s="64" t="s">
        <v>53</v>
      </c>
      <c r="D43" s="71"/>
      <c r="E43" s="71"/>
      <c r="F43" s="71"/>
      <c r="G43" s="71"/>
      <c r="H43" s="71"/>
      <c r="I43" s="71"/>
      <c r="J43" s="71"/>
    </row>
    <row r="44" spans="1:15" x14ac:dyDescent="0.2">
      <c r="A44" s="69" t="s">
        <v>46</v>
      </c>
      <c r="B44" s="70">
        <v>2</v>
      </c>
      <c r="C44" s="64" t="s">
        <v>54</v>
      </c>
      <c r="D44" s="61"/>
      <c r="E44" s="61"/>
      <c r="F44" s="61"/>
      <c r="G44" s="61"/>
      <c r="H44" s="61"/>
      <c r="I44" s="61"/>
      <c r="J44" s="61"/>
    </row>
    <row r="45" spans="1:15" x14ac:dyDescent="0.2">
      <c r="A45" s="68" t="s">
        <v>46</v>
      </c>
      <c r="B45" s="70">
        <v>3</v>
      </c>
      <c r="C45" s="64" t="s">
        <v>55</v>
      </c>
    </row>
    <row r="46" spans="1:15" x14ac:dyDescent="0.2">
      <c r="A46" s="68" t="s">
        <v>46</v>
      </c>
      <c r="B46" s="70">
        <v>4</v>
      </c>
      <c r="C46" s="64" t="s">
        <v>56</v>
      </c>
    </row>
    <row r="47" spans="1:15" x14ac:dyDescent="0.2">
      <c r="A47" s="63"/>
    </row>
  </sheetData>
  <mergeCells count="10">
    <mergeCell ref="B42:M42"/>
    <mergeCell ref="A1:O1"/>
    <mergeCell ref="A2:A3"/>
    <mergeCell ref="O2:O4"/>
    <mergeCell ref="B2:D2"/>
    <mergeCell ref="B3:C3"/>
    <mergeCell ref="E3:J3"/>
    <mergeCell ref="E2:K2"/>
    <mergeCell ref="L2:N2"/>
    <mergeCell ref="L3:N3"/>
  </mergeCells>
  <phoneticPr fontId="3" type="noConversion"/>
  <conditionalFormatting sqref="O5:O39">
    <cfRule type="cellIs" dxfId="339" priority="3" stopIfTrue="1" operator="notBetween">
      <formula>1</formula>
      <formula>4</formula>
    </cfRule>
  </conditionalFormatting>
  <conditionalFormatting sqref="A5:A39">
    <cfRule type="cellIs" dxfId="338" priority="5" stopIfTrue="1" operator="equal">
      <formula>0</formula>
    </cfRule>
  </conditionalFormatting>
  <conditionalFormatting sqref="B5:O4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3:B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23622047244094491" right="0.23622047244094491" top="0.35433070866141736" bottom="0.35433070866141736" header="0.31496062992125984" footer="0.31496062992125984"/>
  <pageSetup paperSize="9" orientation="landscape"/>
  <headerFooter alignWithMargins="0"/>
  <ignoredErrors>
    <ignoredError sqref="A5:A30 B40:K40 L40:N40" unlockedFormula="1"/>
    <ignoredError sqref="O40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002060"/>
  </sheetPr>
  <dimension ref="A1:R41"/>
  <sheetViews>
    <sheetView workbookViewId="0">
      <selection activeCell="G9" sqref="G9"/>
    </sheetView>
  </sheetViews>
  <sheetFormatPr defaultColWidth="11.42578125" defaultRowHeight="12.75" x14ac:dyDescent="0.2"/>
  <cols>
    <col min="1" max="1" width="19" style="11" customWidth="1"/>
    <col min="2" max="18" width="6.7109375" style="11" customWidth="1"/>
    <col min="19" max="16384" width="11.42578125" style="11"/>
  </cols>
  <sheetData>
    <row r="1" spans="1:18" ht="16.5" thickBot="1" x14ac:dyDescent="0.3">
      <c r="A1" s="375" t="s">
        <v>76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</row>
    <row r="2" spans="1:18" x14ac:dyDescent="0.2">
      <c r="A2" s="75"/>
      <c r="B2" s="377" t="s">
        <v>18</v>
      </c>
      <c r="C2" s="378"/>
      <c r="D2" s="379"/>
      <c r="E2" s="380" t="s">
        <v>19</v>
      </c>
      <c r="F2" s="378"/>
      <c r="G2" s="378"/>
      <c r="H2" s="378"/>
      <c r="I2" s="378"/>
      <c r="J2" s="378"/>
      <c r="K2" s="379"/>
      <c r="L2" s="377" t="s">
        <v>34</v>
      </c>
      <c r="M2" s="378"/>
      <c r="N2" s="379"/>
      <c r="O2" s="380" t="s">
        <v>42</v>
      </c>
      <c r="P2" s="378"/>
      <c r="Q2" s="378"/>
      <c r="R2" s="379"/>
    </row>
    <row r="3" spans="1:18" ht="67.5" customHeight="1" thickBot="1" x14ac:dyDescent="0.25">
      <c r="A3" s="83" t="s">
        <v>1</v>
      </c>
      <c r="B3" s="84" t="s">
        <v>2</v>
      </c>
      <c r="C3" s="85" t="s">
        <v>3</v>
      </c>
      <c r="D3" s="86" t="s">
        <v>13</v>
      </c>
      <c r="E3" s="87" t="s">
        <v>4</v>
      </c>
      <c r="F3" s="85" t="s">
        <v>5</v>
      </c>
      <c r="G3" s="85" t="s">
        <v>36</v>
      </c>
      <c r="H3" s="85" t="s">
        <v>20</v>
      </c>
      <c r="I3" s="85" t="s">
        <v>35</v>
      </c>
      <c r="J3" s="85" t="s">
        <v>8</v>
      </c>
      <c r="K3" s="86" t="s">
        <v>17</v>
      </c>
      <c r="L3" s="84" t="s">
        <v>14</v>
      </c>
      <c r="M3" s="85" t="s">
        <v>15</v>
      </c>
      <c r="N3" s="86" t="s">
        <v>16</v>
      </c>
      <c r="O3" s="87" t="s">
        <v>18</v>
      </c>
      <c r="P3" s="85" t="s">
        <v>19</v>
      </c>
      <c r="Q3" s="85" t="s">
        <v>64</v>
      </c>
      <c r="R3" s="86" t="s">
        <v>30</v>
      </c>
    </row>
    <row r="4" spans="1:18" ht="11.25" customHeight="1" x14ac:dyDescent="0.2">
      <c r="A4" s="78" t="str">
        <f>'инд. оценки 2 кл.'!A6</f>
        <v>Афонина Виктория</v>
      </c>
      <c r="B4" s="79">
        <f>IF(A4=0," ",IF(ISBLANK('Первичные данные 2 кл.'!C6)=TRUE," ",IF('инд. оценки 2 кл.'!D6&gt;3,1,0)))</f>
        <v>0</v>
      </c>
      <c r="C4" s="80">
        <f>IF(A4=0," ",IF(ISBLANK('Первичные данные 2 кл.'!C6)=TRUE," ",IF('инд. оценки 2 кл.'!G6&gt;3,1,0)))</f>
        <v>0</v>
      </c>
      <c r="D4" s="81">
        <f>IF(A4=0," ",IF(ISBLANK('Первичные данные 2 кл.'!C6)=TRUE," ",IF('инд. оценки 2 кл.'!J6&gt;3,1,0)))</f>
        <v>0</v>
      </c>
      <c r="E4" s="126">
        <f>IF(A4=0," ",IF(ISBLANK('Первичные данные 2 кл.'!C6)=TRUE," ",IF('инд. оценки 2 кл.'!M6&gt;3,1,0)))</f>
        <v>0</v>
      </c>
      <c r="F4" s="128">
        <f>IF(A4=0," ",IF(ISBLANK('Первичные данные 2 кл.'!C6)=TRUE," ",IF('инд. оценки 2 кл.'!P6&gt;3,1,0)))</f>
        <v>0</v>
      </c>
      <c r="G4" s="127">
        <f>IF(A4=0," ",IF(ISBLANK('Первичные данные 2 кл.'!C6)=TRUE," ",IF('инд. оценки 2 кл.'!S6&gt;3,1,0)))</f>
        <v>0</v>
      </c>
      <c r="H4" s="127">
        <f>IF(A4=0," ",IF(ISBLANK('Первичные данные 2 кл.'!C6)=TRUE," ",IF('инд. оценки 2 кл.'!V6&gt;3,1,0)))</f>
        <v>0</v>
      </c>
      <c r="I4" s="127">
        <f>IF(A4=0," ",IF(ISBLANK('Первичные данные 2 кл.'!C6)=TRUE," ",IF('инд. оценки 2 кл.'!Y6&gt;3,1,0)))</f>
        <v>0</v>
      </c>
      <c r="J4" s="128">
        <f>IF(A4=0," ",IF(ISBLANK('Первичные данные 2 кл.'!C6)=TRUE," ",IF('инд. оценки 2 кл.'!AB6&gt;3,1,0)))</f>
        <v>0</v>
      </c>
      <c r="K4" s="129">
        <f>IF(A4=0," ",IF(ISBLANK('Первичные данные 2 кл.'!C6)=TRUE," ",IF('инд. оценки 2 кл.'!AE6&gt;3,1,0)))</f>
        <v>1</v>
      </c>
      <c r="L4" s="79">
        <f>IF(A4=0," ",IF(ISBLANK('Первичные данные 2 кл.'!C6)=TRUE," ",IF('инд. оценки 2 кл.'!AH6&gt;3,1,0)))</f>
        <v>0</v>
      </c>
      <c r="M4" s="127">
        <f>IF(A4=0," ",IF(ISBLANK('Первичные данные 2 кл.'!C6)=TRUE," ",IF('инд. оценки 2 кл.'!AK6&gt;3,1,0)))</f>
        <v>0</v>
      </c>
      <c r="N4" s="125">
        <f>IF(A4=0," ",IF(ISBLANK('Первичные данные 2 кл.'!C6)=TRUE," ",IF('инд. оценки 2 кл.'!AN6&gt;3,1,0)))</f>
        <v>0</v>
      </c>
      <c r="O4" s="82">
        <f>IF(A4=0," ",IF(ISBLANK('Первичные данные 2 кл.'!C6)=TRUE," ",IF(COUNTIF(B4:D4,1)&gt;COUNTIF(B4:D4,0),1,0)))</f>
        <v>0</v>
      </c>
      <c r="P4" s="80">
        <f>IF(A4=0," ",IF(ISBLANK('Первичные данные 2 кл.'!C6)=TRUE," ",IF(COUNTIF(E4:K4,1)&gt;COUNTIF(E4:K4,0),1,0)))</f>
        <v>0</v>
      </c>
      <c r="Q4" s="80">
        <f>IF(A4=0," ",IF(ISBLANK('Первичные данные 2 кл.'!C6)=TRUE," ",IF(COUNTIF(L4:N4,1)&gt;COUNTIF(L4:N4,0),1,0)))</f>
        <v>0</v>
      </c>
      <c r="R4" s="81">
        <f>IF(A4=0," ",IF(ISBLANK('Первичные данные 2 кл.'!C6)=TRUE," ",IF(COUNTIF(B4:N4,1)&gt;COUNTIF(B4:N4,0),1,0)))</f>
        <v>0</v>
      </c>
    </row>
    <row r="5" spans="1:18" ht="11.25" customHeight="1" x14ac:dyDescent="0.2">
      <c r="A5" s="76" t="str">
        <f>'инд. оценки 2 кл.'!A7</f>
        <v>Байков Егор</v>
      </c>
      <c r="B5" s="79">
        <f>IF(A5=0," ",IF(ISBLANK('Первичные данные 2 кл.'!C7)=TRUE," ",IF('инд. оценки 2 кл.'!D7&gt;3,1,0)))</f>
        <v>0</v>
      </c>
      <c r="C5" s="80">
        <f>IF(A5=0," ",IF(ISBLANK('Первичные данные 2 кл.'!C7)=TRUE," ",IF('инд. оценки 2 кл.'!G7&gt;3,1,0)))</f>
        <v>0</v>
      </c>
      <c r="D5" s="81">
        <f>IF(A5=0," ",IF(ISBLANK('Первичные данные 2 кл.'!C7)=TRUE," ",IF('инд. оценки 2 кл.'!J7&gt;3,1,0)))</f>
        <v>0</v>
      </c>
      <c r="E5" s="79">
        <f>IF(A5=0," ",IF(ISBLANK('Первичные данные 2 кл.'!C7)=TRUE," ",IF('инд. оценки 2 кл.'!M7&gt;3,1,0)))</f>
        <v>0</v>
      </c>
      <c r="F5" s="82">
        <f>IF(A5=0," ",IF(ISBLANK('Первичные данные 2 кл.'!C7)=TRUE," ",IF('инд. оценки 2 кл.'!P7&gt;3,1,0)))</f>
        <v>0</v>
      </c>
      <c r="G5" s="80">
        <f>IF(A5=0," ",IF(ISBLANK('Первичные данные 2 кл.'!C7)=TRUE," ",IF('инд. оценки 2 кл.'!S7&gt;3,1,0)))</f>
        <v>0</v>
      </c>
      <c r="H5" s="80">
        <f>IF(A5=0," ",IF(ISBLANK('Первичные данные 2 кл.'!C7)=TRUE," ",IF('инд. оценки 2 кл.'!V7&gt;3,1,0)))</f>
        <v>0</v>
      </c>
      <c r="I5" s="80">
        <f>IF(A5=0," ",IF(ISBLANK('Первичные данные 2 кл.'!C7)=TRUE," ",IF('инд. оценки 2 кл.'!Y7&gt;3,1,0)))</f>
        <v>0</v>
      </c>
      <c r="J5" s="82">
        <f>IF(A5=0," ",IF(ISBLANK('Первичные данные 2 кл.'!C7)=TRUE," ",IF('инд. оценки 2 кл.'!AB7&gt;3,1,0)))</f>
        <v>1</v>
      </c>
      <c r="K5" s="81">
        <f>IF(A5=0," ",IF(ISBLANK('Первичные данные 2 кл.'!C7)=TRUE," ",IF('инд. оценки 2 кл.'!AE7&gt;3,1,0)))</f>
        <v>0</v>
      </c>
      <c r="L5" s="79">
        <f>IF(A5=0," ",IF(ISBLANK('Первичные данные 2 кл.'!C7)=TRUE," ",IF('инд. оценки 2 кл.'!AH7&gt;3,1,0)))</f>
        <v>0</v>
      </c>
      <c r="M5" s="80">
        <f>IF(A5=0," ",IF(ISBLANK('Первичные данные 2 кл.'!C7)=TRUE," ",IF('инд. оценки 2 кл.'!AK7&gt;3,1,0)))</f>
        <v>0</v>
      </c>
      <c r="N5" s="125">
        <f>IF(A5=0," ",IF(ISBLANK('Первичные данные 2 кл.'!C7)=TRUE," ",IF('инд. оценки 2 кл.'!AN7&gt;3,1,0)))</f>
        <v>0</v>
      </c>
      <c r="O5" s="74">
        <f>IF(A5=0," ",IF(ISBLANK('Первичные данные 2 кл.'!C7)=TRUE," ",IF(COUNTIF(B5:D5,1)&gt;COUNTIF(B5:D5,0),1,0)))</f>
        <v>0</v>
      </c>
      <c r="P5" s="9">
        <f>IF(A5=0," ",IF(ISBLANK('Первичные данные 2 кл.'!C7)=TRUE," ",IF(COUNTIF(E5:K5,1)&gt;COUNTIF(E5:K5,0),1,0)))</f>
        <v>0</v>
      </c>
      <c r="Q5" s="9">
        <f>IF(A5=0," ",IF(ISBLANK('Первичные данные 2 кл.'!C7)=TRUE," ",IF(COUNTIF(L5:N5,1)&gt;COUNTIF(L5:N5,0),1,0)))</f>
        <v>0</v>
      </c>
      <c r="R5" s="73">
        <f>IF(A5=0," ",IF(ISBLANK('Первичные данные 2 кл.'!C7)=TRUE," ",IF(COUNTIF(B5:N5,1)&gt;COUNTIF(B5:N5,0),1,0)))</f>
        <v>0</v>
      </c>
    </row>
    <row r="6" spans="1:18" ht="11.25" customHeight="1" x14ac:dyDescent="0.2">
      <c r="A6" s="76" t="str">
        <f>'инд. оценки 2 кл.'!A8</f>
        <v>Боклаганич Артем</v>
      </c>
      <c r="B6" s="79">
        <f>IF(A6=0," ",IF(ISBLANK('Первичные данные 2 кл.'!C8)=TRUE," ",IF('инд. оценки 2 кл.'!D8&gt;3,1,0)))</f>
        <v>0</v>
      </c>
      <c r="C6" s="80">
        <f>IF(A6=0," ",IF(ISBLANK('Первичные данные 2 кл.'!C8)=TRUE," ",IF('инд. оценки 2 кл.'!G8&gt;3,1,0)))</f>
        <v>0</v>
      </c>
      <c r="D6" s="81">
        <f>IF(A6=0," ",IF(ISBLANK('Первичные данные 2 кл.'!C8)=TRUE," ",IF('инд. оценки 2 кл.'!J8&gt;3,1,0)))</f>
        <v>0</v>
      </c>
      <c r="E6" s="79">
        <f>IF(A6=0," ",IF(ISBLANK('Первичные данные 2 кл.'!C8)=TRUE," ",IF('инд. оценки 2 кл.'!M8&gt;3,1,0)))</f>
        <v>0</v>
      </c>
      <c r="F6" s="82">
        <f>IF(A6=0," ",IF(ISBLANK('Первичные данные 2 кл.'!C8)=TRUE," ",IF('инд. оценки 2 кл.'!P8&gt;3,1,0)))</f>
        <v>0</v>
      </c>
      <c r="G6" s="80">
        <f>IF(A6=0," ",IF(ISBLANK('Первичные данные 2 кл.'!C8)=TRUE," ",IF('инд. оценки 2 кл.'!S8&gt;3,1,0)))</f>
        <v>0</v>
      </c>
      <c r="H6" s="80">
        <f>IF(A6=0," ",IF(ISBLANK('Первичные данные 2 кл.'!C8)=TRUE," ",IF('инд. оценки 2 кл.'!V8&gt;3,1,0)))</f>
        <v>0</v>
      </c>
      <c r="I6" s="80">
        <f>IF(A6=0," ",IF(ISBLANK('Первичные данные 2 кл.'!C8)=TRUE," ",IF('инд. оценки 2 кл.'!Y8&gt;3,1,0)))</f>
        <v>0</v>
      </c>
      <c r="J6" s="82">
        <f>IF(A6=0," ",IF(ISBLANK('Первичные данные 2 кл.'!C8)=TRUE," ",IF('инд. оценки 2 кл.'!AB8&gt;3,1,0)))</f>
        <v>0</v>
      </c>
      <c r="K6" s="81">
        <f>IF(A6=0," ",IF(ISBLANK('Первичные данные 2 кл.'!C8)=TRUE," ",IF('инд. оценки 2 кл.'!AE8&gt;3,1,0)))</f>
        <v>0</v>
      </c>
      <c r="L6" s="79">
        <f>IF(A6=0," ",IF(ISBLANK('Первичные данные 2 кл.'!C8)=TRUE," ",IF('инд. оценки 2 кл.'!AH8&gt;3,1,0)))</f>
        <v>0</v>
      </c>
      <c r="M6" s="80">
        <f>IF(A6=0," ",IF(ISBLANK('Первичные данные 2 кл.'!C8)=TRUE," ",IF('инд. оценки 2 кл.'!AK8&gt;3,1,0)))</f>
        <v>0</v>
      </c>
      <c r="N6" s="125">
        <f>IF(A6=0," ",IF(ISBLANK('Первичные данные 2 кл.'!C8)=TRUE," ",IF('инд. оценки 2 кл.'!AN8&gt;3,1,0)))</f>
        <v>0</v>
      </c>
      <c r="O6" s="74">
        <f>IF(A6=0," ",IF(ISBLANK('Первичные данные 2 кл.'!C8)=TRUE," ",IF(COUNTIF(B6:D6,1)&gt;COUNTIF(B6:D6,0),1,0)))</f>
        <v>0</v>
      </c>
      <c r="P6" s="9">
        <f>IF(A6=0," ",IF(ISBLANK('Первичные данные 2 кл.'!C8)=TRUE," ",IF(COUNTIF(E6:K6,1)&gt;COUNTIF(E6:K6,0),1,0)))</f>
        <v>0</v>
      </c>
      <c r="Q6" s="9">
        <f>IF(A6=0," ",IF(ISBLANK('Первичные данные 2 кл.'!C8)=TRUE," ",IF(COUNTIF(L6:N6,1)&gt;COUNTIF(L6:N6,0),1,0)))</f>
        <v>0</v>
      </c>
      <c r="R6" s="73">
        <f>IF(A6=0," ",IF(ISBLANK('Первичные данные 2 кл.'!C8)=TRUE," ",IF(COUNTIF(B6:N6,1)&gt;COUNTIF(B6:N6,0),1,0)))</f>
        <v>0</v>
      </c>
    </row>
    <row r="7" spans="1:18" ht="11.25" customHeight="1" x14ac:dyDescent="0.2">
      <c r="A7" s="76" t="str">
        <f>'инд. оценки 2 кл.'!A9</f>
        <v>Бутакова Мария</v>
      </c>
      <c r="B7" s="79">
        <f>IF(A7=0," ",IF(ISBLANK('Первичные данные 2 кл.'!C9)=TRUE," ",IF('инд. оценки 2 кл.'!D9&gt;3,1,0)))</f>
        <v>0</v>
      </c>
      <c r="C7" s="80">
        <f>IF(A7=0," ",IF(ISBLANK('Первичные данные 2 кл.'!C9)=TRUE," ",IF('инд. оценки 2 кл.'!G9&gt;3,1,0)))</f>
        <v>1</v>
      </c>
      <c r="D7" s="81">
        <f>IF(A7=0," ",IF(ISBLANK('Первичные данные 2 кл.'!C9)=TRUE," ",IF('инд. оценки 2 кл.'!J9&gt;3,1,0)))</f>
        <v>0</v>
      </c>
      <c r="E7" s="79">
        <f>IF(A7=0," ",IF(ISBLANK('Первичные данные 2 кл.'!C9)=TRUE," ",IF('инд. оценки 2 кл.'!M9&gt;3,1,0)))</f>
        <v>0</v>
      </c>
      <c r="F7" s="82">
        <f>IF(A7=0," ",IF(ISBLANK('Первичные данные 2 кл.'!C9)=TRUE," ",IF('инд. оценки 2 кл.'!P9&gt;3,1,0)))</f>
        <v>0</v>
      </c>
      <c r="G7" s="80">
        <f>IF(A7=0," ",IF(ISBLANK('Первичные данные 2 кл.'!C9)=TRUE," ",IF('инд. оценки 2 кл.'!S9&gt;3,1,0)))</f>
        <v>0</v>
      </c>
      <c r="H7" s="80">
        <f>IF(A7=0," ",IF(ISBLANK('Первичные данные 2 кл.'!C9)=TRUE," ",IF('инд. оценки 2 кл.'!V9&gt;3,1,0)))</f>
        <v>0</v>
      </c>
      <c r="I7" s="80">
        <f>IF(A7=0," ",IF(ISBLANK('Первичные данные 2 кл.'!C9)=TRUE," ",IF('инд. оценки 2 кл.'!Y9&gt;3,1,0)))</f>
        <v>1</v>
      </c>
      <c r="J7" s="82">
        <f>IF(A7=0," ",IF(ISBLANK('Первичные данные 2 кл.'!C9)=TRUE," ",IF('инд. оценки 2 кл.'!AB9&gt;3,1,0)))</f>
        <v>1</v>
      </c>
      <c r="K7" s="81">
        <f>IF(A7=0," ",IF(ISBLANK('Первичные данные 2 кл.'!C9)=TRUE," ",IF('инд. оценки 2 кл.'!AE9&gt;3,1,0)))</f>
        <v>0</v>
      </c>
      <c r="L7" s="79">
        <f>IF(A7=0," ",IF(ISBLANK('Первичные данные 2 кл.'!C9)=TRUE," ",IF('инд. оценки 2 кл.'!AH9&gt;3,1,0)))</f>
        <v>0</v>
      </c>
      <c r="M7" s="80">
        <f>IF(A7=0," ",IF(ISBLANK('Первичные данные 2 кл.'!C9)=TRUE," ",IF('инд. оценки 2 кл.'!AK9&gt;3,1,0)))</f>
        <v>1</v>
      </c>
      <c r="N7" s="125">
        <f>IF(A7=0," ",IF(ISBLANK('Первичные данные 2 кл.'!C9)=TRUE," ",IF('инд. оценки 2 кл.'!AN9&gt;3,1,0)))</f>
        <v>1</v>
      </c>
      <c r="O7" s="74">
        <f>IF(A7=0," ",IF(ISBLANK('Первичные данные 2 кл.'!C9)=TRUE," ",IF(COUNTIF(B7:D7,1)&gt;COUNTIF(B7:D7,0),1,0)))</f>
        <v>0</v>
      </c>
      <c r="P7" s="9">
        <f>IF(A7=0," ",IF(ISBLANK('Первичные данные 2 кл.'!C9)=TRUE," ",IF(COUNTIF(E7:K7,1)&gt;COUNTIF(E7:K7,0),1,0)))</f>
        <v>0</v>
      </c>
      <c r="Q7" s="9">
        <f>IF(A7=0," ",IF(ISBLANK('Первичные данные 2 кл.'!C9)=TRUE," ",IF(COUNTIF(L7:N7,1)&gt;COUNTIF(L7:N7,0),1,0)))</f>
        <v>1</v>
      </c>
      <c r="R7" s="73">
        <f>IF(A7=0," ",IF(ISBLANK('Первичные данные 2 кл.'!C9)=TRUE," ",IF(COUNTIF(B7:N7,1)&gt;COUNTIF(B7:N7,0),1,0)))</f>
        <v>0</v>
      </c>
    </row>
    <row r="8" spans="1:18" ht="11.25" customHeight="1" x14ac:dyDescent="0.2">
      <c r="A8" s="76" t="str">
        <f>'инд. оценки 2 кл.'!A10</f>
        <v>Волков Владислав</v>
      </c>
      <c r="B8" s="79">
        <f>IF(A8=0," ",IF(ISBLANK('Первичные данные 2 кл.'!C10)=TRUE," ",IF('инд. оценки 2 кл.'!D10&gt;3,1,0)))</f>
        <v>0</v>
      </c>
      <c r="C8" s="80">
        <f>IF(A8=0," ",IF(ISBLANK('Первичные данные 2 кл.'!C10)=TRUE," ",IF('инд. оценки 2 кл.'!G10&gt;3,1,0)))</f>
        <v>0</v>
      </c>
      <c r="D8" s="81">
        <f>IF(A8=0," ",IF(ISBLANK('Первичные данные 2 кл.'!C10)=TRUE," ",IF('инд. оценки 2 кл.'!J10&gt;3,1,0)))</f>
        <v>0</v>
      </c>
      <c r="E8" s="79">
        <f>IF(A8=0," ",IF(ISBLANK('Первичные данные 2 кл.'!C10)=TRUE," ",IF('инд. оценки 2 кл.'!M10&gt;3,1,0)))</f>
        <v>0</v>
      </c>
      <c r="F8" s="82">
        <f>IF(A8=0," ",IF(ISBLANK('Первичные данные 2 кл.'!C10)=TRUE," ",IF('инд. оценки 2 кл.'!P10&gt;3,1,0)))</f>
        <v>0</v>
      </c>
      <c r="G8" s="80">
        <f>IF(A8=0," ",IF(ISBLANK('Первичные данные 2 кл.'!C10)=TRUE," ",IF('инд. оценки 2 кл.'!S10&gt;3,1,0)))</f>
        <v>0</v>
      </c>
      <c r="H8" s="80">
        <f>IF(A8=0," ",IF(ISBLANK('Первичные данные 2 кл.'!C10)=TRUE," ",IF('инд. оценки 2 кл.'!V10&gt;3,1,0)))</f>
        <v>0</v>
      </c>
      <c r="I8" s="80">
        <f>IF(A8=0," ",IF(ISBLANK('Первичные данные 2 кл.'!C10)=TRUE," ",IF('инд. оценки 2 кл.'!Y10&gt;3,1,0)))</f>
        <v>0</v>
      </c>
      <c r="J8" s="82">
        <f>IF(A8=0," ",IF(ISBLANK('Первичные данные 2 кл.'!C10)=TRUE," ",IF('инд. оценки 2 кл.'!AB10&gt;3,1,0)))</f>
        <v>0</v>
      </c>
      <c r="K8" s="81">
        <f>IF(A8=0," ",IF(ISBLANK('Первичные данные 2 кл.'!C10)=TRUE," ",IF('инд. оценки 2 кл.'!AE10&gt;3,1,0)))</f>
        <v>0</v>
      </c>
      <c r="L8" s="79">
        <f>IF(A8=0," ",IF(ISBLANK('Первичные данные 2 кл.'!C10)=TRUE," ",IF('инд. оценки 2 кл.'!AH10&gt;3,1,0)))</f>
        <v>0</v>
      </c>
      <c r="M8" s="80">
        <f>IF(A8=0," ",IF(ISBLANK('Первичные данные 2 кл.'!C10)=TRUE," ",IF('инд. оценки 2 кл.'!AK10&gt;3,1,0)))</f>
        <v>0</v>
      </c>
      <c r="N8" s="125">
        <f>IF(A8=0," ",IF(ISBLANK('Первичные данные 2 кл.'!C10)=TRUE," ",IF('инд. оценки 2 кл.'!AN10&gt;3,1,0)))</f>
        <v>0</v>
      </c>
      <c r="O8" s="74">
        <f>IF(A8=0," ",IF(ISBLANK('Первичные данные 2 кл.'!C10)=TRUE," ",IF(COUNTIF(B8:D8,1)&gt;COUNTIF(B8:D8,0),1,0)))</f>
        <v>0</v>
      </c>
      <c r="P8" s="9">
        <f>IF(A8=0," ",IF(ISBLANK('Первичные данные 2 кл.'!C10)=TRUE," ",IF(COUNTIF(E8:K8,1)&gt;COUNTIF(E8:K8,0),1,0)))</f>
        <v>0</v>
      </c>
      <c r="Q8" s="9">
        <f>IF(A8=0," ",IF(ISBLANK('Первичные данные 2 кл.'!C10)=TRUE," ",IF(COUNTIF(L8:N8,1)&gt;COUNTIF(L8:N8,0),1,0)))</f>
        <v>0</v>
      </c>
      <c r="R8" s="73">
        <f>IF(A8=0," ",IF(ISBLANK('Первичные данные 2 кл.'!C10)=TRUE," ",IF(COUNTIF(B8:N8,1)&gt;COUNTIF(B8:N8,0),1,0)))</f>
        <v>0</v>
      </c>
    </row>
    <row r="9" spans="1:18" ht="11.25" customHeight="1" x14ac:dyDescent="0.2">
      <c r="A9" s="76" t="str">
        <f>'инд. оценки 2 кл.'!A11</f>
        <v>Гук Артем</v>
      </c>
      <c r="B9" s="79">
        <f>IF(A9=0," ",IF(ISBLANK('Первичные данные 2 кл.'!C11)=TRUE," ",IF('инд. оценки 2 кл.'!D11&gt;3,1,0)))</f>
        <v>0</v>
      </c>
      <c r="C9" s="80">
        <f>IF(A9=0," ",IF(ISBLANK('Первичные данные 2 кл.'!C11)=TRUE," ",IF('инд. оценки 2 кл.'!G11&gt;3,1,0)))</f>
        <v>0</v>
      </c>
      <c r="D9" s="81">
        <f>IF(A9=0," ",IF(ISBLANK('Первичные данные 2 кл.'!C11)=TRUE," ",IF('инд. оценки 2 кл.'!J11&gt;3,1,0)))</f>
        <v>1</v>
      </c>
      <c r="E9" s="79">
        <f>IF(A9=0," ",IF(ISBLANK('Первичные данные 2 кл.'!C11)=TRUE," ",IF('инд. оценки 2 кл.'!M11&gt;3,1,0)))</f>
        <v>0</v>
      </c>
      <c r="F9" s="82">
        <f>IF(A9=0," ",IF(ISBLANK('Первичные данные 2 кл.'!C11)=TRUE," ",IF('инд. оценки 2 кл.'!P11&gt;3,1,0)))</f>
        <v>0</v>
      </c>
      <c r="G9" s="80">
        <f>IF(A9=0," ",IF(ISBLANK('Первичные данные 2 кл.'!C11)=TRUE," ",IF('инд. оценки 2 кл.'!S11&gt;3,1,0)))</f>
        <v>0</v>
      </c>
      <c r="H9" s="80">
        <f>IF(A9=0," ",IF(ISBLANK('Первичные данные 2 кл.'!C11)=TRUE," ",IF('инд. оценки 2 кл.'!V11&gt;3,1,0)))</f>
        <v>0</v>
      </c>
      <c r="I9" s="80">
        <f>IF(A9=0," ",IF(ISBLANK('Первичные данные 2 кл.'!C11)=TRUE," ",IF('инд. оценки 2 кл.'!Y11&gt;3,1,0)))</f>
        <v>0</v>
      </c>
      <c r="J9" s="82">
        <f>IF(A9=0," ",IF(ISBLANK('Первичные данные 2 кл.'!C11)=TRUE," ",IF('инд. оценки 2 кл.'!AB11&gt;3,1,0)))</f>
        <v>0</v>
      </c>
      <c r="K9" s="81">
        <f>IF(A9=0," ",IF(ISBLANK('Первичные данные 2 кл.'!C11)=TRUE," ",IF('инд. оценки 2 кл.'!AE11&gt;3,1,0)))</f>
        <v>0</v>
      </c>
      <c r="L9" s="79">
        <f>IF(A9=0," ",IF(ISBLANK('Первичные данные 2 кл.'!C11)=TRUE," ",IF('инд. оценки 2 кл.'!AH11&gt;3,1,0)))</f>
        <v>0</v>
      </c>
      <c r="M9" s="80">
        <f>IF(A9=0," ",IF(ISBLANK('Первичные данные 2 кл.'!C11)=TRUE," ",IF('инд. оценки 2 кл.'!AK11&gt;3,1,0)))</f>
        <v>1</v>
      </c>
      <c r="N9" s="125">
        <f>IF(A9=0," ",IF(ISBLANK('Первичные данные 2 кл.'!C11)=TRUE," ",IF('инд. оценки 2 кл.'!AN11&gt;3,1,0)))</f>
        <v>0</v>
      </c>
      <c r="O9" s="74">
        <f>IF(A9=0," ",IF(ISBLANK('Первичные данные 2 кл.'!C11)=TRUE," ",IF(COUNTIF(B9:D9,1)&gt;COUNTIF(B9:D9,0),1,0)))</f>
        <v>0</v>
      </c>
      <c r="P9" s="9">
        <f>IF(A9=0," ",IF(ISBLANK('Первичные данные 2 кл.'!C11)=TRUE," ",IF(COUNTIF(E9:K9,1)&gt;COUNTIF(E9:K9,0),1,0)))</f>
        <v>0</v>
      </c>
      <c r="Q9" s="9">
        <f>IF(A9=0," ",IF(ISBLANK('Первичные данные 2 кл.'!C11)=TRUE," ",IF(COUNTIF(L9:N9,1)&gt;COUNTIF(L9:N9,0),1,0)))</f>
        <v>0</v>
      </c>
      <c r="R9" s="73">
        <f>IF(A9=0," ",IF(ISBLANK('Первичные данные 2 кл.'!C11)=TRUE," ",IF(COUNTIF(B9:N9,1)&gt;COUNTIF(B9:N9,0),1,0)))</f>
        <v>0</v>
      </c>
    </row>
    <row r="10" spans="1:18" ht="11.25" customHeight="1" x14ac:dyDescent="0.2">
      <c r="A10" s="76" t="str">
        <f>'инд. оценки 2 кл.'!A12</f>
        <v>Демченкова Алина</v>
      </c>
      <c r="B10" s="79">
        <f>IF(A10=0," ",IF(ISBLANK('Первичные данные 2 кл.'!C12)=TRUE," ",IF('инд. оценки 2 кл.'!D12&gt;3,1,0)))</f>
        <v>0</v>
      </c>
      <c r="C10" s="80">
        <f>IF(A10=0," ",IF(ISBLANK('Первичные данные 2 кл.'!C12)=TRUE," ",IF('инд. оценки 2 кл.'!G12&gt;3,1,0)))</f>
        <v>0</v>
      </c>
      <c r="D10" s="81">
        <f>IF(A10=0," ",IF(ISBLANK('Первичные данные 2 кл.'!C12)=TRUE," ",IF('инд. оценки 2 кл.'!J12&gt;3,1,0)))</f>
        <v>0</v>
      </c>
      <c r="E10" s="79">
        <f>IF(A10=0," ",IF(ISBLANK('Первичные данные 2 кл.'!C12)=TRUE," ",IF('инд. оценки 2 кл.'!M12&gt;3,1,0)))</f>
        <v>0</v>
      </c>
      <c r="F10" s="82">
        <f>IF(A10=0," ",IF(ISBLANK('Первичные данные 2 кл.'!C12)=TRUE," ",IF('инд. оценки 2 кл.'!P12&gt;3,1,0)))</f>
        <v>0</v>
      </c>
      <c r="G10" s="80">
        <f>IF(A10=0," ",IF(ISBLANK('Первичные данные 2 кл.'!C12)=TRUE," ",IF('инд. оценки 2 кл.'!S12&gt;3,1,0)))</f>
        <v>0</v>
      </c>
      <c r="H10" s="80">
        <f>IF(A10=0," ",IF(ISBLANK('Первичные данные 2 кл.'!C12)=TRUE," ",IF('инд. оценки 2 кл.'!V12&gt;3,1,0)))</f>
        <v>0</v>
      </c>
      <c r="I10" s="80">
        <f>IF(A10=0," ",IF(ISBLANK('Первичные данные 2 кл.'!C12)=TRUE," ",IF('инд. оценки 2 кл.'!Y12&gt;3,1,0)))</f>
        <v>0</v>
      </c>
      <c r="J10" s="82">
        <f>IF(A10=0," ",IF(ISBLANK('Первичные данные 2 кл.'!C12)=TRUE," ",IF('инд. оценки 2 кл.'!AB12&gt;3,1,0)))</f>
        <v>0</v>
      </c>
      <c r="K10" s="81">
        <f>IF(A10=0," ",IF(ISBLANK('Первичные данные 2 кл.'!C12)=TRUE," ",IF('инд. оценки 2 кл.'!AE12&gt;3,1,0)))</f>
        <v>0</v>
      </c>
      <c r="L10" s="79">
        <f>IF(A10=0," ",IF(ISBLANK('Первичные данные 2 кл.'!C12)=TRUE," ",IF('инд. оценки 2 кл.'!AH12&gt;3,1,0)))</f>
        <v>0</v>
      </c>
      <c r="M10" s="80">
        <f>IF(A10=0," ",IF(ISBLANK('Первичные данные 2 кл.'!C12)=TRUE," ",IF('инд. оценки 2 кл.'!AK12&gt;3,1,0)))</f>
        <v>0</v>
      </c>
      <c r="N10" s="125">
        <f>IF(A10=0," ",IF(ISBLANK('Первичные данные 2 кл.'!C12)=TRUE," ",IF('инд. оценки 2 кл.'!AN12&gt;3,1,0)))</f>
        <v>0</v>
      </c>
      <c r="O10" s="74">
        <f>IF(A10=0," ",IF(ISBLANK('Первичные данные 2 кл.'!C12)=TRUE," ",IF(COUNTIF(B10:D10,1)&gt;COUNTIF(B10:D10,0),1,0)))</f>
        <v>0</v>
      </c>
      <c r="P10" s="9">
        <f>IF(A10=0," ",IF(ISBLANK('Первичные данные 2 кл.'!C12)=TRUE," ",IF(COUNTIF(E10:K10,1)&gt;COUNTIF(E10:K10,0),1,0)))</f>
        <v>0</v>
      </c>
      <c r="Q10" s="9">
        <f>IF(A10=0," ",IF(ISBLANK('Первичные данные 2 кл.'!C12)=TRUE," ",IF(COUNTIF(L10:N10,1)&gt;COUNTIF(L10:N10,0),1,0)))</f>
        <v>0</v>
      </c>
      <c r="R10" s="73">
        <f>IF(A10=0," ",IF(ISBLANK('Первичные данные 2 кл.'!C12)=TRUE," ",IF(COUNTIF(B10:N10,1)&gt;COUNTIF(B10:N10,0),1,0)))</f>
        <v>0</v>
      </c>
    </row>
    <row r="11" spans="1:18" ht="11.25" customHeight="1" x14ac:dyDescent="0.2">
      <c r="A11" s="76" t="str">
        <f>'инд. оценки 2 кл.'!A13</f>
        <v>Демченкова Диана</v>
      </c>
      <c r="B11" s="79">
        <f>IF(A11=0," ",IF(ISBLANK('Первичные данные 2 кл.'!C13)=TRUE," ",IF('инд. оценки 2 кл.'!D13&gt;3,1,0)))</f>
        <v>0</v>
      </c>
      <c r="C11" s="80">
        <f>IF(A11=0," ",IF(ISBLANK('Первичные данные 2 кл.'!C13)=TRUE," ",IF('инд. оценки 2 кл.'!G13&gt;3,1,0)))</f>
        <v>0</v>
      </c>
      <c r="D11" s="81">
        <f>IF(A11=0," ",IF(ISBLANK('Первичные данные 2 кл.'!C13)=TRUE," ",IF('инд. оценки 2 кл.'!J13&gt;3,1,0)))</f>
        <v>0</v>
      </c>
      <c r="E11" s="79">
        <f>IF(A11=0," ",IF(ISBLANK('Первичные данные 2 кл.'!C13)=TRUE," ",IF('инд. оценки 2 кл.'!M13&gt;3,1,0)))</f>
        <v>1</v>
      </c>
      <c r="F11" s="82">
        <f>IF(A11=0," ",IF(ISBLANK('Первичные данные 2 кл.'!C13)=TRUE," ",IF('инд. оценки 2 кл.'!P13&gt;3,1,0)))</f>
        <v>0</v>
      </c>
      <c r="G11" s="80">
        <f>IF(A11=0," ",IF(ISBLANK('Первичные данные 2 кл.'!C13)=TRUE," ",IF('инд. оценки 2 кл.'!S13&gt;3,1,0)))</f>
        <v>1</v>
      </c>
      <c r="H11" s="80">
        <f>IF(A11=0," ",IF(ISBLANK('Первичные данные 2 кл.'!C13)=TRUE," ",IF('инд. оценки 2 кл.'!V13&gt;3,1,0)))</f>
        <v>0</v>
      </c>
      <c r="I11" s="80">
        <f>IF(A11=0," ",IF(ISBLANK('Первичные данные 2 кл.'!C13)=TRUE," ",IF('инд. оценки 2 кл.'!Y13&gt;3,1,0)))</f>
        <v>0</v>
      </c>
      <c r="J11" s="82">
        <f>IF(A11=0," ",IF(ISBLANK('Первичные данные 2 кл.'!C13)=TRUE," ",IF('инд. оценки 2 кл.'!AB13&gt;3,1,0)))</f>
        <v>0</v>
      </c>
      <c r="K11" s="81">
        <f>IF(A11=0," ",IF(ISBLANK('Первичные данные 2 кл.'!C13)=TRUE," ",IF('инд. оценки 2 кл.'!AE13&gt;3,1,0)))</f>
        <v>0</v>
      </c>
      <c r="L11" s="79">
        <f>IF(A11=0," ",IF(ISBLANK('Первичные данные 2 кл.'!C13)=TRUE," ",IF('инд. оценки 2 кл.'!AH13&gt;3,1,0)))</f>
        <v>0</v>
      </c>
      <c r="M11" s="80">
        <f>IF(A11=0," ",IF(ISBLANK('Первичные данные 2 кл.'!C13)=TRUE," ",IF('инд. оценки 2 кл.'!AK13&gt;3,1,0)))</f>
        <v>1</v>
      </c>
      <c r="N11" s="125">
        <f>IF(A11=0," ",IF(ISBLANK('Первичные данные 2 кл.'!C13)=TRUE," ",IF('инд. оценки 2 кл.'!AN13&gt;3,1,0)))</f>
        <v>1</v>
      </c>
      <c r="O11" s="74">
        <f>IF(A11=0," ",IF(ISBLANK('Первичные данные 2 кл.'!C13)=TRUE," ",IF(COUNTIF(B11:D11,1)&gt;COUNTIF(B11:D11,0),1,0)))</f>
        <v>0</v>
      </c>
      <c r="P11" s="9">
        <f>IF(A11=0," ",IF(ISBLANK('Первичные данные 2 кл.'!C13)=TRUE," ",IF(COUNTIF(E11:K11,1)&gt;COUNTIF(E11:K11,0),1,0)))</f>
        <v>0</v>
      </c>
      <c r="Q11" s="9">
        <f>IF(A11=0," ",IF(ISBLANK('Первичные данные 2 кл.'!C13)=TRUE," ",IF(COUNTIF(L11:N11,1)&gt;COUNTIF(L11:N11,0),1,0)))</f>
        <v>1</v>
      </c>
      <c r="R11" s="73">
        <f>IF(A11=0," ",IF(ISBLANK('Первичные данные 2 кл.'!C13)=TRUE," ",IF(COUNTIF(B11:N11,1)&gt;COUNTIF(B11:N11,0),1,0)))</f>
        <v>0</v>
      </c>
    </row>
    <row r="12" spans="1:18" ht="11.25" customHeight="1" x14ac:dyDescent="0.2">
      <c r="A12" s="76" t="str">
        <f>'инд. оценки 2 кл.'!A14</f>
        <v>Дереча Вадим</v>
      </c>
      <c r="B12" s="79">
        <f>IF(A12=0," ",IF(ISBLANK('Первичные данные 2 кл.'!C14)=TRUE," ",IF('инд. оценки 2 кл.'!D14&gt;3,1,0)))</f>
        <v>0</v>
      </c>
      <c r="C12" s="80">
        <f>IF(A12=0," ",IF(ISBLANK('Первичные данные 2 кл.'!C14)=TRUE," ",IF('инд. оценки 2 кл.'!G14&gt;3,1,0)))</f>
        <v>0</v>
      </c>
      <c r="D12" s="81">
        <f>IF(A12=0," ",IF(ISBLANK('Первичные данные 2 кл.'!C14)=TRUE," ",IF('инд. оценки 2 кл.'!J14&gt;3,1,0)))</f>
        <v>0</v>
      </c>
      <c r="E12" s="79">
        <f>IF(A12=0," ",IF(ISBLANK('Первичные данные 2 кл.'!C14)=TRUE," ",IF('инд. оценки 2 кл.'!M14&gt;3,1,0)))</f>
        <v>1</v>
      </c>
      <c r="F12" s="82">
        <f>IF(A12=0," ",IF(ISBLANK('Первичные данные 2 кл.'!C14)=TRUE," ",IF('инд. оценки 2 кл.'!P14&gt;3,1,0)))</f>
        <v>0</v>
      </c>
      <c r="G12" s="80">
        <f>IF(A12=0," ",IF(ISBLANK('Первичные данные 2 кл.'!C14)=TRUE," ",IF('инд. оценки 2 кл.'!S14&gt;3,1,0)))</f>
        <v>1</v>
      </c>
      <c r="H12" s="80">
        <f>IF(A12=0," ",IF(ISBLANK('Первичные данные 2 кл.'!C14)=TRUE," ",IF('инд. оценки 2 кл.'!V14&gt;3,1,0)))</f>
        <v>0</v>
      </c>
      <c r="I12" s="80">
        <f>IF(A12=0," ",IF(ISBLANK('Первичные данные 2 кл.'!C14)=TRUE," ",IF('инд. оценки 2 кл.'!Y14&gt;3,1,0)))</f>
        <v>0</v>
      </c>
      <c r="J12" s="82">
        <f>IF(A12=0," ",IF(ISBLANK('Первичные данные 2 кл.'!C14)=TRUE," ",IF('инд. оценки 2 кл.'!AB14&gt;3,1,0)))</f>
        <v>0</v>
      </c>
      <c r="K12" s="81">
        <f>IF(A12=0," ",IF(ISBLANK('Первичные данные 2 кл.'!C14)=TRUE," ",IF('инд. оценки 2 кл.'!AE14&gt;3,1,0)))</f>
        <v>0</v>
      </c>
      <c r="L12" s="79">
        <f>IF(A12=0," ",IF(ISBLANK('Первичные данные 2 кл.'!C14)=TRUE," ",IF('инд. оценки 2 кл.'!AH14&gt;3,1,0)))</f>
        <v>1</v>
      </c>
      <c r="M12" s="80">
        <f>IF(A12=0," ",IF(ISBLANK('Первичные данные 2 кл.'!C14)=TRUE," ",IF('инд. оценки 2 кл.'!AK14&gt;3,1,0)))</f>
        <v>1</v>
      </c>
      <c r="N12" s="125">
        <f>IF(A12=0," ",IF(ISBLANK('Первичные данные 2 кл.'!C14)=TRUE," ",IF('инд. оценки 2 кл.'!AN14&gt;3,1,0)))</f>
        <v>1</v>
      </c>
      <c r="O12" s="74">
        <f>IF(A12=0," ",IF(ISBLANK('Первичные данные 2 кл.'!C14)=TRUE," ",IF(COUNTIF(B12:D12,1)&gt;COUNTIF(B12:D12,0),1,0)))</f>
        <v>0</v>
      </c>
      <c r="P12" s="9">
        <f>IF(A12=0," ",IF(ISBLANK('Первичные данные 2 кл.'!C14)=TRUE," ",IF(COUNTIF(E12:K12,1)&gt;COUNTIF(E12:K12,0),1,0)))</f>
        <v>0</v>
      </c>
      <c r="Q12" s="9">
        <f>IF(A12=0," ",IF(ISBLANK('Первичные данные 2 кл.'!C14)=TRUE," ",IF(COUNTIF(L12:N12,1)&gt;COUNTIF(L12:N12,0),1,0)))</f>
        <v>1</v>
      </c>
      <c r="R12" s="73">
        <f>IF(A12=0," ",IF(ISBLANK('Первичные данные 2 кл.'!C14)=TRUE," ",IF(COUNTIF(B12:N12,1)&gt;COUNTIF(B12:N12,0),1,0)))</f>
        <v>0</v>
      </c>
    </row>
    <row r="13" spans="1:18" ht="11.25" customHeight="1" x14ac:dyDescent="0.2">
      <c r="A13" s="76" t="str">
        <f>'инд. оценки 2 кл.'!A15</f>
        <v>Зартдинов Кирилл</v>
      </c>
      <c r="B13" s="79">
        <f>IF(A13=0," ",IF(ISBLANK('Первичные данные 2 кл.'!C15)=TRUE," ",IF('инд. оценки 2 кл.'!D15&gt;3,1,0)))</f>
        <v>0</v>
      </c>
      <c r="C13" s="80">
        <f>IF(A13=0," ",IF(ISBLANK('Первичные данные 2 кл.'!C15)=TRUE," ",IF('инд. оценки 2 кл.'!G15&gt;3,1,0)))</f>
        <v>1</v>
      </c>
      <c r="D13" s="81">
        <f>IF(A13=0," ",IF(ISBLANK('Первичные данные 2 кл.'!C15)=TRUE," ",IF('инд. оценки 2 кл.'!J15&gt;3,1,0)))</f>
        <v>0</v>
      </c>
      <c r="E13" s="79">
        <f>IF(A13=0," ",IF(ISBLANK('Первичные данные 2 кл.'!C15)=TRUE," ",IF('инд. оценки 2 кл.'!M15&gt;3,1,0)))</f>
        <v>1</v>
      </c>
      <c r="F13" s="82">
        <f>IF(A13=0," ",IF(ISBLANK('Первичные данные 2 кл.'!C15)=TRUE," ",IF('инд. оценки 2 кл.'!P15&gt;3,1,0)))</f>
        <v>0</v>
      </c>
      <c r="G13" s="80">
        <f>IF(A13=0," ",IF(ISBLANK('Первичные данные 2 кл.'!C15)=TRUE," ",IF('инд. оценки 2 кл.'!S15&gt;3,1,0)))</f>
        <v>1</v>
      </c>
      <c r="H13" s="80">
        <f>IF(A13=0," ",IF(ISBLANK('Первичные данные 2 кл.'!C15)=TRUE," ",IF('инд. оценки 2 кл.'!V15&gt;3,1,0)))</f>
        <v>0</v>
      </c>
      <c r="I13" s="80">
        <f>IF(A13=0," ",IF(ISBLANK('Первичные данные 2 кл.'!C15)=TRUE," ",IF('инд. оценки 2 кл.'!Y15&gt;3,1,0)))</f>
        <v>1</v>
      </c>
      <c r="J13" s="82">
        <f>IF(A13=0," ",IF(ISBLANK('Первичные данные 2 кл.'!C15)=TRUE," ",IF('инд. оценки 2 кл.'!AB15&gt;3,1,0)))</f>
        <v>0</v>
      </c>
      <c r="K13" s="81">
        <f>IF(A13=0," ",IF(ISBLANK('Первичные данные 2 кл.'!C15)=TRUE," ",IF('инд. оценки 2 кл.'!AE15&gt;3,1,0)))</f>
        <v>0</v>
      </c>
      <c r="L13" s="79">
        <f>IF(A13=0," ",IF(ISBLANK('Первичные данные 2 кл.'!C15)=TRUE," ",IF('инд. оценки 2 кл.'!AH15&gt;3,1,0)))</f>
        <v>0</v>
      </c>
      <c r="M13" s="80">
        <f>IF(A13=0," ",IF(ISBLANK('Первичные данные 2 кл.'!C15)=TRUE," ",IF('инд. оценки 2 кл.'!AK15&gt;3,1,0)))</f>
        <v>1</v>
      </c>
      <c r="N13" s="125">
        <f>IF(A13=0," ",IF(ISBLANK('Первичные данные 2 кл.'!C15)=TRUE," ",IF('инд. оценки 2 кл.'!AN15&gt;3,1,0)))</f>
        <v>0</v>
      </c>
      <c r="O13" s="74">
        <f>IF(A13=0," ",IF(ISBLANK('Первичные данные 2 кл.'!C15)=TRUE," ",IF(COUNTIF(B13:D13,1)&gt;COUNTIF(B13:D13,0),1,0)))</f>
        <v>0</v>
      </c>
      <c r="P13" s="9">
        <f>IF(A13=0," ",IF(ISBLANK('Первичные данные 2 кл.'!C15)=TRUE," ",IF(COUNTIF(E13:K13,1)&gt;COUNTIF(E13:K13,0),1,0)))</f>
        <v>0</v>
      </c>
      <c r="Q13" s="9">
        <f>IF(A13=0," ",IF(ISBLANK('Первичные данные 2 кл.'!C15)=TRUE," ",IF(COUNTIF(L13:N13,1)&gt;COUNTIF(L13:N13,0),1,0)))</f>
        <v>0</v>
      </c>
      <c r="R13" s="73">
        <f>IF(A13=0," ",IF(ISBLANK('Первичные данные 2 кл.'!C15)=TRUE," ",IF(COUNTIF(B13:N13,1)&gt;COUNTIF(B13:N13,0),1,0)))</f>
        <v>0</v>
      </c>
    </row>
    <row r="14" spans="1:18" ht="11.25" customHeight="1" x14ac:dyDescent="0.2">
      <c r="A14" s="76" t="str">
        <f>'инд. оценки 2 кл.'!A16</f>
        <v>Казачков Максим</v>
      </c>
      <c r="B14" s="79">
        <f>IF(A14=0," ",IF(ISBLANK('Первичные данные 2 кл.'!C16)=TRUE," ",IF('инд. оценки 2 кл.'!D16&gt;3,1,0)))</f>
        <v>1</v>
      </c>
      <c r="C14" s="80">
        <f>IF(A14=0," ",IF(ISBLANK('Первичные данные 2 кл.'!C16)=TRUE," ",IF('инд. оценки 2 кл.'!G16&gt;3,1,0)))</f>
        <v>1</v>
      </c>
      <c r="D14" s="81">
        <f>IF(A14=0," ",IF(ISBLANK('Первичные данные 2 кл.'!C16)=TRUE," ",IF('инд. оценки 2 кл.'!J16&gt;3,1,0)))</f>
        <v>0</v>
      </c>
      <c r="E14" s="79">
        <f>IF(A14=0," ",IF(ISBLANK('Первичные данные 2 кл.'!C16)=TRUE," ",IF('инд. оценки 2 кл.'!M16&gt;3,1,0)))</f>
        <v>1</v>
      </c>
      <c r="F14" s="82">
        <f>IF(A14=0," ",IF(ISBLANK('Первичные данные 2 кл.'!C16)=TRUE," ",IF('инд. оценки 2 кл.'!P16&gt;3,1,0)))</f>
        <v>1</v>
      </c>
      <c r="G14" s="80">
        <f>IF(A14=0," ",IF(ISBLANK('Первичные данные 2 кл.'!C16)=TRUE," ",IF('инд. оценки 2 кл.'!S16&gt;3,1,0)))</f>
        <v>1</v>
      </c>
      <c r="H14" s="80">
        <f>IF(A14=0," ",IF(ISBLANK('Первичные данные 2 кл.'!C16)=TRUE," ",IF('инд. оценки 2 кл.'!V16&gt;3,1,0)))</f>
        <v>0</v>
      </c>
      <c r="I14" s="80">
        <f>IF(A14=0," ",IF(ISBLANK('Первичные данные 2 кл.'!C16)=TRUE," ",IF('инд. оценки 2 кл.'!Y16&gt;3,1,0)))</f>
        <v>1</v>
      </c>
      <c r="J14" s="82">
        <f>IF(A14=0," ",IF(ISBLANK('Первичные данные 2 кл.'!C16)=TRUE," ",IF('инд. оценки 2 кл.'!AB16&gt;3,1,0)))</f>
        <v>0</v>
      </c>
      <c r="K14" s="81">
        <f>IF(A14=0," ",IF(ISBLANK('Первичные данные 2 кл.'!C16)=TRUE," ",IF('инд. оценки 2 кл.'!AE16&gt;3,1,0)))</f>
        <v>1</v>
      </c>
      <c r="L14" s="79">
        <f>IF(A14=0," ",IF(ISBLANK('Первичные данные 2 кл.'!C16)=TRUE," ",IF('инд. оценки 2 кл.'!AH16&gt;3,1,0)))</f>
        <v>0</v>
      </c>
      <c r="M14" s="80">
        <f>IF(A14=0," ",IF(ISBLANK('Первичные данные 2 кл.'!C16)=TRUE," ",IF('инд. оценки 2 кл.'!AK16&gt;3,1,0)))</f>
        <v>1</v>
      </c>
      <c r="N14" s="125">
        <f>IF(A14=0," ",IF(ISBLANK('Первичные данные 2 кл.'!C16)=TRUE," ",IF('инд. оценки 2 кл.'!AN16&gt;3,1,0)))</f>
        <v>1</v>
      </c>
      <c r="O14" s="74">
        <f>IF(A14=0," ",IF(ISBLANK('Первичные данные 2 кл.'!C16)=TRUE," ",IF(COUNTIF(B14:D14,1)&gt;COUNTIF(B14:D14,0),1,0)))</f>
        <v>1</v>
      </c>
      <c r="P14" s="9">
        <f>IF(A14=0," ",IF(ISBLANK('Первичные данные 2 кл.'!C16)=TRUE," ",IF(COUNTIF(E14:K14,1)&gt;COUNTIF(E14:K14,0),1,0)))</f>
        <v>1</v>
      </c>
      <c r="Q14" s="9">
        <f>IF(A14=0," ",IF(ISBLANK('Первичные данные 2 кл.'!C16)=TRUE," ",IF(COUNTIF(L14:N14,1)&gt;COUNTIF(L14:N14,0),1,0)))</f>
        <v>1</v>
      </c>
      <c r="R14" s="73">
        <f>IF(A14=0," ",IF(ISBLANK('Первичные данные 2 кл.'!C16)=TRUE," ",IF(COUNTIF(B14:N14,1)&gt;COUNTIF(B14:N14,0),1,0)))</f>
        <v>1</v>
      </c>
    </row>
    <row r="15" spans="1:18" ht="11.25" customHeight="1" x14ac:dyDescent="0.2">
      <c r="A15" s="76" t="str">
        <f>'инд. оценки 2 кл.'!A17</f>
        <v>Канева Алина</v>
      </c>
      <c r="B15" s="79">
        <f>IF(A15=0," ",IF(ISBLANK('Первичные данные 2 кл.'!C17)=TRUE," ",IF('инд. оценки 2 кл.'!D17&gt;3,1,0)))</f>
        <v>0</v>
      </c>
      <c r="C15" s="80">
        <f>IF(A15=0," ",IF(ISBLANK('Первичные данные 2 кл.'!C17)=TRUE," ",IF('инд. оценки 2 кл.'!G17&gt;3,1,0)))</f>
        <v>0</v>
      </c>
      <c r="D15" s="81">
        <f>IF(A15=0," ",IF(ISBLANK('Первичные данные 2 кл.'!C17)=TRUE," ",IF('инд. оценки 2 кл.'!J17&gt;3,1,0)))</f>
        <v>0</v>
      </c>
      <c r="E15" s="79">
        <f>IF(A15=0," ",IF(ISBLANK('Первичные данные 2 кл.'!C17)=TRUE," ",IF('инд. оценки 2 кл.'!M17&gt;3,1,0)))</f>
        <v>1</v>
      </c>
      <c r="F15" s="82">
        <f>IF(A15=0," ",IF(ISBLANK('Первичные данные 2 кл.'!C17)=TRUE," ",IF('инд. оценки 2 кл.'!P17&gt;3,1,0)))</f>
        <v>0</v>
      </c>
      <c r="G15" s="80">
        <f>IF(A15=0," ",IF(ISBLANK('Первичные данные 2 кл.'!C17)=TRUE," ",IF('инд. оценки 2 кл.'!S17&gt;3,1,0)))</f>
        <v>0</v>
      </c>
      <c r="H15" s="80">
        <f>IF(A15=0," ",IF(ISBLANK('Первичные данные 2 кл.'!C17)=TRUE," ",IF('инд. оценки 2 кл.'!V17&gt;3,1,0)))</f>
        <v>0</v>
      </c>
      <c r="I15" s="80">
        <f>IF(A15=0," ",IF(ISBLANK('Первичные данные 2 кл.'!C17)=TRUE," ",IF('инд. оценки 2 кл.'!Y17&gt;3,1,0)))</f>
        <v>0</v>
      </c>
      <c r="J15" s="82">
        <f>IF(A15=0," ",IF(ISBLANK('Первичные данные 2 кл.'!C17)=TRUE," ",IF('инд. оценки 2 кл.'!AB17&gt;3,1,0)))</f>
        <v>0</v>
      </c>
      <c r="K15" s="81">
        <f>IF(A15=0," ",IF(ISBLANK('Первичные данные 2 кл.'!C17)=TRUE," ",IF('инд. оценки 2 кл.'!AE17&gt;3,1,0)))</f>
        <v>0</v>
      </c>
      <c r="L15" s="79">
        <f>IF(A15=0," ",IF(ISBLANK('Первичные данные 2 кл.'!C17)=TRUE," ",IF('инд. оценки 2 кл.'!AH17&gt;3,1,0)))</f>
        <v>1</v>
      </c>
      <c r="M15" s="80">
        <f>IF(A15=0," ",IF(ISBLANK('Первичные данные 2 кл.'!C17)=TRUE," ",IF('инд. оценки 2 кл.'!AK17&gt;3,1,0)))</f>
        <v>1</v>
      </c>
      <c r="N15" s="125">
        <f>IF(A15=0," ",IF(ISBLANK('Первичные данные 2 кл.'!C17)=TRUE," ",IF('инд. оценки 2 кл.'!AN17&gt;3,1,0)))</f>
        <v>1</v>
      </c>
      <c r="O15" s="74">
        <f>IF(A15=0," ",IF(ISBLANK('Первичные данные 2 кл.'!C17)=TRUE," ",IF(COUNTIF(B15:D15,1)&gt;COUNTIF(B15:D15,0),1,0)))</f>
        <v>0</v>
      </c>
      <c r="P15" s="9">
        <f>IF(A15=0," ",IF(ISBLANK('Первичные данные 2 кл.'!C17)=TRUE," ",IF(COUNTIF(E15:K15,1)&gt;COUNTIF(E15:K15,0),1,0)))</f>
        <v>0</v>
      </c>
      <c r="Q15" s="9">
        <f>IF(A15=0," ",IF(ISBLANK('Первичные данные 2 кл.'!C17)=TRUE," ",IF(COUNTIF(L15:N15,1)&gt;COUNTIF(L15:N15,0),1,0)))</f>
        <v>1</v>
      </c>
      <c r="R15" s="73">
        <f>IF(A15=0," ",IF(ISBLANK('Первичные данные 2 кл.'!C17)=TRUE," ",IF(COUNTIF(B15:N15,1)&gt;COUNTIF(B15:N15,0),1,0)))</f>
        <v>0</v>
      </c>
    </row>
    <row r="16" spans="1:18" ht="11.25" customHeight="1" x14ac:dyDescent="0.2">
      <c r="A16" s="76" t="str">
        <f>'инд. оценки 2 кл.'!A18</f>
        <v>Катугина Дарья</v>
      </c>
      <c r="B16" s="79">
        <f>IF(A16=0," ",IF(ISBLANK('Первичные данные 2 кл.'!C18)=TRUE," ",IF('инд. оценки 2 кл.'!D18&gt;3,1,0)))</f>
        <v>0</v>
      </c>
      <c r="C16" s="80">
        <f>IF(A16=0," ",IF(ISBLANK('Первичные данные 2 кл.'!C18)=TRUE," ",IF('инд. оценки 2 кл.'!G18&gt;3,1,0)))</f>
        <v>0</v>
      </c>
      <c r="D16" s="81">
        <f>IF(A16=0," ",IF(ISBLANK('Первичные данные 2 кл.'!C18)=TRUE," ",IF('инд. оценки 2 кл.'!J18&gt;3,1,0)))</f>
        <v>0</v>
      </c>
      <c r="E16" s="79">
        <f>IF(A16=0," ",IF(ISBLANK('Первичные данные 2 кл.'!C18)=TRUE," ",IF('инд. оценки 2 кл.'!M18&gt;3,1,0)))</f>
        <v>0</v>
      </c>
      <c r="F16" s="82">
        <f>IF(A16=0," ",IF(ISBLANK('Первичные данные 2 кл.'!C18)=TRUE," ",IF('инд. оценки 2 кл.'!P18&gt;3,1,0)))</f>
        <v>1</v>
      </c>
      <c r="G16" s="80">
        <f>IF(A16=0," ",IF(ISBLANK('Первичные данные 2 кл.'!C18)=TRUE," ",IF('инд. оценки 2 кл.'!S18&gt;3,1,0)))</f>
        <v>0</v>
      </c>
      <c r="H16" s="80">
        <f>IF(A16=0," ",IF(ISBLANK('Первичные данные 2 кл.'!C18)=TRUE," ",IF('инд. оценки 2 кл.'!V18&gt;3,1,0)))</f>
        <v>0</v>
      </c>
      <c r="I16" s="80">
        <f>IF(A16=0," ",IF(ISBLANK('Первичные данные 2 кл.'!C18)=TRUE," ",IF('инд. оценки 2 кл.'!Y18&gt;3,1,0)))</f>
        <v>0</v>
      </c>
      <c r="J16" s="82">
        <f>IF(A16=0," ",IF(ISBLANK('Первичные данные 2 кл.'!C18)=TRUE," ",IF('инд. оценки 2 кл.'!AB18&gt;3,1,0)))</f>
        <v>0</v>
      </c>
      <c r="K16" s="81">
        <f>IF(A16=0," ",IF(ISBLANK('Первичные данные 2 кл.'!C18)=TRUE," ",IF('инд. оценки 2 кл.'!AE18&gt;3,1,0)))</f>
        <v>0</v>
      </c>
      <c r="L16" s="79">
        <f>IF(A16=0," ",IF(ISBLANK('Первичные данные 2 кл.'!C18)=TRUE," ",IF('инд. оценки 2 кл.'!AH18&gt;3,1,0)))</f>
        <v>0</v>
      </c>
      <c r="M16" s="80">
        <f>IF(A16=0," ",IF(ISBLANK('Первичные данные 2 кл.'!C18)=TRUE," ",IF('инд. оценки 2 кл.'!AK18&gt;3,1,0)))</f>
        <v>1</v>
      </c>
      <c r="N16" s="125">
        <f>IF(A16=0," ",IF(ISBLANK('Первичные данные 2 кл.'!C18)=TRUE," ",IF('инд. оценки 2 кл.'!AN18&gt;3,1,0)))</f>
        <v>0</v>
      </c>
      <c r="O16" s="74">
        <f>IF(A16=0," ",IF(ISBLANK('Первичные данные 2 кл.'!C18)=TRUE," ",IF(COUNTIF(B16:D16,1)&gt;COUNTIF(B16:D16,0),1,0)))</f>
        <v>0</v>
      </c>
      <c r="P16" s="9">
        <f>IF(A16=0," ",IF(ISBLANK('Первичные данные 2 кл.'!C18)=TRUE," ",IF(COUNTIF(E16:K16,1)&gt;COUNTIF(E16:K16,0),1,0)))</f>
        <v>0</v>
      </c>
      <c r="Q16" s="9">
        <f>IF(A16=0," ",IF(ISBLANK('Первичные данные 2 кл.'!C18)=TRUE," ",IF(COUNTIF(L16:N16,1)&gt;COUNTIF(L16:N16,0),1,0)))</f>
        <v>0</v>
      </c>
      <c r="R16" s="73">
        <f>IF(A16=0," ",IF(ISBLANK('Первичные данные 2 кл.'!C18)=TRUE," ",IF(COUNTIF(B16:N16,1)&gt;COUNTIF(B16:N16,0),1,0)))</f>
        <v>0</v>
      </c>
    </row>
    <row r="17" spans="1:18" ht="11.25" customHeight="1" x14ac:dyDescent="0.2">
      <c r="A17" s="76" t="str">
        <f>'инд. оценки 2 кл.'!A19</f>
        <v>Макарова Полина</v>
      </c>
      <c r="B17" s="79">
        <f>IF(A17=0," ",IF(ISBLANK('Первичные данные 2 кл.'!C19)=TRUE," ",IF('инд. оценки 2 кл.'!D19&gt;3,1,0)))</f>
        <v>1</v>
      </c>
      <c r="C17" s="80">
        <f>IF(A17=0," ",IF(ISBLANK('Первичные данные 2 кл.'!C19)=TRUE," ",IF('инд. оценки 2 кл.'!G19&gt;3,1,0)))</f>
        <v>1</v>
      </c>
      <c r="D17" s="81">
        <f>IF(A17=0," ",IF(ISBLANK('Первичные данные 2 кл.'!C19)=TRUE," ",IF('инд. оценки 2 кл.'!J19&gt;3,1,0)))</f>
        <v>0</v>
      </c>
      <c r="E17" s="79">
        <f>IF(A17=0," ",IF(ISBLANK('Первичные данные 2 кл.'!C19)=TRUE," ",IF('инд. оценки 2 кл.'!M19&gt;3,1,0)))</f>
        <v>0</v>
      </c>
      <c r="F17" s="82">
        <f>IF(A17=0," ",IF(ISBLANK('Первичные данные 2 кл.'!C19)=TRUE," ",IF('инд. оценки 2 кл.'!P19&gt;3,1,0)))</f>
        <v>1</v>
      </c>
      <c r="G17" s="80">
        <f>IF(A17=0," ",IF(ISBLANK('Первичные данные 2 кл.'!C19)=TRUE," ",IF('инд. оценки 2 кл.'!S19&gt;3,1,0)))</f>
        <v>1</v>
      </c>
      <c r="H17" s="80">
        <f>IF(A17=0," ",IF(ISBLANK('Первичные данные 2 кл.'!C19)=TRUE," ",IF('инд. оценки 2 кл.'!V19&gt;3,1,0)))</f>
        <v>1</v>
      </c>
      <c r="I17" s="80">
        <f>IF(A17=0," ",IF(ISBLANK('Первичные данные 2 кл.'!C19)=TRUE," ",IF('инд. оценки 2 кл.'!Y19&gt;3,1,0)))</f>
        <v>1</v>
      </c>
      <c r="J17" s="82">
        <f>IF(A17=0," ",IF(ISBLANK('Первичные данные 2 кл.'!C19)=TRUE," ",IF('инд. оценки 2 кл.'!AB19&gt;3,1,0)))</f>
        <v>1</v>
      </c>
      <c r="K17" s="81">
        <f>IF(A17=0," ",IF(ISBLANK('Первичные данные 2 кл.'!C19)=TRUE," ",IF('инд. оценки 2 кл.'!AE19&gt;3,1,0)))</f>
        <v>0</v>
      </c>
      <c r="L17" s="79">
        <f>IF(A17=0," ",IF(ISBLANK('Первичные данные 2 кл.'!C19)=TRUE," ",IF('инд. оценки 2 кл.'!AH19&gt;3,1,0)))</f>
        <v>1</v>
      </c>
      <c r="M17" s="80">
        <f>IF(A17=0," ",IF(ISBLANK('Первичные данные 2 кл.'!C19)=TRUE," ",IF('инд. оценки 2 кл.'!AK19&gt;3,1,0)))</f>
        <v>1</v>
      </c>
      <c r="N17" s="125">
        <f>IF(A17=0," ",IF(ISBLANK('Первичные данные 2 кл.'!C19)=TRUE," ",IF('инд. оценки 2 кл.'!AN19&gt;3,1,0)))</f>
        <v>1</v>
      </c>
      <c r="O17" s="74">
        <f>IF(A17=0," ",IF(ISBLANK('Первичные данные 2 кл.'!C19)=TRUE," ",IF(COUNTIF(B17:D17,1)&gt;COUNTIF(B17:D17,0),1,0)))</f>
        <v>1</v>
      </c>
      <c r="P17" s="9">
        <f>IF(A17=0," ",IF(ISBLANK('Первичные данные 2 кл.'!C19)=TRUE," ",IF(COUNTIF(E17:K17,1)&gt;COUNTIF(E17:K17,0),1,0)))</f>
        <v>1</v>
      </c>
      <c r="Q17" s="9">
        <f>IF(A17=0," ",IF(ISBLANK('Первичные данные 2 кл.'!C19)=TRUE," ",IF(COUNTIF(L17:N17,1)&gt;COUNTIF(L17:N17,0),1,0)))</f>
        <v>1</v>
      </c>
      <c r="R17" s="73">
        <f>IF(A17=0," ",IF(ISBLANK('Первичные данные 2 кл.'!C19)=TRUE," ",IF(COUNTIF(B17:N17,1)&gt;COUNTIF(B17:N17,0),1,0)))</f>
        <v>1</v>
      </c>
    </row>
    <row r="18" spans="1:18" ht="11.25" customHeight="1" x14ac:dyDescent="0.2">
      <c r="A18" s="76" t="str">
        <f>'инд. оценки 2 кл.'!A20</f>
        <v>Салтыкова Мария</v>
      </c>
      <c r="B18" s="79">
        <f>IF(A18=0," ",IF(ISBLANK('Первичные данные 2 кл.'!C20)=TRUE," ",IF('инд. оценки 2 кл.'!D20&gt;3,1,0)))</f>
        <v>0</v>
      </c>
      <c r="C18" s="80">
        <f>IF(A18=0," ",IF(ISBLANK('Первичные данные 2 кл.'!C20)=TRUE," ",IF('инд. оценки 2 кл.'!G20&gt;3,1,0)))</f>
        <v>0</v>
      </c>
      <c r="D18" s="81">
        <f>IF(A18=0," ",IF(ISBLANK('Первичные данные 2 кл.'!C20)=TRUE," ",IF('инд. оценки 2 кл.'!J20&gt;3,1,0)))</f>
        <v>0</v>
      </c>
      <c r="E18" s="79">
        <f>IF(A18=0," ",IF(ISBLANK('Первичные данные 2 кл.'!C20)=TRUE," ",IF('инд. оценки 2 кл.'!M20&gt;3,1,0)))</f>
        <v>0</v>
      </c>
      <c r="F18" s="82">
        <f>IF(A18=0," ",IF(ISBLANK('Первичные данные 2 кл.'!C20)=TRUE," ",IF('инд. оценки 2 кл.'!P20&gt;3,1,0)))</f>
        <v>1</v>
      </c>
      <c r="G18" s="80">
        <f>IF(A18=0," ",IF(ISBLANK('Первичные данные 2 кл.'!C20)=TRUE," ",IF('инд. оценки 2 кл.'!S20&gt;3,1,0)))</f>
        <v>0</v>
      </c>
      <c r="H18" s="80">
        <f>IF(A18=0," ",IF(ISBLANK('Первичные данные 2 кл.'!C20)=TRUE," ",IF('инд. оценки 2 кл.'!V20&gt;3,1,0)))</f>
        <v>0</v>
      </c>
      <c r="I18" s="80">
        <f>IF(A18=0," ",IF(ISBLANK('Первичные данные 2 кл.'!C20)=TRUE," ",IF('инд. оценки 2 кл.'!Y20&gt;3,1,0)))</f>
        <v>0</v>
      </c>
      <c r="J18" s="82">
        <f>IF(A18=0," ",IF(ISBLANK('Первичные данные 2 кл.'!C20)=TRUE," ",IF('инд. оценки 2 кл.'!AB20&gt;3,1,0)))</f>
        <v>0</v>
      </c>
      <c r="K18" s="81">
        <f>IF(A18=0," ",IF(ISBLANK('Первичные данные 2 кл.'!C20)=TRUE," ",IF('инд. оценки 2 кл.'!AE20&gt;3,1,0)))</f>
        <v>0</v>
      </c>
      <c r="L18" s="79">
        <f>IF(A18=0," ",IF(ISBLANK('Первичные данные 2 кл.'!C20)=TRUE," ",IF('инд. оценки 2 кл.'!AH20&gt;3,1,0)))</f>
        <v>1</v>
      </c>
      <c r="M18" s="80">
        <f>IF(A18=0," ",IF(ISBLANK('Первичные данные 2 кл.'!C20)=TRUE," ",IF('инд. оценки 2 кл.'!AK20&gt;3,1,0)))</f>
        <v>1</v>
      </c>
      <c r="N18" s="125">
        <f>IF(A18=0," ",IF(ISBLANK('Первичные данные 2 кл.'!C20)=TRUE," ",IF('инд. оценки 2 кл.'!AN20&gt;3,1,0)))</f>
        <v>1</v>
      </c>
      <c r="O18" s="74">
        <f>IF(A18=0," ",IF(ISBLANK('Первичные данные 2 кл.'!C20)=TRUE," ",IF(COUNTIF(B18:D18,1)&gt;COUNTIF(B18:D18,0),1,0)))</f>
        <v>0</v>
      </c>
      <c r="P18" s="9">
        <f>IF(A18=0," ",IF(ISBLANK('Первичные данные 2 кл.'!C20)=TRUE," ",IF(COUNTIF(E18:K18,1)&gt;COUNTIF(E18:K18,0),1,0)))</f>
        <v>0</v>
      </c>
      <c r="Q18" s="9">
        <f>IF(A18=0," ",IF(ISBLANK('Первичные данные 2 кл.'!C20)=TRUE," ",IF(COUNTIF(L18:N18,1)&gt;COUNTIF(L18:N18,0),1,0)))</f>
        <v>1</v>
      </c>
      <c r="R18" s="73">
        <f>IF(A18=0," ",IF(ISBLANK('Первичные данные 2 кл.'!C20)=TRUE," ",IF(COUNTIF(B18:N18,1)&gt;COUNTIF(B18:N18,0),1,0)))</f>
        <v>0</v>
      </c>
    </row>
    <row r="19" spans="1:18" ht="11.25" customHeight="1" x14ac:dyDescent="0.2">
      <c r="A19" s="76" t="str">
        <f>'инд. оценки 2 кл.'!A21</f>
        <v>Нечаева Мария</v>
      </c>
      <c r="B19" s="79">
        <f>IF(A19=0," ",IF(ISBLANK('Первичные данные 2 кл.'!C21)=TRUE," ",IF('инд. оценки 2 кл.'!D21&gt;3,1,0)))</f>
        <v>0</v>
      </c>
      <c r="C19" s="80">
        <f>IF(A19=0," ",IF(ISBLANK('Первичные данные 2 кл.'!C21)=TRUE," ",IF('инд. оценки 2 кл.'!G21&gt;3,1,0)))</f>
        <v>0</v>
      </c>
      <c r="D19" s="81">
        <f>IF(A19=0," ",IF(ISBLANK('Первичные данные 2 кл.'!C21)=TRUE," ",IF('инд. оценки 2 кл.'!J21&gt;3,1,0)))</f>
        <v>0</v>
      </c>
      <c r="E19" s="79">
        <f>IF(A19=0," ",IF(ISBLANK('Первичные данные 2 кл.'!C21)=TRUE," ",IF('инд. оценки 2 кл.'!M21&gt;3,1,0)))</f>
        <v>0</v>
      </c>
      <c r="F19" s="82">
        <f>IF(A19=0," ",IF(ISBLANK('Первичные данные 2 кл.'!C21)=TRUE," ",IF('инд. оценки 2 кл.'!P21&gt;3,1,0)))</f>
        <v>0</v>
      </c>
      <c r="G19" s="80">
        <f>IF(A19=0," ",IF(ISBLANK('Первичные данные 2 кл.'!C21)=TRUE," ",IF('инд. оценки 2 кл.'!S21&gt;3,1,0)))</f>
        <v>0</v>
      </c>
      <c r="H19" s="80">
        <f>IF(A19=0," ",IF(ISBLANK('Первичные данные 2 кл.'!C21)=TRUE," ",IF('инд. оценки 2 кл.'!V21&gt;3,1,0)))</f>
        <v>0</v>
      </c>
      <c r="I19" s="80">
        <f>IF(A19=0," ",IF(ISBLANK('Первичные данные 2 кл.'!C21)=TRUE," ",IF('инд. оценки 2 кл.'!Y21&gt;3,1,0)))</f>
        <v>0</v>
      </c>
      <c r="J19" s="82">
        <f>IF(A19=0," ",IF(ISBLANK('Первичные данные 2 кл.'!C21)=TRUE," ",IF('инд. оценки 2 кл.'!AB21&gt;3,1,0)))</f>
        <v>0</v>
      </c>
      <c r="K19" s="81">
        <f>IF(A19=0," ",IF(ISBLANK('Первичные данные 2 кл.'!C21)=TRUE," ",IF('инд. оценки 2 кл.'!AE21&gt;3,1,0)))</f>
        <v>0</v>
      </c>
      <c r="L19" s="79">
        <f>IF(A19=0," ",IF(ISBLANK('Первичные данные 2 кл.'!C21)=TRUE," ",IF('инд. оценки 2 кл.'!AH21&gt;3,1,0)))</f>
        <v>0</v>
      </c>
      <c r="M19" s="80">
        <f>IF(A19=0," ",IF(ISBLANK('Первичные данные 2 кл.'!C21)=TRUE," ",IF('инд. оценки 2 кл.'!AK21&gt;3,1,0)))</f>
        <v>0</v>
      </c>
      <c r="N19" s="125">
        <f>IF(A19=0," ",IF(ISBLANK('Первичные данные 2 кл.'!C21)=TRUE," ",IF('инд. оценки 2 кл.'!AN21&gt;3,1,0)))</f>
        <v>0</v>
      </c>
      <c r="O19" s="74">
        <f>IF(A19=0," ",IF(ISBLANK('Первичные данные 2 кл.'!C21)=TRUE," ",IF(COUNTIF(B19:D19,1)&gt;COUNTIF(B19:D19,0),1,0)))</f>
        <v>0</v>
      </c>
      <c r="P19" s="9">
        <f>IF(A19=0," ",IF(ISBLANK('Первичные данные 2 кл.'!C21)=TRUE," ",IF(COUNTIF(E19:K19,1)&gt;COUNTIF(E19:K19,0),1,0)))</f>
        <v>0</v>
      </c>
      <c r="Q19" s="9">
        <f>IF(A19=0," ",IF(ISBLANK('Первичные данные 2 кл.'!C21)=TRUE," ",IF(COUNTIF(L19:N19,1)&gt;COUNTIF(L19:N19,0),1,0)))</f>
        <v>0</v>
      </c>
      <c r="R19" s="73">
        <f>IF(A19=0," ",IF(ISBLANK('Первичные данные 2 кл.'!C21)=TRUE," ",IF(COUNTIF(B19:N19,1)&gt;COUNTIF(B19:N19,0),1,0)))</f>
        <v>0</v>
      </c>
    </row>
    <row r="20" spans="1:18" ht="11.25" customHeight="1" x14ac:dyDescent="0.2">
      <c r="A20" s="76" t="str">
        <f>'инд. оценки 2 кл.'!A22</f>
        <v>Обухович Артем</v>
      </c>
      <c r="B20" s="79">
        <f>IF(A20=0," ",IF(ISBLANK('Первичные данные 2 кл.'!C22)=TRUE," ",IF('инд. оценки 2 кл.'!D22&gt;3,1,0)))</f>
        <v>0</v>
      </c>
      <c r="C20" s="80">
        <f>IF(A20=0," ",IF(ISBLANK('Первичные данные 2 кл.'!C22)=TRUE," ",IF('инд. оценки 2 кл.'!G22&gt;3,1,0)))</f>
        <v>1</v>
      </c>
      <c r="D20" s="81">
        <f>IF(A20=0," ",IF(ISBLANK('Первичные данные 2 кл.'!C22)=TRUE," ",IF('инд. оценки 2 кл.'!J22&gt;3,1,0)))</f>
        <v>1</v>
      </c>
      <c r="E20" s="79">
        <f>IF(A20=0," ",IF(ISBLANK('Первичные данные 2 кл.'!C22)=TRUE," ",IF('инд. оценки 2 кл.'!M22&gt;3,1,0)))</f>
        <v>1</v>
      </c>
      <c r="F20" s="82">
        <f>IF(A20=0," ",IF(ISBLANK('Первичные данные 2 кл.'!C22)=TRUE," ",IF('инд. оценки 2 кл.'!P22&gt;3,1,0)))</f>
        <v>0</v>
      </c>
      <c r="G20" s="80">
        <f>IF(A20=0," ",IF(ISBLANK('Первичные данные 2 кл.'!C22)=TRUE," ",IF('инд. оценки 2 кл.'!S22&gt;3,1,0)))</f>
        <v>1</v>
      </c>
      <c r="H20" s="80">
        <f>IF(A20=0," ",IF(ISBLANK('Первичные данные 2 кл.'!C22)=TRUE," ",IF('инд. оценки 2 кл.'!V22&gt;3,1,0)))</f>
        <v>1</v>
      </c>
      <c r="I20" s="80">
        <f>IF(A20=0," ",IF(ISBLANK('Первичные данные 2 кл.'!C22)=TRUE," ",IF('инд. оценки 2 кл.'!Y22&gt;3,1,0)))</f>
        <v>1</v>
      </c>
      <c r="J20" s="82">
        <f>IF(A20=0," ",IF(ISBLANK('Первичные данные 2 кл.'!C22)=TRUE," ",IF('инд. оценки 2 кл.'!AB22&gt;3,1,0)))</f>
        <v>0</v>
      </c>
      <c r="K20" s="81">
        <f>IF(A20=0," ",IF(ISBLANK('Первичные данные 2 кл.'!C22)=TRUE," ",IF('инд. оценки 2 кл.'!AE22&gt;3,1,0)))</f>
        <v>1</v>
      </c>
      <c r="L20" s="79">
        <f>IF(A20=0," ",IF(ISBLANK('Первичные данные 2 кл.'!C22)=TRUE," ",IF('инд. оценки 2 кл.'!AH22&gt;3,1,0)))</f>
        <v>1</v>
      </c>
      <c r="M20" s="80">
        <f>IF(A20=0," ",IF(ISBLANK('Первичные данные 2 кл.'!C22)=TRUE," ",IF('инд. оценки 2 кл.'!AK22&gt;3,1,0)))</f>
        <v>1</v>
      </c>
      <c r="N20" s="125">
        <f>IF(A20=0," ",IF(ISBLANK('Первичные данные 2 кл.'!C22)=TRUE," ",IF('инд. оценки 2 кл.'!AN22&gt;3,1,0)))</f>
        <v>1</v>
      </c>
      <c r="O20" s="74">
        <f>IF(A20=0," ",IF(ISBLANK('Первичные данные 2 кл.'!C22)=TRUE," ",IF(COUNTIF(B20:D20,1)&gt;COUNTIF(B20:D20,0),1,0)))</f>
        <v>1</v>
      </c>
      <c r="P20" s="9">
        <f>IF(A20=0," ",IF(ISBLANK('Первичные данные 2 кл.'!C22)=TRUE," ",IF(COUNTIF(E20:K20,1)&gt;COUNTIF(E20:K20,0),1,0)))</f>
        <v>1</v>
      </c>
      <c r="Q20" s="9">
        <f>IF(A20=0," ",IF(ISBLANK('Первичные данные 2 кл.'!C22)=TRUE," ",IF(COUNTIF(L20:N20,1)&gt;COUNTIF(L20:N20,0),1,0)))</f>
        <v>1</v>
      </c>
      <c r="R20" s="73">
        <f>IF(A20=0," ",IF(ISBLANK('Первичные данные 2 кл.'!C22)=TRUE," ",IF(COUNTIF(B20:N20,1)&gt;COUNTIF(B20:N20,0),1,0)))</f>
        <v>1</v>
      </c>
    </row>
    <row r="21" spans="1:18" ht="11.25" customHeight="1" x14ac:dyDescent="0.2">
      <c r="A21" s="76" t="str">
        <f>'инд. оценки 2 кл.'!A23</f>
        <v>Пастухова Ксения</v>
      </c>
      <c r="B21" s="79">
        <f>IF(A21=0," ",IF(ISBLANK('Первичные данные 2 кл.'!C23)=TRUE," ",IF('инд. оценки 2 кл.'!D23&gt;3,1,0)))</f>
        <v>0</v>
      </c>
      <c r="C21" s="80">
        <f>IF(A21=0," ",IF(ISBLANK('Первичные данные 2 кл.'!C23)=TRUE," ",IF('инд. оценки 2 кл.'!G23&gt;3,1,0)))</f>
        <v>1</v>
      </c>
      <c r="D21" s="81">
        <f>IF(A21=0," ",IF(ISBLANK('Первичные данные 2 кл.'!C23)=TRUE," ",IF('инд. оценки 2 кл.'!J23&gt;3,1,0)))</f>
        <v>0</v>
      </c>
      <c r="E21" s="79">
        <f>IF(A21=0," ",IF(ISBLANK('Первичные данные 2 кл.'!C23)=TRUE," ",IF('инд. оценки 2 кл.'!M23&gt;3,1,0)))</f>
        <v>0</v>
      </c>
      <c r="F21" s="82">
        <f>IF(A21=0," ",IF(ISBLANK('Первичные данные 2 кл.'!C23)=TRUE," ",IF('инд. оценки 2 кл.'!P23&gt;3,1,0)))</f>
        <v>1</v>
      </c>
      <c r="G21" s="80">
        <f>IF(A21=0," ",IF(ISBLANK('Первичные данные 2 кл.'!C23)=TRUE," ",IF('инд. оценки 2 кл.'!S23&gt;3,1,0)))</f>
        <v>1</v>
      </c>
      <c r="H21" s="80">
        <f>IF(A21=0," ",IF(ISBLANK('Первичные данные 2 кл.'!C23)=TRUE," ",IF('инд. оценки 2 кл.'!V23&gt;3,1,0)))</f>
        <v>0</v>
      </c>
      <c r="I21" s="80">
        <f>IF(A21=0," ",IF(ISBLANK('Первичные данные 2 кл.'!C23)=TRUE," ",IF('инд. оценки 2 кл.'!Y23&gt;3,1,0)))</f>
        <v>1</v>
      </c>
      <c r="J21" s="82">
        <f>IF(A21=0," ",IF(ISBLANK('Первичные данные 2 кл.'!C23)=TRUE," ",IF('инд. оценки 2 кл.'!AB23&gt;3,1,0)))</f>
        <v>0</v>
      </c>
      <c r="K21" s="81">
        <f>IF(A21=0," ",IF(ISBLANK('Первичные данные 2 кл.'!C23)=TRUE," ",IF('инд. оценки 2 кл.'!AE23&gt;3,1,0)))</f>
        <v>0</v>
      </c>
      <c r="L21" s="79">
        <f>IF(A21=0," ",IF(ISBLANK('Первичные данные 2 кл.'!C23)=TRUE," ",IF('инд. оценки 2 кл.'!AH23&gt;3,1,0)))</f>
        <v>1</v>
      </c>
      <c r="M21" s="80">
        <f>IF(A21=0," ",IF(ISBLANK('Первичные данные 2 кл.'!C23)=TRUE," ",IF('инд. оценки 2 кл.'!AK23&gt;3,1,0)))</f>
        <v>1</v>
      </c>
      <c r="N21" s="125">
        <f>IF(A21=0," ",IF(ISBLANK('Первичные данные 2 кл.'!C23)=TRUE," ",IF('инд. оценки 2 кл.'!AN23&gt;3,1,0)))</f>
        <v>1</v>
      </c>
      <c r="O21" s="74">
        <f>IF(A21=0," ",IF(ISBLANK('Первичные данные 2 кл.'!C23)=TRUE," ",IF(COUNTIF(B21:D21,1)&gt;COUNTIF(B21:D21,0),1,0)))</f>
        <v>0</v>
      </c>
      <c r="P21" s="9">
        <f>IF(A21=0," ",IF(ISBLANK('Первичные данные 2 кл.'!C23)=TRUE," ",IF(COUNTIF(E21:K21,1)&gt;COUNTIF(E21:K21,0),1,0)))</f>
        <v>0</v>
      </c>
      <c r="Q21" s="9">
        <f>IF(A21=0," ",IF(ISBLANK('Первичные данные 2 кл.'!C23)=TRUE," ",IF(COUNTIF(L21:N21,1)&gt;COUNTIF(L21:N21,0),1,0)))</f>
        <v>1</v>
      </c>
      <c r="R21" s="73">
        <f>IF(A21=0," ",IF(ISBLANK('Первичные данные 2 кл.'!C23)=TRUE," ",IF(COUNTIF(B21:N21,1)&gt;COUNTIF(B21:N21,0),1,0)))</f>
        <v>1</v>
      </c>
    </row>
    <row r="22" spans="1:18" ht="11.25" customHeight="1" x14ac:dyDescent="0.2">
      <c r="A22" s="76" t="str">
        <f>'инд. оценки 2 кл.'!A24</f>
        <v>Проводников Иван</v>
      </c>
      <c r="B22" s="79">
        <f>IF(A22=0," ",IF(ISBLANK('Первичные данные 2 кл.'!C24)=TRUE," ",IF('инд. оценки 2 кл.'!D24&gt;3,1,0)))</f>
        <v>0</v>
      </c>
      <c r="C22" s="80">
        <f>IF(A22=0," ",IF(ISBLANK('Первичные данные 2 кл.'!C24)=TRUE," ",IF('инд. оценки 2 кл.'!G24&gt;3,1,0)))</f>
        <v>0</v>
      </c>
      <c r="D22" s="81">
        <f>IF(A22=0," ",IF(ISBLANK('Первичные данные 2 кл.'!C24)=TRUE," ",IF('инд. оценки 2 кл.'!J24&gt;3,1,0)))</f>
        <v>0</v>
      </c>
      <c r="E22" s="79">
        <f>IF(A22=0," ",IF(ISBLANK('Первичные данные 2 кл.'!C24)=TRUE," ",IF('инд. оценки 2 кл.'!M24&gt;3,1,0)))</f>
        <v>0</v>
      </c>
      <c r="F22" s="82">
        <f>IF(A22=0," ",IF(ISBLANK('Первичные данные 2 кл.'!C24)=TRUE," ",IF('инд. оценки 2 кл.'!P24&gt;3,1,0)))</f>
        <v>0</v>
      </c>
      <c r="G22" s="80">
        <f>IF(A22=0," ",IF(ISBLANK('Первичные данные 2 кл.'!C24)=TRUE," ",IF('инд. оценки 2 кл.'!S24&gt;3,1,0)))</f>
        <v>0</v>
      </c>
      <c r="H22" s="80">
        <f>IF(A22=0," ",IF(ISBLANK('Первичные данные 2 кл.'!C24)=TRUE," ",IF('инд. оценки 2 кл.'!V24&gt;3,1,0)))</f>
        <v>0</v>
      </c>
      <c r="I22" s="80">
        <f>IF(A22=0," ",IF(ISBLANK('Первичные данные 2 кл.'!C24)=TRUE," ",IF('инд. оценки 2 кл.'!Y24&gt;3,1,0)))</f>
        <v>0</v>
      </c>
      <c r="J22" s="82">
        <f>IF(A22=0," ",IF(ISBLANK('Первичные данные 2 кл.'!C24)=TRUE," ",IF('инд. оценки 2 кл.'!AB24&gt;3,1,0)))</f>
        <v>0</v>
      </c>
      <c r="K22" s="81">
        <f>IF(A22=0," ",IF(ISBLANK('Первичные данные 2 кл.'!C24)=TRUE," ",IF('инд. оценки 2 кл.'!AE24&gt;3,1,0)))</f>
        <v>0</v>
      </c>
      <c r="L22" s="79">
        <f>IF(A22=0," ",IF(ISBLANK('Первичные данные 2 кл.'!C24)=TRUE," ",IF('инд. оценки 2 кл.'!AH24&gt;3,1,0)))</f>
        <v>0</v>
      </c>
      <c r="M22" s="80">
        <f>IF(A22=0," ",IF(ISBLANK('Первичные данные 2 кл.'!C24)=TRUE," ",IF('инд. оценки 2 кл.'!AK24&gt;3,1,0)))</f>
        <v>0</v>
      </c>
      <c r="N22" s="125">
        <f>IF(A22=0," ",IF(ISBLANK('Первичные данные 2 кл.'!C24)=TRUE," ",IF('инд. оценки 2 кл.'!AN24&gt;3,1,0)))</f>
        <v>0</v>
      </c>
      <c r="O22" s="74">
        <f>IF(A22=0," ",IF(ISBLANK('Первичные данные 2 кл.'!C24)=TRUE," ",IF(COUNTIF(B22:D22,1)&gt;COUNTIF(B22:D22,0),1,0)))</f>
        <v>0</v>
      </c>
      <c r="P22" s="9">
        <f>IF(A22=0," ",IF(ISBLANK('Первичные данные 2 кл.'!C24)=TRUE," ",IF(COUNTIF(E22:K22,1)&gt;COUNTIF(E22:K22,0),1,0)))</f>
        <v>0</v>
      </c>
      <c r="Q22" s="9">
        <f>IF(A22=0," ",IF(ISBLANK('Первичные данные 2 кл.'!C24)=TRUE," ",IF(COUNTIF(L22:N22,1)&gt;COUNTIF(L22:N22,0),1,0)))</f>
        <v>0</v>
      </c>
      <c r="R22" s="73">
        <f>IF(A22=0," ",IF(ISBLANK('Первичные данные 2 кл.'!C24)=TRUE," ",IF(COUNTIF(B22:N22,1)&gt;COUNTIF(B22:N22,0),1,0)))</f>
        <v>0</v>
      </c>
    </row>
    <row r="23" spans="1:18" ht="11.25" customHeight="1" x14ac:dyDescent="0.2">
      <c r="A23" s="76" t="str">
        <f>'инд. оценки 2 кл.'!A25</f>
        <v>Ратушная Маргарита</v>
      </c>
      <c r="B23" s="79">
        <f>IF(A23=0," ",IF(ISBLANK('Первичные данные 2 кл.'!C25)=TRUE," ",IF('инд. оценки 2 кл.'!D25&gt;3,1,0)))</f>
        <v>0</v>
      </c>
      <c r="C23" s="80">
        <f>IF(A23=0," ",IF(ISBLANK('Первичные данные 2 кл.'!C25)=TRUE," ",IF('инд. оценки 2 кл.'!G25&gt;3,1,0)))</f>
        <v>1</v>
      </c>
      <c r="D23" s="81">
        <f>IF(A23=0," ",IF(ISBLANK('Первичные данные 2 кл.'!C25)=TRUE," ",IF('инд. оценки 2 кл.'!J25&gt;3,1,0)))</f>
        <v>0</v>
      </c>
      <c r="E23" s="79">
        <f>IF(A23=0," ",IF(ISBLANK('Первичные данные 2 кл.'!C25)=TRUE," ",IF('инд. оценки 2 кл.'!M25&gt;3,1,0)))</f>
        <v>1</v>
      </c>
      <c r="F23" s="82">
        <f>IF(A23=0," ",IF(ISBLANK('Первичные данные 2 кл.'!C25)=TRUE," ",IF('инд. оценки 2 кл.'!P25&gt;3,1,0)))</f>
        <v>1</v>
      </c>
      <c r="G23" s="80">
        <f>IF(A23=0," ",IF(ISBLANK('Первичные данные 2 кл.'!C25)=TRUE," ",IF('инд. оценки 2 кл.'!S25&gt;3,1,0)))</f>
        <v>1</v>
      </c>
      <c r="H23" s="80">
        <f>IF(A23=0," ",IF(ISBLANK('Первичные данные 2 кл.'!C25)=TRUE," ",IF('инд. оценки 2 кл.'!V25&gt;3,1,0)))</f>
        <v>0</v>
      </c>
      <c r="I23" s="80">
        <f>IF(A23=0," ",IF(ISBLANK('Первичные данные 2 кл.'!C25)=TRUE," ",IF('инд. оценки 2 кл.'!Y25&gt;3,1,0)))</f>
        <v>1</v>
      </c>
      <c r="J23" s="82">
        <f>IF(A23=0," ",IF(ISBLANK('Первичные данные 2 кл.'!C25)=TRUE," ",IF('инд. оценки 2 кл.'!AB25&gt;3,1,0)))</f>
        <v>1</v>
      </c>
      <c r="K23" s="81">
        <f>IF(A23=0," ",IF(ISBLANK('Первичные данные 2 кл.'!C25)=TRUE," ",IF('инд. оценки 2 кл.'!AE25&gt;3,1,0)))</f>
        <v>0</v>
      </c>
      <c r="L23" s="79">
        <f>IF(A23=0," ",IF(ISBLANK('Первичные данные 2 кл.'!C25)=TRUE," ",IF('инд. оценки 2 кл.'!AH25&gt;3,1,0)))</f>
        <v>0</v>
      </c>
      <c r="M23" s="80">
        <f>IF(A23=0," ",IF(ISBLANK('Первичные данные 2 кл.'!C25)=TRUE," ",IF('инд. оценки 2 кл.'!AK25&gt;3,1,0)))</f>
        <v>0</v>
      </c>
      <c r="N23" s="125">
        <f>IF(A23=0," ",IF(ISBLANK('Первичные данные 2 кл.'!C25)=TRUE," ",IF('инд. оценки 2 кл.'!AN25&gt;3,1,0)))</f>
        <v>0</v>
      </c>
      <c r="O23" s="74">
        <f>IF(A23=0," ",IF(ISBLANK('Первичные данные 2 кл.'!C25)=TRUE," ",IF(COUNTIF(B23:D23,1)&gt;COUNTIF(B23:D23,0),1,0)))</f>
        <v>0</v>
      </c>
      <c r="P23" s="9">
        <f>IF(A23=0," ",IF(ISBLANK('Первичные данные 2 кл.'!C25)=TRUE," ",IF(COUNTIF(E23:K23,1)&gt;COUNTIF(E23:K23,0),1,0)))</f>
        <v>1</v>
      </c>
      <c r="Q23" s="9">
        <f>IF(A23=0," ",IF(ISBLANK('Первичные данные 2 кл.'!C25)=TRUE," ",IF(COUNTIF(L23:N23,1)&gt;COUNTIF(L23:N23,0),1,0)))</f>
        <v>0</v>
      </c>
      <c r="R23" s="73">
        <f>IF(A23=0," ",IF(ISBLANK('Первичные данные 2 кл.'!C25)=TRUE," ",IF(COUNTIF(B23:N23,1)&gt;COUNTIF(B23:N23,0),1,0)))</f>
        <v>0</v>
      </c>
    </row>
    <row r="24" spans="1:18" ht="11.25" customHeight="1" x14ac:dyDescent="0.2">
      <c r="A24" s="76" t="str">
        <f>'инд. оценки 2 кл.'!A26</f>
        <v>Салтыков Кирилл</v>
      </c>
      <c r="B24" s="79">
        <f>IF(A24=0," ",IF(ISBLANK('Первичные данные 2 кл.'!C26)=TRUE," ",IF('инд. оценки 2 кл.'!D26&gt;3,1,0)))</f>
        <v>1</v>
      </c>
      <c r="C24" s="80">
        <f>IF(A24=0," ",IF(ISBLANK('Первичные данные 2 кл.'!C26)=TRUE," ",IF('инд. оценки 2 кл.'!G26&gt;3,1,0)))</f>
        <v>1</v>
      </c>
      <c r="D24" s="81">
        <f>IF(A24=0," ",IF(ISBLANK('Первичные данные 2 кл.'!C26)=TRUE," ",IF('инд. оценки 2 кл.'!J26&gt;3,1,0)))</f>
        <v>0</v>
      </c>
      <c r="E24" s="79">
        <f>IF(A24=0," ",IF(ISBLANK('Первичные данные 2 кл.'!C26)=TRUE," ",IF('инд. оценки 2 кл.'!M26&gt;3,1,0)))</f>
        <v>1</v>
      </c>
      <c r="F24" s="82">
        <f>IF(A24=0," ",IF(ISBLANK('Первичные данные 2 кл.'!C26)=TRUE," ",IF('инд. оценки 2 кл.'!P26&gt;3,1,0)))</f>
        <v>1</v>
      </c>
      <c r="G24" s="80">
        <f>IF(A24=0," ",IF(ISBLANK('Первичные данные 2 кл.'!C26)=TRUE," ",IF('инд. оценки 2 кл.'!S26&gt;3,1,0)))</f>
        <v>1</v>
      </c>
      <c r="H24" s="80">
        <f>IF(A24=0," ",IF(ISBLANK('Первичные данные 2 кл.'!C26)=TRUE," ",IF('инд. оценки 2 кл.'!V26&gt;3,1,0)))</f>
        <v>1</v>
      </c>
      <c r="I24" s="80">
        <f>IF(A24=0," ",IF(ISBLANK('Первичные данные 2 кл.'!C26)=TRUE," ",IF('инд. оценки 2 кл.'!Y26&gt;3,1,0)))</f>
        <v>1</v>
      </c>
      <c r="J24" s="82">
        <f>IF(A24=0," ",IF(ISBLANK('Первичные данные 2 кл.'!C26)=TRUE," ",IF('инд. оценки 2 кл.'!AB26&gt;3,1,0)))</f>
        <v>0</v>
      </c>
      <c r="K24" s="81">
        <f>IF(A24=0," ",IF(ISBLANK('Первичные данные 2 кл.'!C26)=TRUE," ",IF('инд. оценки 2 кл.'!AE26&gt;3,1,0)))</f>
        <v>1</v>
      </c>
      <c r="L24" s="79">
        <f>IF(A24=0," ",IF(ISBLANK('Первичные данные 2 кл.'!C26)=TRUE," ",IF('инд. оценки 2 кл.'!AH26&gt;3,1,0)))</f>
        <v>1</v>
      </c>
      <c r="M24" s="80">
        <f>IF(A24=0," ",IF(ISBLANK('Первичные данные 2 кл.'!C26)=TRUE," ",IF('инд. оценки 2 кл.'!AK26&gt;3,1,0)))</f>
        <v>0</v>
      </c>
      <c r="N24" s="125">
        <f>IF(A24=0," ",IF(ISBLANK('Первичные данные 2 кл.'!C26)=TRUE," ",IF('инд. оценки 2 кл.'!AN26&gt;3,1,0)))</f>
        <v>1</v>
      </c>
      <c r="O24" s="74">
        <f>IF(A24=0," ",IF(ISBLANK('Первичные данные 2 кл.'!C26)=TRUE," ",IF(COUNTIF(B24:D24,1)&gt;COUNTIF(B24:D24,0),1,0)))</f>
        <v>1</v>
      </c>
      <c r="P24" s="9">
        <f>IF(A24=0," ",IF(ISBLANK('Первичные данные 2 кл.'!C26)=TRUE," ",IF(COUNTIF(E24:K24,1)&gt;COUNTIF(E24:K24,0),1,0)))</f>
        <v>1</v>
      </c>
      <c r="Q24" s="9">
        <f>IF(A24=0," ",IF(ISBLANK('Первичные данные 2 кл.'!C26)=TRUE," ",IF(COUNTIF(L24:N24,1)&gt;COUNTIF(L24:N24,0),1,0)))</f>
        <v>1</v>
      </c>
      <c r="R24" s="73">
        <f>IF(A24=0," ",IF(ISBLANK('Первичные данные 2 кл.'!C26)=TRUE," ",IF(COUNTIF(B24:N24,1)&gt;COUNTIF(B24:N24,0),1,0)))</f>
        <v>1</v>
      </c>
    </row>
    <row r="25" spans="1:18" ht="11.25" customHeight="1" x14ac:dyDescent="0.2">
      <c r="A25" s="76" t="str">
        <f>'инд. оценки 2 кл.'!A27</f>
        <v>Самойлов Савва</v>
      </c>
      <c r="B25" s="79">
        <f>IF(A25=0," ",IF(ISBLANK('Первичные данные 2 кл.'!C27)=TRUE," ",IF('инд. оценки 2 кл.'!D27&gt;3,1,0)))</f>
        <v>0</v>
      </c>
      <c r="C25" s="80">
        <f>IF(A25=0," ",IF(ISBLANK('Первичные данные 2 кл.'!C27)=TRUE," ",IF('инд. оценки 2 кл.'!G27&gt;3,1,0)))</f>
        <v>0</v>
      </c>
      <c r="D25" s="81">
        <f>IF(A25=0," ",IF(ISBLANK('Первичные данные 2 кл.'!C27)=TRUE," ",IF('инд. оценки 2 кл.'!J27&gt;3,1,0)))</f>
        <v>0</v>
      </c>
      <c r="E25" s="79">
        <f>IF(A25=0," ",IF(ISBLANK('Первичные данные 2 кл.'!C27)=TRUE," ",IF('инд. оценки 2 кл.'!M27&gt;3,1,0)))</f>
        <v>0</v>
      </c>
      <c r="F25" s="82">
        <f>IF(A25=0," ",IF(ISBLANK('Первичные данные 2 кл.'!C27)=TRUE," ",IF('инд. оценки 2 кл.'!P27&gt;3,1,0)))</f>
        <v>1</v>
      </c>
      <c r="G25" s="80">
        <f>IF(A25=0," ",IF(ISBLANK('Первичные данные 2 кл.'!C27)=TRUE," ",IF('инд. оценки 2 кл.'!S27&gt;3,1,0)))</f>
        <v>1</v>
      </c>
      <c r="H25" s="80">
        <f>IF(A25=0," ",IF(ISBLANK('Первичные данные 2 кл.'!C27)=TRUE," ",IF('инд. оценки 2 кл.'!V27&gt;3,1,0)))</f>
        <v>0</v>
      </c>
      <c r="I25" s="80">
        <f>IF(A25=0," ",IF(ISBLANK('Первичные данные 2 кл.'!C27)=TRUE," ",IF('инд. оценки 2 кл.'!Y27&gt;3,1,0)))</f>
        <v>0</v>
      </c>
      <c r="J25" s="82">
        <f>IF(A25=0," ",IF(ISBLANK('Первичные данные 2 кл.'!C27)=TRUE," ",IF('инд. оценки 2 кл.'!AB27&gt;3,1,0)))</f>
        <v>0</v>
      </c>
      <c r="K25" s="81">
        <f>IF(A25=0," ",IF(ISBLANK('Первичные данные 2 кл.'!C27)=TRUE," ",IF('инд. оценки 2 кл.'!AE27&gt;3,1,0)))</f>
        <v>0</v>
      </c>
      <c r="L25" s="79">
        <f>IF(A25=0," ",IF(ISBLANK('Первичные данные 2 кл.'!C27)=TRUE," ",IF('инд. оценки 2 кл.'!AH27&gt;3,1,0)))</f>
        <v>0</v>
      </c>
      <c r="M25" s="80">
        <f>IF(A25=0," ",IF(ISBLANK('Первичные данные 2 кл.'!C27)=TRUE," ",IF('инд. оценки 2 кл.'!AK27&gt;3,1,0)))</f>
        <v>0</v>
      </c>
      <c r="N25" s="125">
        <f>IF(A25=0," ",IF(ISBLANK('Первичные данные 2 кл.'!C27)=TRUE," ",IF('инд. оценки 2 кл.'!AN27&gt;3,1,0)))</f>
        <v>0</v>
      </c>
      <c r="O25" s="74">
        <f>IF(A25=0," ",IF(ISBLANK('Первичные данные 2 кл.'!C27)=TRUE," ",IF(COUNTIF(B25:D25,1)&gt;COUNTIF(B25:D25,0),1,0)))</f>
        <v>0</v>
      </c>
      <c r="P25" s="9">
        <f>IF(A25=0," ",IF(ISBLANK('Первичные данные 2 кл.'!C27)=TRUE," ",IF(COUNTIF(E25:K25,1)&gt;COUNTIF(E25:K25,0),1,0)))</f>
        <v>0</v>
      </c>
      <c r="Q25" s="9">
        <f>IF(A25=0," ",IF(ISBLANK('Первичные данные 2 кл.'!C27)=TRUE," ",IF(COUNTIF(L25:N25,1)&gt;COUNTIF(L25:N25,0),1,0)))</f>
        <v>0</v>
      </c>
      <c r="R25" s="73">
        <f>IF(A25=0," ",IF(ISBLANK('Первичные данные 2 кл.'!C27)=TRUE," ",IF(COUNTIF(B25:N25,1)&gt;COUNTIF(B25:N25,0),1,0)))</f>
        <v>0</v>
      </c>
    </row>
    <row r="26" spans="1:18" ht="11.25" customHeight="1" x14ac:dyDescent="0.2">
      <c r="A26" s="76" t="str">
        <f>'инд. оценки 2 кл.'!A28</f>
        <v>Чолпонкулов Эмир</v>
      </c>
      <c r="B26" s="79">
        <f>IF(A26=0," ",IF(ISBLANK('Первичные данные 2 кл.'!C28)=TRUE," ",IF('инд. оценки 2 кл.'!D28&gt;3,1,0)))</f>
        <v>0</v>
      </c>
      <c r="C26" s="80">
        <f>IF(A26=0," ",IF(ISBLANK('Первичные данные 2 кл.'!C28)=TRUE," ",IF('инд. оценки 2 кл.'!G28&gt;3,1,0)))</f>
        <v>1</v>
      </c>
      <c r="D26" s="81">
        <f>IF(A26=0," ",IF(ISBLANK('Первичные данные 2 кл.'!C28)=TRUE," ",IF('инд. оценки 2 кл.'!J28&gt;3,1,0)))</f>
        <v>1</v>
      </c>
      <c r="E26" s="79">
        <f>IF(A26=0," ",IF(ISBLANK('Первичные данные 2 кл.'!C28)=TRUE," ",IF('инд. оценки 2 кл.'!M28&gt;3,1,0)))</f>
        <v>1</v>
      </c>
      <c r="F26" s="82">
        <f>IF(A26=0," ",IF(ISBLANK('Первичные данные 2 кл.'!C28)=TRUE," ",IF('инд. оценки 2 кл.'!P28&gt;3,1,0)))</f>
        <v>1</v>
      </c>
      <c r="G26" s="80">
        <f>IF(A26=0," ",IF(ISBLANK('Первичные данные 2 кл.'!C28)=TRUE," ",IF('инд. оценки 2 кл.'!S28&gt;3,1,0)))</f>
        <v>1</v>
      </c>
      <c r="H26" s="80">
        <f>IF(A26=0," ",IF(ISBLANK('Первичные данные 2 кл.'!C28)=TRUE," ",IF('инд. оценки 2 кл.'!V28&gt;3,1,0)))</f>
        <v>0</v>
      </c>
      <c r="I26" s="80">
        <f>IF(A26=0," ",IF(ISBLANK('Первичные данные 2 кл.'!C28)=TRUE," ",IF('инд. оценки 2 кл.'!Y28&gt;3,1,0)))</f>
        <v>0</v>
      </c>
      <c r="J26" s="82">
        <f>IF(A26=0," ",IF(ISBLANK('Первичные данные 2 кл.'!C28)=TRUE," ",IF('инд. оценки 2 кл.'!AB28&gt;3,1,0)))</f>
        <v>0</v>
      </c>
      <c r="K26" s="81">
        <f>IF(A26=0," ",IF(ISBLANK('Первичные данные 2 кл.'!C28)=TRUE," ",IF('инд. оценки 2 кл.'!AE28&gt;3,1,0)))</f>
        <v>1</v>
      </c>
      <c r="L26" s="79">
        <f>IF(A26=0," ",IF(ISBLANK('Первичные данные 2 кл.'!C28)=TRUE," ",IF('инд. оценки 2 кл.'!AH28&gt;3,1,0)))</f>
        <v>1</v>
      </c>
      <c r="M26" s="80">
        <f>IF(A26=0," ",IF(ISBLANK('Первичные данные 2 кл.'!C28)=TRUE," ",IF('инд. оценки 2 кл.'!AK28&gt;3,1,0)))</f>
        <v>1</v>
      </c>
      <c r="N26" s="125">
        <f>IF(A26=0," ",IF(ISBLANK('Первичные данные 2 кл.'!C28)=TRUE," ",IF('инд. оценки 2 кл.'!AN28&gt;3,1,0)))</f>
        <v>1</v>
      </c>
      <c r="O26" s="74">
        <f>IF(A26=0," ",IF(ISBLANK('Первичные данные 2 кл.'!C28)=TRUE," ",IF(COUNTIF(B26:D26,1)&gt;COUNTIF(B26:D26,0),1,0)))</f>
        <v>1</v>
      </c>
      <c r="P26" s="9">
        <f>IF(A26=0," ",IF(ISBLANK('Первичные данные 2 кл.'!C28)=TRUE," ",IF(COUNTIF(E26:K26,1)&gt;COUNTIF(E26:K26,0),1,0)))</f>
        <v>1</v>
      </c>
      <c r="Q26" s="9">
        <f>IF(A26=0," ",IF(ISBLANK('Первичные данные 2 кл.'!C28)=TRUE," ",IF(COUNTIF(L26:N26,1)&gt;COUNTIF(L26:N26,0),1,0)))</f>
        <v>1</v>
      </c>
      <c r="R26" s="73">
        <f>IF(A26=0," ",IF(ISBLANK('Первичные данные 2 кл.'!C28)=TRUE," ",IF(COUNTIF(B26:N26,1)&gt;COUNTIF(B26:N26,0),1,0)))</f>
        <v>1</v>
      </c>
    </row>
    <row r="27" spans="1:18" ht="11.25" customHeight="1" x14ac:dyDescent="0.2">
      <c r="A27" s="76" t="str">
        <f>'инд. оценки 2 кл.'!A29</f>
        <v>Шарипов Илья</v>
      </c>
      <c r="B27" s="79">
        <f>IF(A27=0," ",IF(ISBLANK('Первичные данные 2 кл.'!C29)=TRUE," ",IF('инд. оценки 2 кл.'!D29&gt;3,1,0)))</f>
        <v>0</v>
      </c>
      <c r="C27" s="80">
        <f>IF(A27=0," ",IF(ISBLANK('Первичные данные 2 кл.'!C29)=TRUE," ",IF('инд. оценки 2 кл.'!G29&gt;3,1,0)))</f>
        <v>0</v>
      </c>
      <c r="D27" s="81">
        <f>IF(A27=0," ",IF(ISBLANK('Первичные данные 2 кл.'!C29)=TRUE," ",IF('инд. оценки 2 кл.'!J29&gt;3,1,0)))</f>
        <v>0</v>
      </c>
      <c r="E27" s="79">
        <f>IF(A27=0," ",IF(ISBLANK('Первичные данные 2 кл.'!C29)=TRUE," ",IF('инд. оценки 2 кл.'!M29&gt;3,1,0)))</f>
        <v>0</v>
      </c>
      <c r="F27" s="82">
        <f>IF(A27=0," ",IF(ISBLANK('Первичные данные 2 кл.'!C29)=TRUE," ",IF('инд. оценки 2 кл.'!P29&gt;3,1,0)))</f>
        <v>0</v>
      </c>
      <c r="G27" s="80">
        <f>IF(A27=0," ",IF(ISBLANK('Первичные данные 2 кл.'!C29)=TRUE," ",IF('инд. оценки 2 кл.'!S29&gt;3,1,0)))</f>
        <v>0</v>
      </c>
      <c r="H27" s="80">
        <f>IF(A27=0," ",IF(ISBLANK('Первичные данные 2 кл.'!C29)=TRUE," ",IF('инд. оценки 2 кл.'!V29&gt;3,1,0)))</f>
        <v>0</v>
      </c>
      <c r="I27" s="80">
        <f>IF(A27=0," ",IF(ISBLANK('Первичные данные 2 кл.'!C29)=TRUE," ",IF('инд. оценки 2 кл.'!Y29&gt;3,1,0)))</f>
        <v>0</v>
      </c>
      <c r="J27" s="82">
        <f>IF(A27=0," ",IF(ISBLANK('Первичные данные 2 кл.'!C29)=TRUE," ",IF('инд. оценки 2 кл.'!AB29&gt;3,1,0)))</f>
        <v>0</v>
      </c>
      <c r="K27" s="81">
        <f>IF(A27=0," ",IF(ISBLANK('Первичные данные 2 кл.'!C29)=TRUE," ",IF('инд. оценки 2 кл.'!AE29&gt;3,1,0)))</f>
        <v>0</v>
      </c>
      <c r="L27" s="79">
        <f>IF(A27=0," ",IF(ISBLANK('Первичные данные 2 кл.'!C29)=TRUE," ",IF('инд. оценки 2 кл.'!AH29&gt;3,1,0)))</f>
        <v>0</v>
      </c>
      <c r="M27" s="80">
        <f>IF(A27=0," ",IF(ISBLANK('Первичные данные 2 кл.'!C29)=TRUE," ",IF('инд. оценки 2 кл.'!AK29&gt;3,1,0)))</f>
        <v>0</v>
      </c>
      <c r="N27" s="125">
        <f>IF(A27=0," ",IF(ISBLANK('Первичные данные 2 кл.'!C29)=TRUE," ",IF('инд. оценки 2 кл.'!AN29&gt;3,1,0)))</f>
        <v>0</v>
      </c>
      <c r="O27" s="74">
        <f>IF(A27=0," ",IF(ISBLANK('Первичные данные 2 кл.'!C29)=TRUE," ",IF(COUNTIF(B27:D27,1)&gt;COUNTIF(B27:D27,0),1,0)))</f>
        <v>0</v>
      </c>
      <c r="P27" s="9">
        <f>IF(A27=0," ",IF(ISBLANK('Первичные данные 2 кл.'!C29)=TRUE," ",IF(COUNTIF(E27:K27,1)&gt;COUNTIF(E27:K27,0),1,0)))</f>
        <v>0</v>
      </c>
      <c r="Q27" s="9">
        <f>IF(A27=0," ",IF(ISBLANK('Первичные данные 2 кл.'!C29)=TRUE," ",IF(COUNTIF(L27:N27,1)&gt;COUNTIF(L27:N27,0),1,0)))</f>
        <v>0</v>
      </c>
      <c r="R27" s="73">
        <f>IF(A27=0," ",IF(ISBLANK('Первичные данные 2 кл.'!C29)=TRUE," ",IF(COUNTIF(B27:N27,1)&gt;COUNTIF(B27:N27,0),1,0)))</f>
        <v>0</v>
      </c>
    </row>
    <row r="28" spans="1:18" ht="11.25" customHeight="1" x14ac:dyDescent="0.2">
      <c r="A28" s="76">
        <f>'инд. оценки 2 кл.'!A30</f>
        <v>0</v>
      </c>
      <c r="B28" s="79" t="str">
        <f>IF(A28=0," ",IF(ISBLANK('Первичные данные 2 кл.'!C30)=TRUE," ",IF('инд. оценки 2 кл.'!D30&gt;3,1,0)))</f>
        <v xml:space="preserve"> </v>
      </c>
      <c r="C28" s="80" t="str">
        <f>IF(A28=0," ",IF(ISBLANK('Первичные данные 2 кл.'!C30)=TRUE," ",IF('инд. оценки 2 кл.'!G30&gt;3,1,0)))</f>
        <v xml:space="preserve"> </v>
      </c>
      <c r="D28" s="81" t="str">
        <f>IF(A28=0," ",IF(ISBLANK('Первичные данные 2 кл.'!C30)=TRUE," ",IF('инд. оценки 2 кл.'!J30&gt;3,1,0)))</f>
        <v xml:space="preserve"> </v>
      </c>
      <c r="E28" s="79" t="str">
        <f>IF(A28=0," ",IF(ISBLANK('Первичные данные 2 кл.'!C30)=TRUE," ",IF('инд. оценки 2 кл.'!M30&gt;3,1,0)))</f>
        <v xml:space="preserve"> </v>
      </c>
      <c r="F28" s="82" t="str">
        <f>IF(A28=0," ",IF(ISBLANK('Первичные данные 2 кл.'!C30)=TRUE," ",IF('инд. оценки 2 кл.'!P30&gt;3,1,0)))</f>
        <v xml:space="preserve"> </v>
      </c>
      <c r="G28" s="80" t="str">
        <f>IF(A28=0," ",IF(ISBLANK('Первичные данные 2 кл.'!C30)=TRUE," ",IF('инд. оценки 2 кл.'!S30&gt;3,1,0)))</f>
        <v xml:space="preserve"> </v>
      </c>
      <c r="H28" s="80" t="str">
        <f>IF(A28=0," ",IF(ISBLANK('Первичные данные 2 кл.'!C30)=TRUE," ",IF('инд. оценки 2 кл.'!V30&gt;3,1,0)))</f>
        <v xml:space="preserve"> </v>
      </c>
      <c r="I28" s="80" t="str">
        <f>IF(A28=0," ",IF(ISBLANK('Первичные данные 2 кл.'!C30)=TRUE," ",IF('инд. оценки 2 кл.'!Y30&gt;3,1,0)))</f>
        <v xml:space="preserve"> </v>
      </c>
      <c r="J28" s="82" t="str">
        <f>IF(A28=0," ",IF(ISBLANK('Первичные данные 2 кл.'!C30)=TRUE," ",IF('инд. оценки 2 кл.'!AB30&gt;3,1,0)))</f>
        <v xml:space="preserve"> </v>
      </c>
      <c r="K28" s="81" t="str">
        <f>IF(A28=0," ",IF(ISBLANK('Первичные данные 2 кл.'!C30)=TRUE," ",IF('инд. оценки 2 кл.'!AE30&gt;3,1,0)))</f>
        <v xml:space="preserve"> </v>
      </c>
      <c r="L28" s="79" t="str">
        <f>IF(A28=0," ",IF(ISBLANK('Первичные данные 2 кл.'!C30)=TRUE," ",IF('инд. оценки 2 кл.'!AH30&gt;3,1,0)))</f>
        <v xml:space="preserve"> </v>
      </c>
      <c r="M28" s="80" t="str">
        <f>IF(A28=0," ",IF(ISBLANK('Первичные данные 2 кл.'!C30)=TRUE," ",IF('инд. оценки 2 кл.'!AK30&gt;3,1,0)))</f>
        <v xml:space="preserve"> </v>
      </c>
      <c r="N28" s="125" t="str">
        <f>IF(A28=0," ",IF(ISBLANK('Первичные данные 2 кл.'!C30)=TRUE," ",IF('инд. оценки 2 кл.'!AN30&gt;3,1,0)))</f>
        <v xml:space="preserve"> </v>
      </c>
      <c r="O28" s="74" t="str">
        <f>IF(A28=0," ",IF(ISBLANK('Первичные данные 2 кл.'!C30)=TRUE," ",IF(COUNTIF(B28:D28,1)&gt;COUNTIF(B28:D28,0),1,0)))</f>
        <v xml:space="preserve"> </v>
      </c>
      <c r="P28" s="9" t="str">
        <f>IF(A28=0," ",IF(ISBLANK('Первичные данные 2 кл.'!C30)=TRUE," ",IF(COUNTIF(E28:K28,1)&gt;COUNTIF(E28:K28,0),1,0)))</f>
        <v xml:space="preserve"> </v>
      </c>
      <c r="Q28" s="9" t="str">
        <f>IF(A28=0," ",IF(ISBLANK('Первичные данные 2 кл.'!C30)=TRUE," ",IF(COUNTIF(L28:N28,1)&gt;COUNTIF(L28:N28,0),1,0)))</f>
        <v xml:space="preserve"> </v>
      </c>
      <c r="R28" s="73" t="str">
        <f>IF(A28=0," ",IF(ISBLANK('Первичные данные 2 кл.'!C30)=TRUE," ",IF(COUNTIF(B28:N28,1)&gt;COUNTIF(B28:N28,0),1,0)))</f>
        <v xml:space="preserve"> </v>
      </c>
    </row>
    <row r="29" spans="1:18" ht="11.25" customHeight="1" x14ac:dyDescent="0.2">
      <c r="A29" s="77">
        <f>'инд. оценки 2 кл.'!A31</f>
        <v>0</v>
      </c>
      <c r="B29" s="79" t="str">
        <f>IF(A29=0," ",IF(ISBLANK('Первичные данные 2 кл.'!C31)=TRUE," ",IF('инд. оценки 2 кл.'!D31&gt;3,1,0)))</f>
        <v xml:space="preserve"> </v>
      </c>
      <c r="C29" s="80" t="str">
        <f>IF(A29=0," ",IF(ISBLANK('Первичные данные 2 кл.'!C31)=TRUE," ",IF('инд. оценки 2 кл.'!G31&gt;3,1,0)))</f>
        <v xml:space="preserve"> </v>
      </c>
      <c r="D29" s="81" t="str">
        <f>IF(A29=0," ",IF(ISBLANK('Первичные данные 2 кл.'!C31)=TRUE," ",IF('инд. оценки 2 кл.'!J31&gt;3,1,0)))</f>
        <v xml:space="preserve"> </v>
      </c>
      <c r="E29" s="79" t="str">
        <f>IF(A29=0," ",IF(ISBLANK('Первичные данные 2 кл.'!C31)=TRUE," ",IF('инд. оценки 2 кл.'!M31&gt;3,1,0)))</f>
        <v xml:space="preserve"> </v>
      </c>
      <c r="F29" s="82" t="str">
        <f>IF(A29=0," ",IF(ISBLANK('Первичные данные 2 кл.'!C31)=TRUE," ",IF('инд. оценки 2 кл.'!P31&gt;3,1,0)))</f>
        <v xml:space="preserve"> </v>
      </c>
      <c r="G29" s="80" t="str">
        <f>IF(A29=0," ",IF(ISBLANK('Первичные данные 2 кл.'!C31)=TRUE," ",IF('инд. оценки 2 кл.'!S31&gt;3,1,0)))</f>
        <v xml:space="preserve"> </v>
      </c>
      <c r="H29" s="80" t="str">
        <f>IF(A29=0," ",IF(ISBLANK('Первичные данные 2 кл.'!C31)=TRUE," ",IF('инд. оценки 2 кл.'!V31&gt;3,1,0)))</f>
        <v xml:space="preserve"> </v>
      </c>
      <c r="I29" s="80" t="str">
        <f>IF(A29=0," ",IF(ISBLANK('Первичные данные 2 кл.'!C31)=TRUE," ",IF('инд. оценки 2 кл.'!Y31&gt;3,1,0)))</f>
        <v xml:space="preserve"> </v>
      </c>
      <c r="J29" s="82" t="str">
        <f>IF(A29=0," ",IF(ISBLANK('Первичные данные 2 кл.'!C31)=TRUE," ",IF('инд. оценки 2 кл.'!AB31&gt;3,1,0)))</f>
        <v xml:space="preserve"> </v>
      </c>
      <c r="K29" s="81" t="str">
        <f>IF(A29=0," ",IF(ISBLANK('Первичные данные 2 кл.'!C31)=TRUE," ",IF('инд. оценки 2 кл.'!AE31&gt;3,1,0)))</f>
        <v xml:space="preserve"> </v>
      </c>
      <c r="L29" s="79" t="str">
        <f>IF(A29=0," ",IF(ISBLANK('Первичные данные 2 кл.'!C31)=TRUE," ",IF('инд. оценки 2 кл.'!AH31&gt;3,1,0)))</f>
        <v xml:space="preserve"> </v>
      </c>
      <c r="M29" s="80" t="str">
        <f>IF(A29=0," ",IF(ISBLANK('Первичные данные 2 кл.'!C31)=TRUE," ",IF('инд. оценки 2 кл.'!AK31&gt;3,1,0)))</f>
        <v xml:space="preserve"> </v>
      </c>
      <c r="N29" s="125" t="str">
        <f>IF(A29=0," ",IF(ISBLANK('Первичные данные 2 кл.'!C31)=TRUE," ",IF('инд. оценки 2 кл.'!AN31&gt;3,1,0)))</f>
        <v xml:space="preserve"> </v>
      </c>
      <c r="O29" s="74" t="str">
        <f>IF(A29=0," ",IF(ISBLANK('Первичные данные 2 кл.'!C31)=TRUE," ",IF(COUNTIF(B29:D29,1)&gt;COUNTIF(B29:D29,0),1,0)))</f>
        <v xml:space="preserve"> </v>
      </c>
      <c r="P29" s="9" t="str">
        <f>IF(A29=0," ",IF(ISBLANK('Первичные данные 2 кл.'!C31)=TRUE," ",IF(COUNTIF(E29:K29,1)&gt;COUNTIF(E29:K29,0),1,0)))</f>
        <v xml:space="preserve"> </v>
      </c>
      <c r="Q29" s="9" t="str">
        <f>IF(A29=0," ",IF(ISBLANK('Первичные данные 2 кл.'!C31)=TRUE," ",IF(COUNTIF(L29:N29,1)&gt;COUNTIF(L29:N29,0),1,0)))</f>
        <v xml:space="preserve"> </v>
      </c>
      <c r="R29" s="73" t="str">
        <f>IF(A29=0," ",IF(ISBLANK('Первичные данные 2 кл.'!C31)=TRUE," ",IF(COUNTIF(B29:N29,1)&gt;COUNTIF(B29:N29,0),1,0)))</f>
        <v xml:space="preserve"> </v>
      </c>
    </row>
    <row r="30" spans="1:18" ht="11.25" customHeight="1" x14ac:dyDescent="0.2">
      <c r="A30" s="77">
        <f>'инд. оценки 2 кл.'!A32</f>
        <v>0</v>
      </c>
      <c r="B30" s="79" t="str">
        <f>IF(A30=0," ",IF(ISBLANK('Первичные данные 2 кл.'!C32)=TRUE," ",IF('инд. оценки 2 кл.'!D32&gt;3,1,0)))</f>
        <v xml:space="preserve"> </v>
      </c>
      <c r="C30" s="80" t="str">
        <f>IF(A30=0," ",IF(ISBLANK('Первичные данные 2 кл.'!C32)=TRUE," ",IF('инд. оценки 2 кл.'!G32&gt;3,1,0)))</f>
        <v xml:space="preserve"> </v>
      </c>
      <c r="D30" s="81" t="str">
        <f>IF(A30=0," ",IF(ISBLANK('Первичные данные 2 кл.'!C32)=TRUE," ",IF('инд. оценки 2 кл.'!J32&gt;3,1,0)))</f>
        <v xml:space="preserve"> </v>
      </c>
      <c r="E30" s="79" t="str">
        <f>IF(A30=0," ",IF(ISBLANK('Первичные данные 2 кл.'!C32)=TRUE," ",IF('инд. оценки 2 кл.'!M32&gt;3,1,0)))</f>
        <v xml:space="preserve"> </v>
      </c>
      <c r="F30" s="82" t="str">
        <f>IF(A30=0," ",IF(ISBLANK('Первичные данные 2 кл.'!C32)=TRUE," ",IF('инд. оценки 2 кл.'!P32&gt;3,1,0)))</f>
        <v xml:space="preserve"> </v>
      </c>
      <c r="G30" s="80" t="str">
        <f>IF(A30=0," ",IF(ISBLANK('Первичные данные 2 кл.'!C32)=TRUE," ",IF('инд. оценки 2 кл.'!S32&gt;3,1,0)))</f>
        <v xml:space="preserve"> </v>
      </c>
      <c r="H30" s="80" t="str">
        <f>IF(A30=0," ",IF(ISBLANK('Первичные данные 2 кл.'!C32)=TRUE," ",IF('инд. оценки 2 кл.'!V32&gt;3,1,0)))</f>
        <v xml:space="preserve"> </v>
      </c>
      <c r="I30" s="80" t="str">
        <f>IF(A30=0," ",IF(ISBLANK('Первичные данные 2 кл.'!C32)=TRUE," ",IF('инд. оценки 2 кл.'!Y32&gt;3,1,0)))</f>
        <v xml:space="preserve"> </v>
      </c>
      <c r="J30" s="82" t="str">
        <f>IF(A30=0," ",IF(ISBLANK('Первичные данные 2 кл.'!C32)=TRUE," ",IF('инд. оценки 2 кл.'!AB32&gt;3,1,0)))</f>
        <v xml:space="preserve"> </v>
      </c>
      <c r="K30" s="81" t="str">
        <f>IF(A30=0," ",IF(ISBLANK('Первичные данные 2 кл.'!C32)=TRUE," ",IF('инд. оценки 2 кл.'!AE32&gt;3,1,0)))</f>
        <v xml:space="preserve"> </v>
      </c>
      <c r="L30" s="79" t="str">
        <f>IF(A30=0," ",IF(ISBLANK('Первичные данные 2 кл.'!C32)=TRUE," ",IF('инд. оценки 2 кл.'!AH32&gt;3,1,0)))</f>
        <v xml:space="preserve"> </v>
      </c>
      <c r="M30" s="80" t="str">
        <f>IF(A30=0," ",IF(ISBLANK('Первичные данные 2 кл.'!C32)=TRUE," ",IF('инд. оценки 2 кл.'!AK32&gt;3,1,0)))</f>
        <v xml:space="preserve"> </v>
      </c>
      <c r="N30" s="125" t="str">
        <f>IF(A30=0," ",IF(ISBLANK('Первичные данные 2 кл.'!C32)=TRUE," ",IF('инд. оценки 2 кл.'!AN32&gt;3,1,0)))</f>
        <v xml:space="preserve"> </v>
      </c>
      <c r="O30" s="74" t="str">
        <f>IF(A30=0," ",IF(ISBLANK('Первичные данные 2 кл.'!C32)=TRUE," ",IF(COUNTIF(B30:D30,1)&gt;COUNTIF(B30:D30,0),1,0)))</f>
        <v xml:space="preserve"> </v>
      </c>
      <c r="P30" s="9" t="str">
        <f>IF(A30=0," ",IF(ISBLANK('Первичные данные 2 кл.'!C32)=TRUE," ",IF(COUNTIF(E30:K30,1)&gt;COUNTIF(E30:K30,0),1,0)))</f>
        <v xml:space="preserve"> </v>
      </c>
      <c r="Q30" s="9" t="str">
        <f>IF(A30=0," ",IF(ISBLANK('Первичные данные 2 кл.'!C32)=TRUE," ",IF(COUNTIF(L30:N30,1)&gt;COUNTIF(L30:N30,0),1,0)))</f>
        <v xml:space="preserve"> </v>
      </c>
      <c r="R30" s="73" t="str">
        <f>IF(A30=0," ",IF(ISBLANK('Первичные данные 2 кл.'!C32)=TRUE," ",IF(COUNTIF(B30:N30,1)&gt;COUNTIF(B30:N30,0),1,0)))</f>
        <v xml:space="preserve"> </v>
      </c>
    </row>
    <row r="31" spans="1:18" ht="11.25" customHeight="1" x14ac:dyDescent="0.2">
      <c r="A31" s="77">
        <f>'инд. оценки 2 кл.'!A33</f>
        <v>0</v>
      </c>
      <c r="B31" s="79" t="str">
        <f>IF(A31=0," ",IF(ISBLANK('Первичные данные 2 кл.'!C33)=TRUE," ",IF('инд. оценки 2 кл.'!D33&gt;3,1,0)))</f>
        <v xml:space="preserve"> </v>
      </c>
      <c r="C31" s="80" t="str">
        <f>IF(A31=0," ",IF(ISBLANK('Первичные данные 2 кл.'!C33)=TRUE," ",IF('инд. оценки 2 кл.'!G33&gt;3,1,0)))</f>
        <v xml:space="preserve"> </v>
      </c>
      <c r="D31" s="81" t="str">
        <f>IF(A31=0," ",IF(ISBLANK('Первичные данные 2 кл.'!C33)=TRUE," ",IF('инд. оценки 2 кл.'!J33&gt;3,1,0)))</f>
        <v xml:space="preserve"> </v>
      </c>
      <c r="E31" s="79" t="str">
        <f>IF(A31=0," ",IF(ISBLANK('Первичные данные 2 кл.'!C33)=TRUE," ",IF('инд. оценки 2 кл.'!M33&gt;3,1,0)))</f>
        <v xml:space="preserve"> </v>
      </c>
      <c r="F31" s="82" t="str">
        <f>IF(A31=0," ",IF(ISBLANK('Первичные данные 2 кл.'!C33)=TRUE," ",IF('инд. оценки 2 кл.'!P33&gt;3,1,0)))</f>
        <v xml:space="preserve"> </v>
      </c>
      <c r="G31" s="80" t="str">
        <f>IF(A31=0," ",IF(ISBLANK('Первичные данные 2 кл.'!C33)=TRUE," ",IF('инд. оценки 2 кл.'!S33&gt;3,1,0)))</f>
        <v xml:space="preserve"> </v>
      </c>
      <c r="H31" s="80" t="str">
        <f>IF(A31=0," ",IF(ISBLANK('Первичные данные 2 кл.'!C33)=TRUE," ",IF('инд. оценки 2 кл.'!V33&gt;3,1,0)))</f>
        <v xml:space="preserve"> </v>
      </c>
      <c r="I31" s="80" t="str">
        <f>IF(A31=0," ",IF(ISBLANK('Первичные данные 2 кл.'!C33)=TRUE," ",IF('инд. оценки 2 кл.'!Y33&gt;3,1,0)))</f>
        <v xml:space="preserve"> </v>
      </c>
      <c r="J31" s="82" t="str">
        <f>IF(A31=0," ",IF(ISBLANK('Первичные данные 2 кл.'!C33)=TRUE," ",IF('инд. оценки 2 кл.'!AB33&gt;3,1,0)))</f>
        <v xml:space="preserve"> </v>
      </c>
      <c r="K31" s="81" t="str">
        <f>IF(A31=0," ",IF(ISBLANK('Первичные данные 2 кл.'!C33)=TRUE," ",IF('инд. оценки 2 кл.'!AE33&gt;3,1,0)))</f>
        <v xml:space="preserve"> </v>
      </c>
      <c r="L31" s="79" t="str">
        <f>IF(A31=0," ",IF(ISBLANK('Первичные данные 2 кл.'!C33)=TRUE," ",IF('инд. оценки 2 кл.'!AH33&gt;3,1,0)))</f>
        <v xml:space="preserve"> </v>
      </c>
      <c r="M31" s="80" t="str">
        <f>IF(A31=0," ",IF(ISBLANK('Первичные данные 2 кл.'!C33)=TRUE," ",IF('инд. оценки 2 кл.'!AK33&gt;3,1,0)))</f>
        <v xml:space="preserve"> </v>
      </c>
      <c r="N31" s="125" t="str">
        <f>IF(A31=0," ",IF(ISBLANK('Первичные данные 2 кл.'!C33)=TRUE," ",IF('инд. оценки 2 кл.'!AN33&gt;3,1,0)))</f>
        <v xml:space="preserve"> </v>
      </c>
      <c r="O31" s="74" t="str">
        <f>IF(A31=0," ",IF(ISBLANK('Первичные данные 2 кл.'!C33)=TRUE," ",IF(COUNTIF(B31:D31,1)&gt;COUNTIF(B31:D31,0),1,0)))</f>
        <v xml:space="preserve"> </v>
      </c>
      <c r="P31" s="9" t="str">
        <f>IF(A31=0," ",IF(ISBLANK('Первичные данные 2 кл.'!C33)=TRUE," ",IF(COUNTIF(E31:K31,1)&gt;COUNTIF(E31:K31,0),1,0)))</f>
        <v xml:space="preserve"> </v>
      </c>
      <c r="Q31" s="9" t="str">
        <f>IF(A31=0," ",IF(ISBLANK('Первичные данные 2 кл.'!C33)=TRUE," ",IF(COUNTIF(L31:N31,1)&gt;COUNTIF(L31:N31,0),1,0)))</f>
        <v xml:space="preserve"> </v>
      </c>
      <c r="R31" s="73" t="str">
        <f>IF(A31=0," ",IF(ISBLANK('Первичные данные 2 кл.'!C33)=TRUE," ",IF(COUNTIF(B31:N31,1)&gt;COUNTIF(B31:N31,0),1,0)))</f>
        <v xml:space="preserve"> </v>
      </c>
    </row>
    <row r="32" spans="1:18" ht="11.25" customHeight="1" x14ac:dyDescent="0.2">
      <c r="A32" s="77">
        <f>'инд. оценки 2 кл.'!A34</f>
        <v>0</v>
      </c>
      <c r="B32" s="79" t="str">
        <f>IF(A32=0," ",IF(ISBLANK('Первичные данные 2 кл.'!C34)=TRUE," ",IF('инд. оценки 2 кл.'!D34&gt;3,1,0)))</f>
        <v xml:space="preserve"> </v>
      </c>
      <c r="C32" s="80" t="str">
        <f>IF(A32=0," ",IF(ISBLANK('Первичные данные 2 кл.'!C34)=TRUE," ",IF('инд. оценки 2 кл.'!G34&gt;3,1,0)))</f>
        <v xml:space="preserve"> </v>
      </c>
      <c r="D32" s="81" t="str">
        <f>IF(A32=0," ",IF(ISBLANK('Первичные данные 2 кл.'!C34)=TRUE," ",IF('инд. оценки 2 кл.'!J34&gt;3,1,0)))</f>
        <v xml:space="preserve"> </v>
      </c>
      <c r="E32" s="79" t="str">
        <f>IF(A32=0," ",IF(ISBLANK('Первичные данные 2 кл.'!C34)=TRUE," ",IF('инд. оценки 2 кл.'!M34&gt;3,1,0)))</f>
        <v xml:space="preserve"> </v>
      </c>
      <c r="F32" s="82" t="str">
        <f>IF(A32=0," ",IF(ISBLANK('Первичные данные 2 кл.'!C34)=TRUE," ",IF('инд. оценки 2 кл.'!P34&gt;3,1,0)))</f>
        <v xml:space="preserve"> </v>
      </c>
      <c r="G32" s="80" t="str">
        <f>IF(A32=0," ",IF(ISBLANK('Первичные данные 2 кл.'!C34)=TRUE," ",IF('инд. оценки 2 кл.'!S34&gt;3,1,0)))</f>
        <v xml:space="preserve"> </v>
      </c>
      <c r="H32" s="80" t="str">
        <f>IF(A32=0," ",IF(ISBLANK('Первичные данные 2 кл.'!C34)=TRUE," ",IF('инд. оценки 2 кл.'!V34&gt;3,1,0)))</f>
        <v xml:space="preserve"> </v>
      </c>
      <c r="I32" s="80" t="str">
        <f>IF(A32=0," ",IF(ISBLANK('Первичные данные 2 кл.'!C34)=TRUE," ",IF('инд. оценки 2 кл.'!Y34&gt;3,1,0)))</f>
        <v xml:space="preserve"> </v>
      </c>
      <c r="J32" s="82" t="str">
        <f>IF(A32=0," ",IF(ISBLANK('Первичные данные 2 кл.'!C34)=TRUE," ",IF('инд. оценки 2 кл.'!AB34&gt;3,1,0)))</f>
        <v xml:space="preserve"> </v>
      </c>
      <c r="K32" s="81" t="str">
        <f>IF(A32=0," ",IF(ISBLANK('Первичные данные 2 кл.'!C34)=TRUE," ",IF('инд. оценки 2 кл.'!AE34&gt;3,1,0)))</f>
        <v xml:space="preserve"> </v>
      </c>
      <c r="L32" s="79" t="str">
        <f>IF(A32=0," ",IF(ISBLANK('Первичные данные 2 кл.'!C34)=TRUE," ",IF('инд. оценки 2 кл.'!AH34&gt;3,1,0)))</f>
        <v xml:space="preserve"> </v>
      </c>
      <c r="M32" s="80" t="str">
        <f>IF(A32=0," ",IF(ISBLANK('Первичные данные 2 кл.'!C34)=TRUE," ",IF('инд. оценки 2 кл.'!AK34&gt;3,1,0)))</f>
        <v xml:space="preserve"> </v>
      </c>
      <c r="N32" s="125" t="str">
        <f>IF(A32=0," ",IF(ISBLANK('Первичные данные 2 кл.'!C34)=TRUE," ",IF('инд. оценки 2 кл.'!AN34&gt;3,1,0)))</f>
        <v xml:space="preserve"> </v>
      </c>
      <c r="O32" s="74" t="str">
        <f>IF(A32=0," ",IF(ISBLANK('Первичные данные 2 кл.'!C34)=TRUE," ",IF(COUNTIF(B32:D32,1)&gt;COUNTIF(B32:D32,0),1,0)))</f>
        <v xml:space="preserve"> </v>
      </c>
      <c r="P32" s="9" t="str">
        <f>IF(A32=0," ",IF(ISBLANK('Первичные данные 2 кл.'!C34)=TRUE," ",IF(COUNTIF(E32:K32,1)&gt;COUNTIF(E32:K32,0),1,0)))</f>
        <v xml:space="preserve"> </v>
      </c>
      <c r="Q32" s="9" t="str">
        <f>IF(A32=0," ",IF(ISBLANK('Первичные данные 2 кл.'!C34)=TRUE," ",IF(COUNTIF(L32:N32,1)&gt;COUNTIF(L32:N32,0),1,0)))</f>
        <v xml:space="preserve"> </v>
      </c>
      <c r="R32" s="73" t="str">
        <f>IF(A32=0," ",IF(ISBLANK('Первичные данные 2 кл.'!C34)=TRUE," ",IF(COUNTIF(B32:N32,1)&gt;COUNTIF(B32:N32,0),1,0)))</f>
        <v xml:space="preserve"> </v>
      </c>
    </row>
    <row r="33" spans="1:18" ht="11.25" customHeight="1" x14ac:dyDescent="0.2">
      <c r="A33" s="77">
        <f>'инд. оценки 2 кл.'!A35</f>
        <v>0</v>
      </c>
      <c r="B33" s="79" t="str">
        <f>IF(A33=0," ",IF(ISBLANK('Первичные данные 2 кл.'!C35)=TRUE," ",IF('инд. оценки 2 кл.'!D35&gt;3,1,0)))</f>
        <v xml:space="preserve"> </v>
      </c>
      <c r="C33" s="80" t="str">
        <f>IF(A33=0," ",IF(ISBLANK('Первичные данные 2 кл.'!C35)=TRUE," ",IF('инд. оценки 2 кл.'!G35&gt;3,1,0)))</f>
        <v xml:space="preserve"> </v>
      </c>
      <c r="D33" s="81" t="str">
        <f>IF(A33=0," ",IF(ISBLANK('Первичные данные 2 кл.'!C35)=TRUE," ",IF('инд. оценки 2 кл.'!J35&gt;3,1,0)))</f>
        <v xml:space="preserve"> </v>
      </c>
      <c r="E33" s="79" t="str">
        <f>IF(A33=0," ",IF(ISBLANK('Первичные данные 2 кл.'!C35)=TRUE," ",IF('инд. оценки 2 кл.'!M35&gt;3,1,0)))</f>
        <v xml:space="preserve"> </v>
      </c>
      <c r="F33" s="82" t="str">
        <f>IF(A33=0," ",IF(ISBLANK('Первичные данные 2 кл.'!C35)=TRUE," ",IF('инд. оценки 2 кл.'!P35&gt;3,1,0)))</f>
        <v xml:space="preserve"> </v>
      </c>
      <c r="G33" s="80" t="str">
        <f>IF(A33=0," ",IF(ISBLANK('Первичные данные 2 кл.'!C35)=TRUE," ",IF('инд. оценки 2 кл.'!S35&gt;3,1,0)))</f>
        <v xml:space="preserve"> </v>
      </c>
      <c r="H33" s="80" t="str">
        <f>IF(A33=0," ",IF(ISBLANK('Первичные данные 2 кл.'!C35)=TRUE," ",IF('инд. оценки 2 кл.'!V35&gt;3,1,0)))</f>
        <v xml:space="preserve"> </v>
      </c>
      <c r="I33" s="80" t="str">
        <f>IF(A33=0," ",IF(ISBLANK('Первичные данные 2 кл.'!C35)=TRUE," ",IF('инд. оценки 2 кл.'!Y35&gt;3,1,0)))</f>
        <v xml:space="preserve"> </v>
      </c>
      <c r="J33" s="82" t="str">
        <f>IF(A33=0," ",IF(ISBLANK('Первичные данные 2 кл.'!C35)=TRUE," ",IF('инд. оценки 2 кл.'!AB35&gt;3,1,0)))</f>
        <v xml:space="preserve"> </v>
      </c>
      <c r="K33" s="81" t="str">
        <f>IF(A33=0," ",IF(ISBLANK('Первичные данные 2 кл.'!C35)=TRUE," ",IF('инд. оценки 2 кл.'!AE35&gt;3,1,0)))</f>
        <v xml:space="preserve"> </v>
      </c>
      <c r="L33" s="79" t="str">
        <f>IF(A33=0," ",IF(ISBLANK('Первичные данные 2 кл.'!C35)=TRUE," ",IF('инд. оценки 2 кл.'!AH35&gt;3,1,0)))</f>
        <v xml:space="preserve"> </v>
      </c>
      <c r="M33" s="80" t="str">
        <f>IF(A33=0," ",IF(ISBLANK('Первичные данные 2 кл.'!C35)=TRUE," ",IF('инд. оценки 2 кл.'!AK35&gt;3,1,0)))</f>
        <v xml:space="preserve"> </v>
      </c>
      <c r="N33" s="125" t="str">
        <f>IF(A33=0," ",IF(ISBLANK('Первичные данные 2 кл.'!C35)=TRUE," ",IF('инд. оценки 2 кл.'!AN35&gt;3,1,0)))</f>
        <v xml:space="preserve"> </v>
      </c>
      <c r="O33" s="74" t="str">
        <f>IF(A33=0," ",IF(ISBLANK('Первичные данные 2 кл.'!C35)=TRUE," ",IF(COUNTIF(B33:D33,1)&gt;COUNTIF(B33:D33,0),1,0)))</f>
        <v xml:space="preserve"> </v>
      </c>
      <c r="P33" s="9" t="str">
        <f>IF(A33=0," ",IF(ISBLANK('Первичные данные 2 кл.'!C35)=TRUE," ",IF(COUNTIF(E33:K33,1)&gt;COUNTIF(E33:K33,0),1,0)))</f>
        <v xml:space="preserve"> </v>
      </c>
      <c r="Q33" s="9" t="str">
        <f>IF(A33=0," ",IF(ISBLANK('Первичные данные 2 кл.'!C35)=TRUE," ",IF(COUNTIF(L33:N33,1)&gt;COUNTIF(L33:N33,0),1,0)))</f>
        <v xml:space="preserve"> </v>
      </c>
      <c r="R33" s="73" t="str">
        <f>IF(A33=0," ",IF(ISBLANK('Первичные данные 2 кл.'!C35)=TRUE," ",IF(COUNTIF(B33:N33,1)&gt;COUNTIF(B33:N33,0),1,0)))</f>
        <v xml:space="preserve"> </v>
      </c>
    </row>
    <row r="34" spans="1:18" ht="11.25" customHeight="1" x14ac:dyDescent="0.2">
      <c r="A34" s="77">
        <f>'инд. оценки 2 кл.'!A36</f>
        <v>0</v>
      </c>
      <c r="B34" s="79" t="str">
        <f>IF(A34=0," ",IF(ISBLANK('Первичные данные 2 кл.'!C36)=TRUE," ",IF('инд. оценки 2 кл.'!D36&gt;3,1,0)))</f>
        <v xml:space="preserve"> </v>
      </c>
      <c r="C34" s="80" t="str">
        <f>IF(A34=0," ",IF(ISBLANK('Первичные данные 2 кл.'!C36)=TRUE," ",IF('инд. оценки 2 кл.'!G36&gt;3,1,0)))</f>
        <v xml:space="preserve"> </v>
      </c>
      <c r="D34" s="81" t="str">
        <f>IF(A34=0," ",IF(ISBLANK('Первичные данные 2 кл.'!C36)=TRUE," ",IF('инд. оценки 2 кл.'!J36&gt;3,1,0)))</f>
        <v xml:space="preserve"> </v>
      </c>
      <c r="E34" s="79" t="str">
        <f>IF(A34=0," ",IF(ISBLANK('Первичные данные 2 кл.'!C36)=TRUE," ",IF('инд. оценки 2 кл.'!M36&gt;3,1,0)))</f>
        <v xml:space="preserve"> </v>
      </c>
      <c r="F34" s="82" t="str">
        <f>IF(A34=0," ",IF(ISBLANK('Первичные данные 2 кл.'!C36)=TRUE," ",IF('инд. оценки 2 кл.'!P36&gt;3,1,0)))</f>
        <v xml:space="preserve"> </v>
      </c>
      <c r="G34" s="80" t="str">
        <f>IF(A34=0," ",IF(ISBLANK('Первичные данные 2 кл.'!C36)=TRUE," ",IF('инд. оценки 2 кл.'!S36&gt;3,1,0)))</f>
        <v xml:space="preserve"> </v>
      </c>
      <c r="H34" s="80" t="str">
        <f>IF(A34=0," ",IF(ISBLANK('Первичные данные 2 кл.'!C36)=TRUE," ",IF('инд. оценки 2 кл.'!V36&gt;3,1,0)))</f>
        <v xml:space="preserve"> </v>
      </c>
      <c r="I34" s="80" t="str">
        <f>IF(A34=0," ",IF(ISBLANK('Первичные данные 2 кл.'!C36)=TRUE," ",IF('инд. оценки 2 кл.'!Y36&gt;3,1,0)))</f>
        <v xml:space="preserve"> </v>
      </c>
      <c r="J34" s="82" t="str">
        <f>IF(A34=0," ",IF(ISBLANK('Первичные данные 2 кл.'!C36)=TRUE," ",IF('инд. оценки 2 кл.'!AB36&gt;3,1,0)))</f>
        <v xml:space="preserve"> </v>
      </c>
      <c r="K34" s="81" t="str">
        <f>IF(A34=0," ",IF(ISBLANK('Первичные данные 2 кл.'!C36)=TRUE," ",IF('инд. оценки 2 кл.'!AE36&gt;3,1,0)))</f>
        <v xml:space="preserve"> </v>
      </c>
      <c r="L34" s="79" t="str">
        <f>IF(A34=0," ",IF(ISBLANK('Первичные данные 2 кл.'!C36)=TRUE," ",IF('инд. оценки 2 кл.'!AH36&gt;3,1,0)))</f>
        <v xml:space="preserve"> </v>
      </c>
      <c r="M34" s="80" t="str">
        <f>IF(A34=0," ",IF(ISBLANK('Первичные данные 2 кл.'!C36)=TRUE," ",IF('инд. оценки 2 кл.'!AK36&gt;3,1,0)))</f>
        <v xml:space="preserve"> </v>
      </c>
      <c r="N34" s="125" t="str">
        <f>IF(A34=0," ",IF(ISBLANK('Первичные данные 2 кл.'!C36)=TRUE," ",IF('инд. оценки 2 кл.'!AN36&gt;3,1,0)))</f>
        <v xml:space="preserve"> </v>
      </c>
      <c r="O34" s="74" t="str">
        <f>IF(A34=0," ",IF(ISBLANK('Первичные данные 2 кл.'!C36)=TRUE," ",IF(COUNTIF(B34:D34,1)&gt;COUNTIF(B34:D34,0),1,0)))</f>
        <v xml:space="preserve"> </v>
      </c>
      <c r="P34" s="9" t="str">
        <f>IF(A34=0," ",IF(ISBLANK('Первичные данные 2 кл.'!C36)=TRUE," ",IF(COUNTIF(E34:K34,1)&gt;COUNTIF(E34:K34,0),1,0)))</f>
        <v xml:space="preserve"> </v>
      </c>
      <c r="Q34" s="9" t="str">
        <f>IF(A34=0," ",IF(ISBLANK('Первичные данные 2 кл.'!C36)=TRUE," ",IF(COUNTIF(L34:N34,1)&gt;COUNTIF(L34:N34,0),1,0)))</f>
        <v xml:space="preserve"> </v>
      </c>
      <c r="R34" s="73" t="str">
        <f>IF(A34=0," ",IF(ISBLANK('Первичные данные 2 кл.'!C36)=TRUE," ",IF(COUNTIF(B34:N34,1)&gt;COUNTIF(B34:N34,0),1,0)))</f>
        <v xml:space="preserve"> </v>
      </c>
    </row>
    <row r="35" spans="1:18" ht="11.25" customHeight="1" x14ac:dyDescent="0.2">
      <c r="A35" s="77">
        <f>'инд. оценки 2 кл.'!A37</f>
        <v>0</v>
      </c>
      <c r="B35" s="79" t="str">
        <f>IF(A35=0," ",IF(ISBLANK('Первичные данные 2 кл.'!C37)=TRUE," ",IF('инд. оценки 2 кл.'!D37&gt;3,1,0)))</f>
        <v xml:space="preserve"> </v>
      </c>
      <c r="C35" s="80" t="str">
        <f>IF(A35=0," ",IF(ISBLANK('Первичные данные 2 кл.'!C37)=TRUE," ",IF('инд. оценки 2 кл.'!G37&gt;3,1,0)))</f>
        <v xml:space="preserve"> </v>
      </c>
      <c r="D35" s="81" t="str">
        <f>IF(A35=0," ",IF(ISBLANK('Первичные данные 2 кл.'!C37)=TRUE," ",IF('инд. оценки 2 кл.'!J37&gt;3,1,0)))</f>
        <v xml:space="preserve"> </v>
      </c>
      <c r="E35" s="79" t="str">
        <f>IF(A35=0," ",IF(ISBLANK('Первичные данные 2 кл.'!C37)=TRUE," ",IF('инд. оценки 2 кл.'!M37&gt;3,1,0)))</f>
        <v xml:space="preserve"> </v>
      </c>
      <c r="F35" s="82" t="str">
        <f>IF(A35=0," ",IF(ISBLANK('Первичные данные 2 кл.'!C37)=TRUE," ",IF('инд. оценки 2 кл.'!P37&gt;3,1,0)))</f>
        <v xml:space="preserve"> </v>
      </c>
      <c r="G35" s="80" t="str">
        <f>IF(A35=0," ",IF(ISBLANK('Первичные данные 2 кл.'!C37)=TRUE," ",IF('инд. оценки 2 кл.'!S37&gt;3,1,0)))</f>
        <v xml:space="preserve"> </v>
      </c>
      <c r="H35" s="80" t="str">
        <f>IF(A35=0," ",IF(ISBLANK('Первичные данные 2 кл.'!C37)=TRUE," ",IF('инд. оценки 2 кл.'!V37&gt;3,1,0)))</f>
        <v xml:space="preserve"> </v>
      </c>
      <c r="I35" s="80" t="str">
        <f>IF(A35=0," ",IF(ISBLANK('Первичные данные 2 кл.'!C37)=TRUE," ",IF('инд. оценки 2 кл.'!Y37&gt;3,1,0)))</f>
        <v xml:space="preserve"> </v>
      </c>
      <c r="J35" s="82" t="str">
        <f>IF(A35=0," ",IF(ISBLANK('Первичные данные 2 кл.'!C37)=TRUE," ",IF('инд. оценки 2 кл.'!AB37&gt;3,1,0)))</f>
        <v xml:space="preserve"> </v>
      </c>
      <c r="K35" s="81" t="str">
        <f>IF(A35=0," ",IF(ISBLANK('Первичные данные 2 кл.'!C37)=TRUE," ",IF('инд. оценки 2 кл.'!AE37&gt;3,1,0)))</f>
        <v xml:space="preserve"> </v>
      </c>
      <c r="L35" s="79" t="str">
        <f>IF(A35=0," ",IF(ISBLANK('Первичные данные 2 кл.'!C37)=TRUE," ",IF('инд. оценки 2 кл.'!AH37&gt;3,1,0)))</f>
        <v xml:space="preserve"> </v>
      </c>
      <c r="M35" s="80" t="str">
        <f>IF(A35=0," ",IF(ISBLANK('Первичные данные 2 кл.'!C37)=TRUE," ",IF('инд. оценки 2 кл.'!AK37&gt;3,1,0)))</f>
        <v xml:space="preserve"> </v>
      </c>
      <c r="N35" s="125" t="str">
        <f>IF(A35=0," ",IF(ISBLANK('Первичные данные 2 кл.'!C37)=TRUE," ",IF('инд. оценки 2 кл.'!AN37&gt;3,1,0)))</f>
        <v xml:space="preserve"> </v>
      </c>
      <c r="O35" s="74" t="str">
        <f>IF(A35=0," ",IF(ISBLANK('Первичные данные 2 кл.'!C37)=TRUE," ",IF(COUNTIF(B35:D35,1)&gt;COUNTIF(B35:D35,0),1,0)))</f>
        <v xml:space="preserve"> </v>
      </c>
      <c r="P35" s="9" t="str">
        <f>IF(A35=0," ",IF(ISBLANK('Первичные данные 2 кл.'!C37)=TRUE," ",IF(COUNTIF(E35:K35,1)&gt;COUNTIF(E35:K35,0),1,0)))</f>
        <v xml:space="preserve"> </v>
      </c>
      <c r="Q35" s="9" t="str">
        <f>IF(A35=0," ",IF(ISBLANK('Первичные данные 2 кл.'!C37)=TRUE," ",IF(COUNTIF(L35:N35,1)&gt;COUNTIF(L35:N35,0),1,0)))</f>
        <v xml:space="preserve"> </v>
      </c>
      <c r="R35" s="73" t="str">
        <f>IF(A35=0," ",IF(ISBLANK('Первичные данные 2 кл.'!C37)=TRUE," ",IF(COUNTIF(B35:N35,1)&gt;COUNTIF(B35:N35,0),1,0)))</f>
        <v xml:space="preserve"> </v>
      </c>
    </row>
    <row r="36" spans="1:18" ht="11.25" customHeight="1" x14ac:dyDescent="0.2">
      <c r="A36" s="77">
        <f>'инд. оценки 2 кл.'!A38</f>
        <v>0</v>
      </c>
      <c r="B36" s="79" t="str">
        <f>IF(A36=0," ",IF(ISBLANK('Первичные данные 2 кл.'!C38)=TRUE," ",IF('инд. оценки 2 кл.'!D38&gt;3,1,0)))</f>
        <v xml:space="preserve"> </v>
      </c>
      <c r="C36" s="80" t="str">
        <f>IF(A36=0," ",IF(ISBLANK('Первичные данные 2 кл.'!C38)=TRUE," ",IF('инд. оценки 2 кл.'!G38&gt;3,1,0)))</f>
        <v xml:space="preserve"> </v>
      </c>
      <c r="D36" s="81" t="str">
        <f>IF(A36=0," ",IF(ISBLANK('Первичные данные 2 кл.'!C38)=TRUE," ",IF('инд. оценки 2 кл.'!J38&gt;3,1,0)))</f>
        <v xml:space="preserve"> </v>
      </c>
      <c r="E36" s="79" t="str">
        <f>IF(A36=0," ",IF(ISBLANK('Первичные данные 2 кл.'!C38)=TRUE," ",IF('инд. оценки 2 кл.'!M38&gt;3,1,0)))</f>
        <v xml:space="preserve"> </v>
      </c>
      <c r="F36" s="82" t="str">
        <f>IF(A36=0," ",IF(ISBLANK('Первичные данные 2 кл.'!C38)=TRUE," ",IF('инд. оценки 2 кл.'!P38&gt;3,1,0)))</f>
        <v xml:space="preserve"> </v>
      </c>
      <c r="G36" s="80" t="str">
        <f>IF(A36=0," ",IF(ISBLANK('Первичные данные 2 кл.'!C38)=TRUE," ",IF('инд. оценки 2 кл.'!S38&gt;3,1,0)))</f>
        <v xml:space="preserve"> </v>
      </c>
      <c r="H36" s="80" t="str">
        <f>IF(A36=0," ",IF(ISBLANK('Первичные данные 2 кл.'!C38)=TRUE," ",IF('инд. оценки 2 кл.'!V38&gt;3,1,0)))</f>
        <v xml:space="preserve"> </v>
      </c>
      <c r="I36" s="80" t="str">
        <f>IF(A36=0," ",IF(ISBLANK('Первичные данные 2 кл.'!C38)=TRUE," ",IF('инд. оценки 2 кл.'!Y38&gt;3,1,0)))</f>
        <v xml:space="preserve"> </v>
      </c>
      <c r="J36" s="82" t="str">
        <f>IF(A36=0," ",IF(ISBLANK('Первичные данные 2 кл.'!C38)=TRUE," ",IF('инд. оценки 2 кл.'!AB38&gt;3,1,0)))</f>
        <v xml:space="preserve"> </v>
      </c>
      <c r="K36" s="81" t="str">
        <f>IF(A36=0," ",IF(ISBLANK('Первичные данные 2 кл.'!C38)=TRUE," ",IF('инд. оценки 2 кл.'!AE38&gt;3,1,0)))</f>
        <v xml:space="preserve"> </v>
      </c>
      <c r="L36" s="79" t="str">
        <f>IF(A36=0," ",IF(ISBLANK('Первичные данные 2 кл.'!C38)=TRUE," ",IF('инд. оценки 2 кл.'!AH38&gt;3,1,0)))</f>
        <v xml:space="preserve"> </v>
      </c>
      <c r="M36" s="80" t="str">
        <f>IF(A36=0," ",IF(ISBLANK('Первичные данные 2 кл.'!C38)=TRUE," ",IF('инд. оценки 2 кл.'!AK38&gt;3,1,0)))</f>
        <v xml:space="preserve"> </v>
      </c>
      <c r="N36" s="125" t="str">
        <f>IF(A36=0," ",IF(ISBLANK('Первичные данные 2 кл.'!C38)=TRUE," ",IF('инд. оценки 2 кл.'!AN38&gt;3,1,0)))</f>
        <v xml:space="preserve"> </v>
      </c>
      <c r="O36" s="74" t="str">
        <f>IF(A36=0," ",IF(ISBLANK('Первичные данные 2 кл.'!C38)=TRUE," ",IF(COUNTIF(B36:D36,1)&gt;COUNTIF(B36:D36,0),1,0)))</f>
        <v xml:space="preserve"> </v>
      </c>
      <c r="P36" s="9" t="str">
        <f>IF(A36=0," ",IF(ISBLANK('Первичные данные 2 кл.'!C38)=TRUE," ",IF(COUNTIF(E36:K36,1)&gt;COUNTIF(E36:K36,0),1,0)))</f>
        <v xml:space="preserve"> </v>
      </c>
      <c r="Q36" s="9" t="str">
        <f>IF(A36=0," ",IF(ISBLANK('Первичные данные 2 кл.'!C38)=TRUE," ",IF(COUNTIF(L36:N36,1)&gt;COUNTIF(L36:N36,0),1,0)))</f>
        <v xml:space="preserve"> </v>
      </c>
      <c r="R36" s="73" t="str">
        <f>IF(A36=0," ",IF(ISBLANK('Первичные данные 2 кл.'!C38)=TRUE," ",IF(COUNTIF(B36:N36,1)&gt;COUNTIF(B36:N36,0),1,0)))</f>
        <v xml:space="preserve"> </v>
      </c>
    </row>
    <row r="37" spans="1:18" ht="11.25" customHeight="1" x14ac:dyDescent="0.2">
      <c r="A37" s="77">
        <f>'инд. оценки 2 кл.'!A39</f>
        <v>0</v>
      </c>
      <c r="B37" s="79" t="str">
        <f>IF(A37=0," ",IF(ISBLANK('Первичные данные 2 кл.'!C39)=TRUE," ",IF('инд. оценки 2 кл.'!D39&gt;3,1,0)))</f>
        <v xml:space="preserve"> </v>
      </c>
      <c r="C37" s="80" t="str">
        <f>IF(A37=0," ",IF(ISBLANK('Первичные данные 2 кл.'!C39)=TRUE," ",IF('инд. оценки 2 кл.'!G39&gt;3,1,0)))</f>
        <v xml:space="preserve"> </v>
      </c>
      <c r="D37" s="81" t="str">
        <f>IF(A37=0," ",IF(ISBLANK('Первичные данные 2 кл.'!C39)=TRUE," ",IF('инд. оценки 2 кл.'!J39&gt;3,1,0)))</f>
        <v xml:space="preserve"> </v>
      </c>
      <c r="E37" s="79" t="str">
        <f>IF(A37=0," ",IF(ISBLANK('Первичные данные 2 кл.'!C39)=TRUE," ",IF('инд. оценки 2 кл.'!M39&gt;3,1,0)))</f>
        <v xml:space="preserve"> </v>
      </c>
      <c r="F37" s="82" t="str">
        <f>IF(A37=0," ",IF(ISBLANK('Первичные данные 2 кл.'!C39)=TRUE," ",IF('инд. оценки 2 кл.'!P39&gt;3,1,0)))</f>
        <v xml:space="preserve"> </v>
      </c>
      <c r="G37" s="80" t="str">
        <f>IF(A37=0," ",IF(ISBLANK('Первичные данные 2 кл.'!C39)=TRUE," ",IF('инд. оценки 2 кл.'!S39&gt;3,1,0)))</f>
        <v xml:space="preserve"> </v>
      </c>
      <c r="H37" s="80" t="str">
        <f>IF(A37=0," ",IF(ISBLANK('Первичные данные 2 кл.'!C39)=TRUE," ",IF('инд. оценки 2 кл.'!V39&gt;3,1,0)))</f>
        <v xml:space="preserve"> </v>
      </c>
      <c r="I37" s="80" t="str">
        <f>IF(A37=0," ",IF(ISBLANK('Первичные данные 2 кл.'!C39)=TRUE," ",IF('инд. оценки 2 кл.'!Y39&gt;3,1,0)))</f>
        <v xml:space="preserve"> </v>
      </c>
      <c r="J37" s="82" t="str">
        <f>IF(A37=0," ",IF(ISBLANK('Первичные данные 2 кл.'!C39)=TRUE," ",IF('инд. оценки 2 кл.'!AB39&gt;3,1,0)))</f>
        <v xml:space="preserve"> </v>
      </c>
      <c r="K37" s="81" t="str">
        <f>IF(A37=0," ",IF(ISBLANK('Первичные данные 2 кл.'!C39)=TRUE," ",IF('инд. оценки 2 кл.'!AE39&gt;3,1,0)))</f>
        <v xml:space="preserve"> </v>
      </c>
      <c r="L37" s="79" t="str">
        <f>IF(A37=0," ",IF(ISBLANK('Первичные данные 2 кл.'!C39)=TRUE," ",IF('инд. оценки 2 кл.'!AH39&gt;3,1,0)))</f>
        <v xml:space="preserve"> </v>
      </c>
      <c r="M37" s="80" t="str">
        <f>IF(A37=0," ",IF(ISBLANK('Первичные данные 2 кл.'!C39)=TRUE," ",IF('инд. оценки 2 кл.'!AK39&gt;3,1,0)))</f>
        <v xml:space="preserve"> </v>
      </c>
      <c r="N37" s="125" t="str">
        <f>IF(A37=0," ",IF(ISBLANK('Первичные данные 2 кл.'!C39)=TRUE," ",IF('инд. оценки 2 кл.'!AN39&gt;3,1,0)))</f>
        <v xml:space="preserve"> </v>
      </c>
      <c r="O37" s="74" t="str">
        <f>IF(A37=0," ",IF(ISBLANK('Первичные данные 2 кл.'!C39)=TRUE," ",IF(COUNTIF(B37:D37,1)&gt;COUNTIF(B37:D37,0),1,0)))</f>
        <v xml:space="preserve"> </v>
      </c>
      <c r="P37" s="9" t="str">
        <f>IF(A37=0," ",IF(ISBLANK('Первичные данные 2 кл.'!C39)=TRUE," ",IF(COUNTIF(E37:K37,1)&gt;COUNTIF(E37:K37,0),1,0)))</f>
        <v xml:space="preserve"> </v>
      </c>
      <c r="Q37" s="9" t="str">
        <f>IF(A37=0," ",IF(ISBLANK('Первичные данные 2 кл.'!C39)=TRUE," ",IF(COUNTIF(L37:N37,1)&gt;COUNTIF(L37:N37,0),1,0)))</f>
        <v xml:space="preserve"> </v>
      </c>
      <c r="R37" s="73" t="str">
        <f>IF(A37=0," ",IF(ISBLANK('Первичные данные 2 кл.'!C39)=TRUE," ",IF(COUNTIF(B37:N37,1)&gt;COUNTIF(B37:N37,0),1,0)))</f>
        <v xml:space="preserve"> </v>
      </c>
    </row>
    <row r="38" spans="1:18" ht="11.25" customHeight="1" x14ac:dyDescent="0.2">
      <c r="A38" s="77">
        <f>'инд. оценки 2 кл.'!A40</f>
        <v>0</v>
      </c>
      <c r="B38" s="79" t="str">
        <f>IF(A38=0," ",IF(ISBLANK('Первичные данные 2 кл.'!C40)=TRUE," ",IF('инд. оценки 2 кл.'!D40&gt;3,1,0)))</f>
        <v xml:space="preserve"> </v>
      </c>
      <c r="C38" s="80" t="str">
        <f>IF(A38=0," ",IF(ISBLANK('Первичные данные 2 кл.'!C40)=TRUE," ",IF('инд. оценки 2 кл.'!G40&gt;3,1,0)))</f>
        <v xml:space="preserve"> </v>
      </c>
      <c r="D38" s="81" t="str">
        <f>IF(A38=0," ",IF(ISBLANK('Первичные данные 2 кл.'!C40)=TRUE," ",IF('инд. оценки 2 кл.'!J40&gt;3,1,0)))</f>
        <v xml:space="preserve"> </v>
      </c>
      <c r="E38" s="79" t="str">
        <f>IF(A38=0," ",IF(ISBLANK('Первичные данные 2 кл.'!C40)=TRUE," ",IF('инд. оценки 2 кл.'!M40&gt;3,1,0)))</f>
        <v xml:space="preserve"> </v>
      </c>
      <c r="F38" s="82" t="str">
        <f>IF(A38=0," ",IF(ISBLANK('Первичные данные 2 кл.'!C40)=TRUE," ",IF('инд. оценки 2 кл.'!P40&gt;3,1,0)))</f>
        <v xml:space="preserve"> </v>
      </c>
      <c r="G38" s="80" t="str">
        <f>IF(A38=0," ",IF(ISBLANK('Первичные данные 2 кл.'!C40)=TRUE," ",IF('инд. оценки 2 кл.'!S40&gt;3,1,0)))</f>
        <v xml:space="preserve"> </v>
      </c>
      <c r="H38" s="80" t="str">
        <f>IF(A38=0," ",IF(ISBLANK('Первичные данные 2 кл.'!C40)=TRUE," ",IF('инд. оценки 2 кл.'!V40&gt;3,1,0)))</f>
        <v xml:space="preserve"> </v>
      </c>
      <c r="I38" s="80" t="str">
        <f>IF(A38=0," ",IF(ISBLANK('Первичные данные 2 кл.'!C40)=TRUE," ",IF('инд. оценки 2 кл.'!Y40&gt;3,1,0)))</f>
        <v xml:space="preserve"> </v>
      </c>
      <c r="J38" s="82" t="str">
        <f>IF(A38=0," ",IF(ISBLANK('Первичные данные 2 кл.'!C40)=TRUE," ",IF('инд. оценки 2 кл.'!AB40&gt;3,1,0)))</f>
        <v xml:space="preserve"> </v>
      </c>
      <c r="K38" s="81" t="str">
        <f>IF(A38=0," ",IF(ISBLANK('Первичные данные 2 кл.'!C40)=TRUE," ",IF('инд. оценки 2 кл.'!AE40&gt;3,1,0)))</f>
        <v xml:space="preserve"> </v>
      </c>
      <c r="L38" s="79" t="str">
        <f>IF(A38=0," ",IF(ISBLANK('Первичные данные 2 кл.'!C40)=TRUE," ",IF('инд. оценки 2 кл.'!AH40&gt;3,1,0)))</f>
        <v xml:space="preserve"> </v>
      </c>
      <c r="M38" s="80" t="str">
        <f>IF(A38=0," ",IF(ISBLANK('Первичные данные 2 кл.'!C40)=TRUE," ",IF('инд. оценки 2 кл.'!AK40&gt;3,1,0)))</f>
        <v xml:space="preserve"> </v>
      </c>
      <c r="N38" s="125" t="str">
        <f>IF(A38=0," ",IF(ISBLANK('Первичные данные 2 кл.'!C40)=TRUE," ",IF('инд. оценки 2 кл.'!AN40&gt;3,1,0)))</f>
        <v xml:space="preserve"> </v>
      </c>
      <c r="O38" s="74" t="str">
        <f>IF(A38=0," ",IF(ISBLANK('Первичные данные 2 кл.'!C40)=TRUE," ",IF(COUNTIF(B38:D38,1)&gt;COUNTIF(B38:D38,0),1,0)))</f>
        <v xml:space="preserve"> </v>
      </c>
      <c r="P38" s="9" t="str">
        <f>IF(A38=0," ",IF(ISBLANK('Первичные данные 2 кл.'!C40)=TRUE," ",IF(COUNTIF(E38:K38,1)&gt;COUNTIF(E38:K38,0),1,0)))</f>
        <v xml:space="preserve"> </v>
      </c>
      <c r="Q38" s="9" t="str">
        <f>IF(A38=0," ",IF(ISBLANK('Первичные данные 2 кл.'!C40)=TRUE," ",IF(COUNTIF(L38:N38,1)&gt;COUNTIF(L38:N38,0),1,0)))</f>
        <v xml:space="preserve"> </v>
      </c>
      <c r="R38" s="73" t="str">
        <f>IF(A38=0," ",IF(ISBLANK('Первичные данные 2 кл.'!C40)=TRUE," ",IF(COUNTIF(B38:N38,1)&gt;COUNTIF(B38:N38,0),1,0)))</f>
        <v xml:space="preserve"> </v>
      </c>
    </row>
    <row r="39" spans="1:18" ht="11.25" customHeight="1" x14ac:dyDescent="0.2">
      <c r="A39" s="376" t="s">
        <v>59</v>
      </c>
      <c r="B39" s="376"/>
      <c r="C39" s="376"/>
      <c r="D39" s="376"/>
      <c r="E39" s="376"/>
      <c r="F39" s="376"/>
      <c r="G39" s="376"/>
      <c r="H39" s="376"/>
      <c r="I39" s="376"/>
    </row>
    <row r="40" spans="1:18" ht="11.25" customHeight="1" x14ac:dyDescent="0.2">
      <c r="A40" s="74">
        <v>0</v>
      </c>
      <c r="B40" s="11" t="s">
        <v>28</v>
      </c>
    </row>
    <row r="41" spans="1:18" ht="11.25" customHeight="1" x14ac:dyDescent="0.2">
      <c r="A41" s="74">
        <v>1</v>
      </c>
      <c r="B41" s="11" t="s">
        <v>29</v>
      </c>
    </row>
  </sheetData>
  <sheetProtection password="CF36" sheet="1" formatCells="0" formatColumns="0" formatRows="0"/>
  <mergeCells count="6">
    <mergeCell ref="A1:R1"/>
    <mergeCell ref="A39:I39"/>
    <mergeCell ref="B2:D2"/>
    <mergeCell ref="E2:K2"/>
    <mergeCell ref="L2:N2"/>
    <mergeCell ref="O2:R2"/>
  </mergeCells>
  <phoneticPr fontId="3" type="noConversion"/>
  <conditionalFormatting sqref="A40:A41 B4:R38">
    <cfRule type="cellIs" dxfId="337" priority="1" stopIfTrue="1" operator="equal">
      <formula>1</formula>
    </cfRule>
    <cfRule type="cellIs" dxfId="336" priority="2" stopIfTrue="1" operator="equal">
      <formula>0</formula>
    </cfRule>
  </conditionalFormatting>
  <conditionalFormatting sqref="A4:A38">
    <cfRule type="cellIs" dxfId="335" priority="5" stopIfTrue="1" operator="equal">
      <formula>0</formula>
    </cfRule>
  </conditionalFormatting>
  <pageMargins left="0.23622047244094491" right="0.23622047244094491" top="0.15748031496062992" bottom="0.15748031496062992" header="0.31496062992125984" footer="0.31496062992125984"/>
  <pageSetup paperSize="9" orientation="landscape" r:id="rId1"/>
  <headerFooter alignWithMargins="0"/>
  <ignoredErrors>
    <ignoredError sqref="A4:A29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0">
    <tabColor rgb="FF002060"/>
  </sheetPr>
  <dimension ref="A1:P27"/>
  <sheetViews>
    <sheetView topLeftCell="A16" workbookViewId="0">
      <selection sqref="A1:P1"/>
    </sheetView>
  </sheetViews>
  <sheetFormatPr defaultColWidth="11.42578125" defaultRowHeight="11.25" customHeight="1" x14ac:dyDescent="0.2"/>
  <cols>
    <col min="1" max="1" width="44.42578125" style="11" customWidth="1"/>
    <col min="2" max="9" width="11.42578125" style="11" customWidth="1"/>
    <col min="10" max="10" width="11.7109375" style="11" customWidth="1"/>
    <col min="11" max="16384" width="11.42578125" style="11"/>
  </cols>
  <sheetData>
    <row r="1" spans="1:16" ht="19.5" customHeight="1" x14ac:dyDescent="0.25">
      <c r="A1" s="384" t="s">
        <v>80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</row>
    <row r="2" spans="1:16" ht="11.25" customHeight="1" thickBot="1" x14ac:dyDescent="0.4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16" s="107" customFormat="1" ht="14.25" customHeight="1" thickBot="1" x14ac:dyDescent="0.3">
      <c r="A3" s="110"/>
      <c r="B3" s="385" t="s">
        <v>18</v>
      </c>
      <c r="C3" s="385"/>
      <c r="D3" s="385"/>
      <c r="E3" s="381" t="s">
        <v>19</v>
      </c>
      <c r="F3" s="382"/>
      <c r="G3" s="383"/>
      <c r="H3" s="386" t="s">
        <v>34</v>
      </c>
      <c r="I3" s="386"/>
      <c r="J3" s="387"/>
    </row>
    <row r="4" spans="1:16" ht="11.25" customHeight="1" x14ac:dyDescent="0.2">
      <c r="A4" s="109" t="s">
        <v>43</v>
      </c>
      <c r="B4" s="392">
        <f>AVERAGE(B27:D27)</f>
        <v>55.333333333333336</v>
      </c>
      <c r="C4" s="393"/>
      <c r="D4" s="394"/>
      <c r="E4" s="392">
        <f>AVERAGE(E27:K27)</f>
        <v>63.571428571428569</v>
      </c>
      <c r="F4" s="393"/>
      <c r="G4" s="394"/>
      <c r="H4" s="392">
        <f>AVERAGE(L27:N27)</f>
        <v>72</v>
      </c>
      <c r="I4" s="393"/>
      <c r="J4" s="394"/>
    </row>
    <row r="23" spans="1:15" s="108" customFormat="1" ht="16.5" customHeight="1" x14ac:dyDescent="0.35">
      <c r="A23" s="384" t="s">
        <v>81</v>
      </c>
      <c r="B23" s="384"/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384"/>
    </row>
    <row r="24" spans="1:15" ht="11.25" customHeight="1" thickBot="1" x14ac:dyDescent="0.25"/>
    <row r="25" spans="1:15" ht="16.5" customHeight="1" x14ac:dyDescent="0.3">
      <c r="A25" s="101"/>
      <c r="B25" s="388" t="s">
        <v>18</v>
      </c>
      <c r="C25" s="388"/>
      <c r="D25" s="388"/>
      <c r="E25" s="389" t="s">
        <v>19</v>
      </c>
      <c r="F25" s="389"/>
      <c r="G25" s="389"/>
      <c r="H25" s="389"/>
      <c r="I25" s="389"/>
      <c r="J25" s="389"/>
      <c r="K25" s="389"/>
      <c r="L25" s="390" t="s">
        <v>34</v>
      </c>
      <c r="M25" s="390"/>
      <c r="N25" s="391"/>
    </row>
    <row r="26" spans="1:15" ht="25.5" customHeight="1" x14ac:dyDescent="0.2">
      <c r="A26" s="13"/>
      <c r="B26" s="12" t="s">
        <v>39</v>
      </c>
      <c r="C26" s="12" t="s">
        <v>3</v>
      </c>
      <c r="D26" s="12" t="s">
        <v>13</v>
      </c>
      <c r="E26" s="12" t="s">
        <v>4</v>
      </c>
      <c r="F26" s="12" t="s">
        <v>5</v>
      </c>
      <c r="G26" s="12" t="s">
        <v>36</v>
      </c>
      <c r="H26" s="12" t="s">
        <v>40</v>
      </c>
      <c r="I26" s="12" t="s">
        <v>35</v>
      </c>
      <c r="J26" s="12" t="s">
        <v>8</v>
      </c>
      <c r="K26" s="12" t="s">
        <v>17</v>
      </c>
      <c r="L26" s="12" t="s">
        <v>14</v>
      </c>
      <c r="M26" s="12" t="s">
        <v>15</v>
      </c>
      <c r="N26" s="102" t="s">
        <v>16</v>
      </c>
    </row>
    <row r="27" spans="1:15" ht="16.5" customHeight="1" thickBot="1" x14ac:dyDescent="0.25">
      <c r="A27" s="103" t="s">
        <v>70</v>
      </c>
      <c r="B27" s="104">
        <f>SUM('инд. оценки 2 кл.'!D6:D40)</f>
        <v>53</v>
      </c>
      <c r="C27" s="104">
        <f>SUM('инд. оценки 2 кл.'!G6:G40)</f>
        <v>68</v>
      </c>
      <c r="D27" s="104">
        <f>SUM('инд. оценки 2 кл.'!J6:J40)</f>
        <v>45</v>
      </c>
      <c r="E27" s="104">
        <f>SUM('инд. оценки 2 кл.'!M6:M40)</f>
        <v>73</v>
      </c>
      <c r="F27" s="104">
        <f>SUM('инд. оценки 2 кл.'!P6:P40)</f>
        <v>72</v>
      </c>
      <c r="G27" s="104">
        <f>SUM('инд. оценки 2 кл.'!S6:S40)</f>
        <v>75</v>
      </c>
      <c r="H27" s="104">
        <f>SUM('инд. оценки 2 кл.'!V6:V40)</f>
        <v>53</v>
      </c>
      <c r="I27" s="104">
        <f>SUM('инд. оценки 2 кл.'!Y6:Y40)</f>
        <v>68</v>
      </c>
      <c r="J27" s="104">
        <f>SUM('инд. оценки 2 кл.'!AB6:AB40)</f>
        <v>49</v>
      </c>
      <c r="K27" s="104">
        <f>SUM('инд. оценки 2 кл.'!AE6:AE40)</f>
        <v>55</v>
      </c>
      <c r="L27" s="104">
        <f>SUM('инд. оценки 2 кл.'!AH6:AH40)</f>
        <v>60</v>
      </c>
      <c r="M27" s="104">
        <f>SUM('инд. оценки 2 кл.'!AK6:AK40)</f>
        <v>83</v>
      </c>
      <c r="N27" s="105">
        <f>SUM('инд. оценки 2 кл.'!AN6:AN40)</f>
        <v>73</v>
      </c>
    </row>
  </sheetData>
  <sheetProtection password="CF36" sheet="1"/>
  <mergeCells count="11">
    <mergeCell ref="B25:D25"/>
    <mergeCell ref="E25:K25"/>
    <mergeCell ref="L25:N25"/>
    <mergeCell ref="H4:J4"/>
    <mergeCell ref="B4:D4"/>
    <mergeCell ref="E4:G4"/>
    <mergeCell ref="E3:G3"/>
    <mergeCell ref="A1:P1"/>
    <mergeCell ref="A23:O23"/>
    <mergeCell ref="B3:D3"/>
    <mergeCell ref="H3:J3"/>
  </mergeCells>
  <phoneticPr fontId="3" type="noConversion"/>
  <pageMargins left="0.15748031496062992" right="0.15748031496062992" top="0.19685039370078741" bottom="0.19685039370078741" header="0.51181102362204722" footer="0.51181102362204722"/>
  <pageSetup paperSize="9" scale="75" orientation="landscape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инд. оценки 1 кл.</vt:lpstr>
      <vt:lpstr>группы 1 кл.</vt:lpstr>
      <vt:lpstr>рейтинг УУД. 1 кл.</vt:lpstr>
      <vt:lpstr>инд.карты 1-ков</vt:lpstr>
      <vt:lpstr>Первичные данные 2 кл.</vt:lpstr>
      <vt:lpstr>инд. оценки 2 кл.</vt:lpstr>
      <vt:lpstr>группы 2 кл.</vt:lpstr>
      <vt:lpstr>инд. оценка уровня 2кл.</vt:lpstr>
      <vt:lpstr>рейтинг УУД 2 кл.</vt:lpstr>
      <vt:lpstr>инд. прогресс 2 кл.</vt:lpstr>
      <vt:lpstr>прогресс во 2 классе</vt:lpstr>
      <vt:lpstr>инд. карты 2-ков</vt:lpstr>
      <vt:lpstr>Первичные данные 3 кл.</vt:lpstr>
      <vt:lpstr>инд. оценка уровня 3кл.</vt:lpstr>
      <vt:lpstr>рейтинг УУД 3 кл.</vt:lpstr>
      <vt:lpstr>инд. прогресс 3 кл.</vt:lpstr>
      <vt:lpstr>прогресс в 3 классе</vt:lpstr>
      <vt:lpstr>инд. карты 3-ков</vt:lpstr>
      <vt:lpstr>Первичные данные 4 кл.</vt:lpstr>
      <vt:lpstr>инд. оценка уровня 4 кл.</vt:lpstr>
      <vt:lpstr>рейтинг УУД 4 кл.</vt:lpstr>
      <vt:lpstr>инд. прогресс 4 кл.</vt:lpstr>
      <vt:lpstr>прогресс в 4 классе</vt:lpstr>
      <vt:lpstr>инд. карты 4-ков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Chumashka</dc:creator>
  <cp:lastModifiedBy>PC</cp:lastModifiedBy>
  <cp:lastPrinted>2016-05-16T09:47:24Z</cp:lastPrinted>
  <dcterms:created xsi:type="dcterms:W3CDTF">2012-07-08T16:09:22Z</dcterms:created>
  <dcterms:modified xsi:type="dcterms:W3CDTF">2020-01-19T16:37:13Z</dcterms:modified>
</cp:coreProperties>
</file>